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sab\Dropbox\My PC (LAPTOP-VDBEIVOI)\Documents\UCT\2021\"/>
    </mc:Choice>
  </mc:AlternateContent>
  <xr:revisionPtr revIDLastSave="0" documentId="13_ncr:1_{5503754A-1DB9-4D28-A1C4-11D17C646EE3}" xr6:coauthVersionLast="46" xr6:coauthVersionMax="46" xr10:uidLastSave="{00000000-0000-0000-0000-000000000000}"/>
  <bookViews>
    <workbookView xWindow="-120" yWindow="-16320" windowWidth="29040" windowHeight="15840" activeTab="3" xr2:uid="{3E5C1276-3101-4A4D-A6A4-A29D8EB73DEF}"/>
  </bookViews>
  <sheets>
    <sheet name="Curl Type 6" sheetId="8" r:id="rId1"/>
    <sheet name="Curl Type 4" sheetId="9" r:id="rId2"/>
    <sheet name="Curl Type 2" sheetId="10" r:id="rId3"/>
    <sheet name="Summary 7 - 8 May" sheetId="11" r:id="rId4"/>
    <sheet name="Experiments described" sheetId="1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11" l="1"/>
  <c r="L15" i="11"/>
  <c r="K15" i="11"/>
  <c r="M14" i="11"/>
  <c r="L14" i="11"/>
  <c r="K14" i="11"/>
  <c r="M13" i="11"/>
  <c r="L13" i="11"/>
  <c r="K13" i="11"/>
  <c r="M5" i="11"/>
  <c r="L5" i="11"/>
  <c r="K5" i="11"/>
  <c r="M4" i="11"/>
  <c r="L4" i="11"/>
  <c r="K4" i="11"/>
  <c r="M3" i="11"/>
  <c r="L3" i="11"/>
  <c r="K3" i="11"/>
  <c r="F56" i="10"/>
  <c r="G21" i="10"/>
  <c r="F21" i="10"/>
  <c r="E21" i="10"/>
  <c r="D21" i="10"/>
  <c r="C21" i="10"/>
  <c r="G15" i="10"/>
  <c r="F15" i="10"/>
  <c r="E15" i="10"/>
  <c r="D15" i="10"/>
  <c r="C15" i="10"/>
  <c r="G11" i="10"/>
  <c r="F11" i="10"/>
  <c r="E11" i="10"/>
  <c r="D11" i="10"/>
  <c r="C11" i="10"/>
  <c r="B7" i="10"/>
  <c r="B8" i="10" s="1"/>
  <c r="B9" i="10" s="1"/>
  <c r="B10" i="10" s="1"/>
  <c r="F36" i="10"/>
  <c r="G60" i="10"/>
  <c r="F60" i="10"/>
  <c r="C60" i="10"/>
  <c r="G56" i="10"/>
  <c r="C56" i="10"/>
  <c r="G52" i="10"/>
  <c r="F52" i="10"/>
  <c r="C52" i="10"/>
  <c r="G36" i="10"/>
  <c r="C36" i="10"/>
  <c r="G32" i="10"/>
  <c r="F32" i="10"/>
  <c r="C32" i="10"/>
  <c r="B28" i="10"/>
  <c r="B29" i="10" s="1"/>
  <c r="B30" i="10" s="1"/>
  <c r="B31" i="10" s="1"/>
  <c r="C63" i="9"/>
  <c r="F63" i="9"/>
  <c r="G63" i="9"/>
  <c r="F36" i="9"/>
  <c r="B28" i="9"/>
  <c r="B29" i="9" s="1"/>
  <c r="B30" i="9" s="1"/>
  <c r="B31" i="9" s="1"/>
  <c r="G15" i="9"/>
  <c r="C20" i="9"/>
  <c r="D15" i="9"/>
  <c r="F15" i="9"/>
  <c r="E15" i="9"/>
  <c r="G20" i="8"/>
  <c r="F20" i="8"/>
  <c r="E20" i="8"/>
  <c r="D20" i="8"/>
  <c r="C20" i="8"/>
  <c r="B18" i="8"/>
  <c r="B19" i="8" s="1"/>
  <c r="G16" i="8"/>
  <c r="F16" i="8"/>
  <c r="E16" i="8"/>
  <c r="D16" i="8"/>
  <c r="C16" i="8"/>
  <c r="B13" i="8"/>
  <c r="B14" i="8" s="1"/>
  <c r="B15" i="8" s="1"/>
  <c r="G11" i="8"/>
  <c r="F11" i="8"/>
  <c r="E11" i="8"/>
  <c r="D11" i="8"/>
  <c r="C11" i="8"/>
  <c r="B7" i="8"/>
  <c r="B8" i="8" s="1"/>
  <c r="B9" i="8" s="1"/>
  <c r="B10" i="8" s="1"/>
  <c r="G20" i="9"/>
  <c r="F20" i="9"/>
  <c r="E20" i="9"/>
  <c r="D20" i="9"/>
  <c r="C15" i="9"/>
  <c r="G9" i="9"/>
  <c r="F9" i="9"/>
  <c r="E9" i="9"/>
  <c r="D9" i="9"/>
  <c r="C9" i="9"/>
  <c r="G55" i="9"/>
  <c r="F55" i="9"/>
  <c r="C55" i="9"/>
  <c r="G51" i="9"/>
  <c r="F51" i="9"/>
  <c r="C51" i="9"/>
  <c r="G41" i="9"/>
  <c r="F41" i="9"/>
  <c r="C41" i="9"/>
  <c r="G36" i="9"/>
  <c r="C36" i="9"/>
  <c r="G32" i="9"/>
  <c r="F32" i="9"/>
  <c r="C32" i="9"/>
  <c r="G65" i="8"/>
  <c r="F65" i="8"/>
  <c r="C65" i="8"/>
  <c r="G60" i="8"/>
  <c r="F60" i="8"/>
  <c r="C60" i="8"/>
  <c r="G54" i="8"/>
  <c r="F54" i="8"/>
  <c r="C54" i="8"/>
  <c r="G41" i="8"/>
  <c r="F41" i="8"/>
  <c r="C41" i="8"/>
  <c r="G36" i="8"/>
  <c r="F36" i="8"/>
  <c r="C36" i="8"/>
  <c r="G30" i="8"/>
  <c r="F30" i="8"/>
  <c r="C30" i="8"/>
  <c r="I16" i="8" l="1"/>
  <c r="C44" i="10"/>
  <c r="I15" i="10"/>
  <c r="L15" i="10" s="1"/>
  <c r="I30" i="8"/>
  <c r="L30" i="8" s="1"/>
  <c r="J16" i="8"/>
  <c r="K16" i="8" s="1"/>
  <c r="I20" i="8"/>
  <c r="L20" i="8" s="1"/>
  <c r="J30" i="8"/>
  <c r="K30" i="8" s="1"/>
  <c r="F67" i="8"/>
  <c r="F22" i="8"/>
  <c r="I22" i="8" s="1"/>
  <c r="F21" i="8"/>
  <c r="E22" i="8"/>
  <c r="I51" i="9"/>
  <c r="L16" i="8"/>
  <c r="J51" i="9"/>
  <c r="K51" i="9" s="1"/>
  <c r="C22" i="8"/>
  <c r="G22" i="8"/>
  <c r="G21" i="8"/>
  <c r="I32" i="10"/>
  <c r="L32" i="10" s="1"/>
  <c r="L44" i="10" s="1"/>
  <c r="F44" i="10"/>
  <c r="E23" i="10"/>
  <c r="D23" i="10"/>
  <c r="J21" i="10"/>
  <c r="K21" i="10" s="1"/>
  <c r="I11" i="8"/>
  <c r="L11" i="8" s="1"/>
  <c r="D22" i="8"/>
  <c r="G44" i="10"/>
  <c r="F23" i="10"/>
  <c r="C23" i="10"/>
  <c r="J32" i="10"/>
  <c r="K32" i="10" s="1"/>
  <c r="G23" i="10"/>
  <c r="J15" i="10"/>
  <c r="K15" i="10" s="1"/>
  <c r="I21" i="10"/>
  <c r="I23" i="10" s="1"/>
  <c r="J11" i="10"/>
  <c r="I60" i="10"/>
  <c r="L60" i="10" s="1"/>
  <c r="C62" i="10"/>
  <c r="J60" i="10"/>
  <c r="K60" i="10" s="1"/>
  <c r="I52" i="10"/>
  <c r="L52" i="10" s="1"/>
  <c r="I56" i="10"/>
  <c r="L56" i="10" s="1"/>
  <c r="G62" i="10"/>
  <c r="J56" i="10"/>
  <c r="K56" i="10" s="1"/>
  <c r="J52" i="10"/>
  <c r="K52" i="10" s="1"/>
  <c r="I36" i="10"/>
  <c r="L36" i="10" s="1"/>
  <c r="J36" i="10"/>
  <c r="K36" i="10" s="1"/>
  <c r="F62" i="10"/>
  <c r="F22" i="9"/>
  <c r="I22" i="9" s="1"/>
  <c r="G22" i="9"/>
  <c r="I9" i="9"/>
  <c r="L9" i="9" s="1"/>
  <c r="I20" i="9"/>
  <c r="L20" i="9" s="1"/>
  <c r="C22" i="9"/>
  <c r="J15" i="9"/>
  <c r="K15" i="9" s="1"/>
  <c r="J9" i="9"/>
  <c r="K9" i="9" s="1"/>
  <c r="D22" i="9"/>
  <c r="F42" i="8"/>
  <c r="J20" i="8"/>
  <c r="K20" i="8" s="1"/>
  <c r="J11" i="8"/>
  <c r="K11" i="8" s="1"/>
  <c r="E22" i="9"/>
  <c r="I15" i="9"/>
  <c r="L15" i="9" s="1"/>
  <c r="J20" i="9"/>
  <c r="K20" i="9" s="1"/>
  <c r="I55" i="9"/>
  <c r="L55" i="9" s="1"/>
  <c r="G65" i="9"/>
  <c r="J55" i="9"/>
  <c r="K55" i="9" s="1"/>
  <c r="J63" i="9"/>
  <c r="K63" i="9" s="1"/>
  <c r="C43" i="9"/>
  <c r="I32" i="9"/>
  <c r="J36" i="9"/>
  <c r="K36" i="9" s="1"/>
  <c r="C65" i="9"/>
  <c r="I36" i="9"/>
  <c r="L36" i="9" s="1"/>
  <c r="G43" i="9"/>
  <c r="I41" i="9"/>
  <c r="L41" i="9" s="1"/>
  <c r="F65" i="9"/>
  <c r="F43" i="9"/>
  <c r="J41" i="9"/>
  <c r="K41" i="9" s="1"/>
  <c r="J32" i="9"/>
  <c r="I63" i="9"/>
  <c r="L63" i="9" s="1"/>
  <c r="I36" i="8"/>
  <c r="L36" i="8" s="1"/>
  <c r="G42" i="8"/>
  <c r="J36" i="8"/>
  <c r="K36" i="8" s="1"/>
  <c r="F66" i="8"/>
  <c r="G66" i="8"/>
  <c r="J65" i="8"/>
  <c r="K65" i="8" s="1"/>
  <c r="G67" i="8"/>
  <c r="J60" i="8"/>
  <c r="K60" i="8" s="1"/>
  <c r="C67" i="8"/>
  <c r="I60" i="8"/>
  <c r="L60" i="8" s="1"/>
  <c r="I54" i="8"/>
  <c r="J54" i="8"/>
  <c r="K54" i="8" s="1"/>
  <c r="I65" i="8"/>
  <c r="L65" i="8" s="1"/>
  <c r="I41" i="8"/>
  <c r="L41" i="8" s="1"/>
  <c r="J41" i="8"/>
  <c r="K41" i="8" s="1"/>
  <c r="G43" i="8"/>
  <c r="C43" i="8"/>
  <c r="F43" i="8"/>
  <c r="L22" i="8" l="1"/>
  <c r="L21" i="10"/>
  <c r="L23" i="10" s="1"/>
  <c r="J22" i="8"/>
  <c r="K22" i="8" s="1"/>
  <c r="L22" i="9"/>
  <c r="L62" i="10"/>
  <c r="I44" i="10"/>
  <c r="K11" i="10"/>
  <c r="K23" i="10" s="1"/>
  <c r="J23" i="10"/>
  <c r="K62" i="10"/>
  <c r="J62" i="10"/>
  <c r="I62" i="10"/>
  <c r="J44" i="10"/>
  <c r="K44" i="10"/>
  <c r="K65" i="9"/>
  <c r="L32" i="9"/>
  <c r="L43" i="9" s="1"/>
  <c r="I43" i="9"/>
  <c r="J65" i="9"/>
  <c r="K32" i="9"/>
  <c r="K43" i="9" s="1"/>
  <c r="J43" i="9"/>
  <c r="I65" i="9"/>
  <c r="J22" i="9"/>
  <c r="K22" i="9" s="1"/>
  <c r="L51" i="9"/>
  <c r="L65" i="9" s="1"/>
  <c r="J67" i="8"/>
  <c r="K67" i="8" s="1"/>
  <c r="L54" i="8"/>
  <c r="I67" i="8"/>
  <c r="L67" i="8" s="1"/>
  <c r="J43" i="8"/>
  <c r="K43" i="8" s="1"/>
  <c r="I43" i="8"/>
  <c r="L43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tc={CDAA415A-4238-4E2A-A1FD-58D155A1EA21}</author>
    <author>tc={AF5EA8A8-E55C-47FE-AAB8-228FB8589EF4}</author>
  </authors>
  <commentList>
    <comment ref="F36" authorId="0" shapeId="0" xr:uid="{CDAA415A-4238-4E2A-A1FD-58D155A1EA21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appears to be poor shaking!</t>
      </text>
    </comment>
    <comment ref="M43" authorId="1" shapeId="0" xr:uid="{AF5EA8A8-E55C-47FE-AAB8-228FB8589EF4}">
      <text>
        <t>[Threaded comment]
Your version of Excel allows you to read this threaded comment; however, any edits to it will get removed if the file is opened in a newer version of Excel. Learn more: https://go.microsoft.com/fwlink/?linkid=870924
Comment:
    Ignore. Taken with watch glass.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tc={2AAC4078-D6FD-4E03-B55E-1480D57B2572}</author>
  </authors>
  <commentList>
    <comment ref="F11" authorId="0" shapeId="0" xr:uid="{2AAC4078-D6FD-4E03-B55E-1480D57B2572}">
      <text>
        <t>[Threaded comment]
Your version of Excel allows you to read this threaded comment; however, any edits to it will get removed if the file is opened in a newer version of Excel. Learn more: https://go.microsoft.com/fwlink/?linkid=870924
Comment:
    taken with watch glass. Different to other processes. Ignore.</t>
      </text>
    </comment>
  </commentList>
</comments>
</file>

<file path=xl/sharedStrings.xml><?xml version="1.0" encoding="utf-8"?>
<sst xmlns="http://schemas.openxmlformats.org/spreadsheetml/2006/main" count="322" uniqueCount="77">
  <si>
    <t>Curl Type</t>
  </si>
  <si>
    <t xml:space="preserve"> </t>
  </si>
  <si>
    <t>Weight of hair</t>
  </si>
  <si>
    <t>Average</t>
  </si>
  <si>
    <t>19±1°C</t>
  </si>
  <si>
    <t>Experiment</t>
  </si>
  <si>
    <t>Exposure Time</t>
  </si>
  <si>
    <t>Exposure Temp</t>
  </si>
  <si>
    <t>Hair + Spray Glass</t>
  </si>
  <si>
    <t>Hair + glass (after 5 sprays)</t>
  </si>
  <si>
    <t>Amount of water sprayed</t>
  </si>
  <si>
    <t>Measurement</t>
  </si>
  <si>
    <t>Wet hair weight after Shaken dry (30 sec)</t>
  </si>
  <si>
    <t>Wet hair weight after towel dry routine</t>
  </si>
  <si>
    <t>Absorption (Towel wet - dry hair)</t>
  </si>
  <si>
    <t>% Absorption</t>
  </si>
  <si>
    <t>% Adsorption</t>
  </si>
  <si>
    <t>VI (6)</t>
  </si>
  <si>
    <t>Spray &amp; Dry</t>
  </si>
  <si>
    <t>MEASUREMENTS</t>
  </si>
  <si>
    <t>CALCULATIONS</t>
  </si>
  <si>
    <t>10 min</t>
  </si>
  <si>
    <t>Repeat</t>
  </si>
  <si>
    <t>Adsorption (Shaken wet - dry hair)</t>
  </si>
  <si>
    <t>40±1°C</t>
  </si>
  <si>
    <t>SUMMARY (HARD CODED)</t>
  </si>
  <si>
    <t>SUMMARY (mostly HARD CODED)</t>
  </si>
  <si>
    <t>SPRAY</t>
  </si>
  <si>
    <t>10 min @19±1°C</t>
  </si>
  <si>
    <t>10 min @40±1°C</t>
  </si>
  <si>
    <t>IV (4)</t>
  </si>
  <si>
    <t>Experiment: 3</t>
  </si>
  <si>
    <t>Experiment: 2</t>
  </si>
  <si>
    <t>II (2)</t>
  </si>
  <si>
    <t>Curl Type 2</t>
  </si>
  <si>
    <t>Curl Type 4</t>
  </si>
  <si>
    <t>Curl Type 6</t>
  </si>
  <si>
    <t>ABSORPTION</t>
  </si>
  <si>
    <t>ADSORPTION</t>
  </si>
  <si>
    <t>Curl VI(6)</t>
  </si>
  <si>
    <t>Curl IV(4)</t>
  </si>
  <si>
    <t>Curl II (2)</t>
  </si>
  <si>
    <t>Chose 3 hair types: very curly, medium curl, fairly straight</t>
  </si>
  <si>
    <t>Initially Work:  50 ± 5 mg hair bundles - did all of the experiments below (2 separate dates) but then decided the  bundle of hair is too small</t>
  </si>
  <si>
    <t>Final Work: 150 ± 10 mg hair bundles</t>
  </si>
  <si>
    <t xml:space="preserve">Final work: all experiments done in triplicate on 1 bundle of the hair to reduce possible variability and/or confounding factors </t>
  </si>
  <si>
    <t>Intial Work: all experiments once but on 4 bundles of hair from the same individiual for reproduceability.</t>
  </si>
  <si>
    <t>Experiment 1: Spray hair (5 sprays) with water at room T;measure wetness + absorption</t>
  </si>
  <si>
    <t>Experiment 2: Soak hair for 10 minutes in water at room T; measure wetness + absorption</t>
  </si>
  <si>
    <r>
      <t>Experiment 3: Soak hair for 10 minutes at 40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C; measure wetness + absorption</t>
    </r>
  </si>
  <si>
    <t>Experiment 5: Hand stretch hair; monitor recoiling (via video) in acidic medium at room T (pH 3.65)</t>
  </si>
  <si>
    <t>Experiment 4: Hand stretch hair; monitor recoiling (via video) in water at room T</t>
  </si>
  <si>
    <t>Hair samples for Experiments 1, 2, 3</t>
  </si>
  <si>
    <t>Hair samples for Experiments 4, 5, 6</t>
  </si>
  <si>
    <t>Used 2 single hairs from one individual for Experiments 4 and then for Experiment 5</t>
  </si>
  <si>
    <t>Used 2 new single hairs from one individual for Experiments 4 and then for Experiment 6</t>
  </si>
  <si>
    <t>Discarded hair after exposure to acidic medium</t>
  </si>
  <si>
    <t>Discarded hair after exposure to basic medium</t>
  </si>
  <si>
    <t>Experiment 6: Hand stretch hair; monitor recoiling (via video) in basic medium at room T (pH 10)</t>
  </si>
  <si>
    <t>Curl Types: II (2); IV (4); VI (6)  - using modified STAM (max 6 classes)</t>
  </si>
  <si>
    <t>Measurements of WETNESS</t>
  </si>
  <si>
    <t>Directly after exposure, transfer hair bundle to a tea strainer.</t>
  </si>
  <si>
    <t>Shake strainer rhythmically by bumping it against the side of the basin to remove dripping/excess water attached to the hair; touch the bottom of the sieve against a paper towel from time to time to avoid agglomoration at the bottom.</t>
  </si>
  <si>
    <t>Weigh hair</t>
  </si>
  <si>
    <t>TOWEL DRYING OF HAIR</t>
  </si>
  <si>
    <t xml:space="preserve">Transfer bundle of hair to a paper towel (folded into 4-6 folds for sufficient absorbability) </t>
  </si>
  <si>
    <t>Put another similar paper towel on top of the hair;</t>
  </si>
  <si>
    <t>Use a dedicated beaker of constant weight (258.816 g): firmly press down onto the paper towel and leave for 15 seconds.</t>
  </si>
  <si>
    <t>Repeat 3 times</t>
  </si>
  <si>
    <t>Inspect hair under microscope for visible droplets on the hair surface.</t>
  </si>
  <si>
    <t>Separate fibres slightly apart with tweezers to allow captured droplets to escape</t>
  </si>
  <si>
    <t>Repeat towel drying.</t>
  </si>
  <si>
    <t xml:space="preserve">General:  fibres were inspected up to 3 times under the microscope and went through 5-6 drying cycles.  </t>
  </si>
  <si>
    <t>EXPERIMENTS (GENERAL)</t>
  </si>
  <si>
    <t>After towel drying, no more water was visible on the hair surface. It was also argued that water that might have been captured half-in half-out from a cuticle would also have been 'forced' out and the remaining weight change could be taken as 'absorption'</t>
  </si>
  <si>
    <t>This value represented ' adsorption', but perhaps wetness would be a more appropriate discription.</t>
  </si>
  <si>
    <t>zero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</si>
</sst>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Fill="1"/>
    <xf numFmtId="0" fontId="0" fillId="0" borderId="0" xfId="0" applyFill="1" applyBorder="1"/>
    <xf numFmtId="164" fontId="0" fillId="0" borderId="0" xfId="0" applyNumberFormat="1" applyFill="1" applyBorder="1"/>
    <xf numFmtId="0" fontId="3" fillId="0" borderId="1" xfId="0" applyFont="1" applyBorder="1"/>
    <xf numFmtId="0" fontId="0" fillId="0" borderId="1" xfId="0" applyBorder="1" applyAlignment="1">
      <alignment horizontal="center" vertical="center"/>
    </xf>
    <xf numFmtId="164" fontId="0" fillId="0" borderId="0" xfId="0" applyNumberFormat="1" applyFill="1"/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/>
    <xf numFmtId="164" fontId="0" fillId="0" borderId="0" xfId="0" applyNumberFormat="1"/>
    <xf numFmtId="164" fontId="3" fillId="0" borderId="1" xfId="0" applyNumberFormat="1" applyFont="1" applyBorder="1"/>
    <xf numFmtId="0" fontId="3" fillId="0" borderId="1" xfId="0" applyFont="1" applyFill="1" applyBorder="1"/>
    <xf numFmtId="0" fontId="3" fillId="0" borderId="1" xfId="0" applyFont="1" applyBorder="1" applyAlignment="1">
      <alignment horizontal="center" vertical="center"/>
    </xf>
    <xf numFmtId="165" fontId="0" fillId="0" borderId="0" xfId="0" applyNumberFormat="1"/>
    <xf numFmtId="0" fontId="3" fillId="0" borderId="0" xfId="0" applyFont="1" applyFill="1" applyBorder="1"/>
    <xf numFmtId="165" fontId="3" fillId="0" borderId="0" xfId="0" applyNumberFormat="1" applyFont="1" applyFill="1" applyBorder="1"/>
    <xf numFmtId="0" fontId="1" fillId="0" borderId="0" xfId="0" applyFont="1" applyFill="1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2" fillId="3" borderId="4" xfId="0" applyFont="1" applyFill="1" applyBorder="1" applyAlignment="1">
      <alignment wrapText="1"/>
    </xf>
    <xf numFmtId="0" fontId="4" fillId="0" borderId="1" xfId="0" applyFont="1" applyBorder="1"/>
    <xf numFmtId="164" fontId="4" fillId="0" borderId="1" xfId="0" applyNumberFormat="1" applyFont="1" applyBorder="1"/>
    <xf numFmtId="164" fontId="6" fillId="0" borderId="1" xfId="0" applyNumberFormat="1" applyFont="1" applyBorder="1"/>
    <xf numFmtId="0" fontId="6" fillId="0" borderId="1" xfId="0" applyFont="1" applyBorder="1"/>
    <xf numFmtId="0" fontId="4" fillId="0" borderId="2" xfId="0" applyFont="1" applyBorder="1"/>
    <xf numFmtId="0" fontId="2" fillId="3" borderId="5" xfId="0" applyFont="1" applyFill="1" applyBorder="1" applyAlignment="1">
      <alignment wrapText="1"/>
    </xf>
    <xf numFmtId="164" fontId="3" fillId="0" borderId="3" xfId="0" applyNumberFormat="1" applyFont="1" applyBorder="1"/>
    <xf numFmtId="0" fontId="2" fillId="3" borderId="0" xfId="0" applyFont="1" applyFill="1" applyBorder="1" applyAlignment="1">
      <alignment wrapText="1"/>
    </xf>
    <xf numFmtId="164" fontId="6" fillId="0" borderId="0" xfId="0" applyNumberFormat="1" applyFont="1" applyBorder="1"/>
    <xf numFmtId="165" fontId="3" fillId="0" borderId="1" xfId="0" applyNumberFormat="1" applyFont="1" applyBorder="1"/>
    <xf numFmtId="164" fontId="3" fillId="0" borderId="1" xfId="0" applyNumberFormat="1" applyFont="1" applyFill="1" applyBorder="1"/>
    <xf numFmtId="0" fontId="4" fillId="0" borderId="0" xfId="0" applyFont="1"/>
    <xf numFmtId="165" fontId="6" fillId="0" borderId="1" xfId="0" applyNumberFormat="1" applyFont="1" applyBorder="1"/>
    <xf numFmtId="0" fontId="0" fillId="2" borderId="0" xfId="0" applyFill="1" applyBorder="1"/>
    <xf numFmtId="0" fontId="0" fillId="2" borderId="0" xfId="0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 applyAlignment="1">
      <alignment horizontal="center" vertical="center"/>
    </xf>
    <xf numFmtId="0" fontId="5" fillId="2" borderId="6" xfId="0" applyFont="1" applyFill="1" applyBorder="1" applyAlignment="1"/>
    <xf numFmtId="0" fontId="7" fillId="0" borderId="0" xfId="0" applyFont="1"/>
    <xf numFmtId="0" fontId="4" fillId="0" borderId="0" xfId="0" applyFont="1" applyBorder="1"/>
    <xf numFmtId="164" fontId="4" fillId="0" borderId="0" xfId="0" applyNumberFormat="1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wrapText="1"/>
    </xf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2" fontId="0" fillId="0" borderId="1" xfId="0" applyNumberFormat="1" applyBorder="1"/>
    <xf numFmtId="2" fontId="0" fillId="0" borderId="1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Absorption (Curl Type 6)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'Curl Type 6'!$Q$5</c:f>
              <c:strCache>
                <c:ptCount val="1"/>
                <c:pt idx="0">
                  <c:v>% Absorption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'Curl Type 6'!$N$6:$N$8</c:f>
              <c:strCache>
                <c:ptCount val="3"/>
                <c:pt idx="0">
                  <c:v>SPRAY</c:v>
                </c:pt>
                <c:pt idx="1">
                  <c:v>10 min @19±1°C</c:v>
                </c:pt>
                <c:pt idx="2">
                  <c:v>10 min @40±1°C</c:v>
                </c:pt>
              </c:strCache>
            </c:strRef>
          </c:cat>
          <c:val>
            <c:numRef>
              <c:f>'Curl Type 6'!$Q$6:$Q$8</c:f>
              <c:numCache>
                <c:formatCode>0.0</c:formatCode>
                <c:ptCount val="3"/>
                <c:pt idx="0" formatCode="General">
                  <c:v>9.9</c:v>
                </c:pt>
                <c:pt idx="1">
                  <c:v>17</c:v>
                </c:pt>
                <c:pt idx="2" formatCode="General">
                  <c:v>19.399999999999999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D6-4385-89E0-9D0F2D3DE5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16532079"/>
        <c:axId val="416532911"/>
      </c:lineChart>
      <c:catAx>
        <c:axId val="416532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532911"/>
        <c:crosses val="autoZero"/>
        <c:auto val="1"/>
        <c:lblAlgn val="ctr"/>
        <c:lblOffset val="100"/>
        <c:noMultiLvlLbl val="0"/>
      </c:catAx>
      <c:valAx>
        <c:axId val="416532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53207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Absorption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7 - 8 May'!$K$2</c:f>
              <c:strCache>
                <c:ptCount val="1"/>
                <c:pt idx="0">
                  <c:v>SPRAY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7 - 8 May'!$J$3:$J$5</c:f>
              <c:strCache>
                <c:ptCount val="3"/>
                <c:pt idx="0">
                  <c:v>Curl II (2)</c:v>
                </c:pt>
                <c:pt idx="1">
                  <c:v>Curl IV(4)</c:v>
                </c:pt>
                <c:pt idx="2">
                  <c:v>Curl VI(6)</c:v>
                </c:pt>
              </c:strCache>
            </c:strRef>
          </c:cat>
          <c:val>
            <c:numRef>
              <c:f>'Summary 7 - 8 May'!$K$3:$K$5</c:f>
              <c:numCache>
                <c:formatCode>0.00</c:formatCode>
                <c:ptCount val="3"/>
                <c:pt idx="0">
                  <c:v>15.733333333333334</c:v>
                </c:pt>
                <c:pt idx="1">
                  <c:v>9.6999999999999993</c:v>
                </c:pt>
                <c:pt idx="2">
                  <c:v>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4E-47F8-A3AE-315127249BE9}"/>
            </c:ext>
          </c:extLst>
        </c:ser>
        <c:ser>
          <c:idx val="1"/>
          <c:order val="1"/>
          <c:tx>
            <c:strRef>
              <c:f>'Summary 7 - 8 May'!$L$2</c:f>
              <c:strCache>
                <c:ptCount val="1"/>
                <c:pt idx="0">
                  <c:v>10 min @19±1°C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7 - 8 May'!$J$3:$J$5</c:f>
              <c:strCache>
                <c:ptCount val="3"/>
                <c:pt idx="0">
                  <c:v>Curl II (2)</c:v>
                </c:pt>
                <c:pt idx="1">
                  <c:v>Curl IV(4)</c:v>
                </c:pt>
                <c:pt idx="2">
                  <c:v>Curl VI(6)</c:v>
                </c:pt>
              </c:strCache>
            </c:strRef>
          </c:cat>
          <c:val>
            <c:numRef>
              <c:f>'Summary 7 - 8 May'!$L$3:$L$5</c:f>
              <c:numCache>
                <c:formatCode>0.00</c:formatCode>
                <c:ptCount val="3"/>
                <c:pt idx="0">
                  <c:v>17.399999999999999</c:v>
                </c:pt>
                <c:pt idx="1">
                  <c:v>19.833333333333332</c:v>
                </c:pt>
                <c:pt idx="2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4E-47F8-A3AE-315127249BE9}"/>
            </c:ext>
          </c:extLst>
        </c:ser>
        <c:ser>
          <c:idx val="2"/>
          <c:order val="2"/>
          <c:tx>
            <c:strRef>
              <c:f>'Summary 7 - 8 May'!$M$2</c:f>
              <c:strCache>
                <c:ptCount val="1"/>
                <c:pt idx="0">
                  <c:v>10 min @40±1°C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7 - 8 May'!$J$3:$J$5</c:f>
              <c:strCache>
                <c:ptCount val="3"/>
                <c:pt idx="0">
                  <c:v>Curl II (2)</c:v>
                </c:pt>
                <c:pt idx="1">
                  <c:v>Curl IV(4)</c:v>
                </c:pt>
                <c:pt idx="2">
                  <c:v>Curl VI(6)</c:v>
                </c:pt>
              </c:strCache>
            </c:strRef>
          </c:cat>
          <c:val>
            <c:numRef>
              <c:f>'Summary 7 - 8 May'!$M$3:$M$5</c:f>
              <c:numCache>
                <c:formatCode>0.00</c:formatCode>
                <c:ptCount val="3"/>
                <c:pt idx="0">
                  <c:v>26.8</c:v>
                </c:pt>
                <c:pt idx="1">
                  <c:v>28.5</c:v>
                </c:pt>
                <c:pt idx="2">
                  <c:v>19.399999999999999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4E-47F8-A3AE-315127249BE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8248735"/>
        <c:axId val="318244575"/>
      </c:barChart>
      <c:catAx>
        <c:axId val="31824873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244575"/>
        <c:crosses val="autoZero"/>
        <c:auto val="1"/>
        <c:lblAlgn val="ctr"/>
        <c:lblOffset val="100"/>
        <c:noMultiLvlLbl val="0"/>
      </c:catAx>
      <c:valAx>
        <c:axId val="318244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2487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Wetness (Adsorption)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7 - 8 May'!$K$12</c:f>
              <c:strCache>
                <c:ptCount val="1"/>
                <c:pt idx="0">
                  <c:v>SPRAY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7 - 8 May'!$J$13:$J$15</c:f>
              <c:strCache>
                <c:ptCount val="3"/>
                <c:pt idx="0">
                  <c:v>Curl II (2)</c:v>
                </c:pt>
                <c:pt idx="1">
                  <c:v>Curl IV(4)</c:v>
                </c:pt>
                <c:pt idx="2">
                  <c:v>Curl VI(6)</c:v>
                </c:pt>
              </c:strCache>
            </c:strRef>
          </c:cat>
          <c:val>
            <c:numRef>
              <c:f>'Summary 7 - 8 May'!$K$13:$K$15</c:f>
              <c:numCache>
                <c:formatCode>0.0</c:formatCode>
                <c:ptCount val="3"/>
                <c:pt idx="0">
                  <c:v>58.2</c:v>
                </c:pt>
                <c:pt idx="1">
                  <c:v>64.400000000000006</c:v>
                </c:pt>
                <c:pt idx="2" formatCode="General">
                  <c:v>57.5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4E-47F8-A3AE-315127249BE9}"/>
            </c:ext>
          </c:extLst>
        </c:ser>
        <c:ser>
          <c:idx val="1"/>
          <c:order val="1"/>
          <c:tx>
            <c:strRef>
              <c:f>'Summary 7 - 8 May'!$L$12</c:f>
              <c:strCache>
                <c:ptCount val="1"/>
                <c:pt idx="0">
                  <c:v>10 min @19±1°C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7 - 8 May'!$J$13:$J$15</c:f>
              <c:strCache>
                <c:ptCount val="3"/>
                <c:pt idx="0">
                  <c:v>Curl II (2)</c:v>
                </c:pt>
                <c:pt idx="1">
                  <c:v>Curl IV(4)</c:v>
                </c:pt>
                <c:pt idx="2">
                  <c:v>Curl VI(6)</c:v>
                </c:pt>
              </c:strCache>
            </c:strRef>
          </c:cat>
          <c:val>
            <c:numRef>
              <c:f>'Summary 7 - 8 May'!$L$13:$L$15</c:f>
              <c:numCache>
                <c:formatCode>0.0</c:formatCode>
                <c:ptCount val="3"/>
                <c:pt idx="0">
                  <c:v>86.4</c:v>
                </c:pt>
                <c:pt idx="1">
                  <c:v>84.949999999999989</c:v>
                </c:pt>
                <c:pt idx="2" formatCode="General">
                  <c:v>97.5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4E-47F8-A3AE-315127249BE9}"/>
            </c:ext>
          </c:extLst>
        </c:ser>
        <c:ser>
          <c:idx val="2"/>
          <c:order val="2"/>
          <c:tx>
            <c:strRef>
              <c:f>'Summary 7 - 8 May'!$M$12</c:f>
              <c:strCache>
                <c:ptCount val="1"/>
                <c:pt idx="0">
                  <c:v>10 min @40±1°C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7 - 8 May'!$J$13:$J$15</c:f>
              <c:strCache>
                <c:ptCount val="3"/>
                <c:pt idx="0">
                  <c:v>Curl II (2)</c:v>
                </c:pt>
                <c:pt idx="1">
                  <c:v>Curl IV(4)</c:v>
                </c:pt>
                <c:pt idx="2">
                  <c:v>Curl VI(6)</c:v>
                </c:pt>
              </c:strCache>
            </c:strRef>
          </c:cat>
          <c:val>
            <c:numRef>
              <c:f>'Summary 7 - 8 May'!$M$13:$M$15</c:f>
              <c:numCache>
                <c:formatCode>0.0</c:formatCode>
                <c:ptCount val="3"/>
                <c:pt idx="0">
                  <c:v>113.4</c:v>
                </c:pt>
                <c:pt idx="1">
                  <c:v>106.9</c:v>
                </c:pt>
                <c:pt idx="2" formatCode="General">
                  <c:v>91.1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4E-47F8-A3AE-315127249BE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18248735"/>
        <c:axId val="318244575"/>
      </c:barChart>
      <c:catAx>
        <c:axId val="318248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244575"/>
        <c:crosses val="autoZero"/>
        <c:auto val="1"/>
        <c:lblAlgn val="ctr"/>
        <c:lblOffset val="100"/>
        <c:noMultiLvlLbl val="0"/>
      </c:catAx>
      <c:valAx>
        <c:axId val="318244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2487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Adsorption (Curl Type 6)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'Curl Type 6'!$R$5</c:f>
              <c:strCache>
                <c:ptCount val="1"/>
                <c:pt idx="0">
                  <c:v>% Adsorption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'Curl Type 6'!$N$6:$N$8</c:f>
              <c:strCache>
                <c:ptCount val="3"/>
                <c:pt idx="0">
                  <c:v>SPRAY</c:v>
                </c:pt>
                <c:pt idx="1">
                  <c:v>10 min @19±1°C</c:v>
                </c:pt>
                <c:pt idx="2">
                  <c:v>10 min @40±1°C</c:v>
                </c:pt>
              </c:strCache>
            </c:strRef>
          </c:cat>
          <c:val>
            <c:numRef>
              <c:f>'Curl Type 6'!$R$6:$R$8</c:f>
              <c:numCache>
                <c:formatCode>General</c:formatCode>
                <c:ptCount val="3"/>
                <c:pt idx="0">
                  <c:v>57.5</c:v>
                </c:pt>
                <c:pt idx="1">
                  <c:v>97.5</c:v>
                </c:pt>
                <c:pt idx="2">
                  <c:v>91.1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D6-4385-89E0-9D0F2D3DE5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16532079"/>
        <c:axId val="416532911"/>
      </c:lineChart>
      <c:catAx>
        <c:axId val="416532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532911"/>
        <c:crosses val="autoZero"/>
        <c:auto val="1"/>
        <c:lblAlgn val="ctr"/>
        <c:lblOffset val="100"/>
        <c:noMultiLvlLbl val="0"/>
      </c:catAx>
      <c:valAx>
        <c:axId val="416532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53207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Adsorption &amp; Absorption (Curl Type 6)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'Curl Type 6'!$Q$5</c:f>
              <c:strCache>
                <c:ptCount val="1"/>
                <c:pt idx="0">
                  <c:v>% Absorption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'Curl Type 6'!$N$6:$N$8</c:f>
              <c:strCache>
                <c:ptCount val="3"/>
                <c:pt idx="0">
                  <c:v>SPRAY</c:v>
                </c:pt>
                <c:pt idx="1">
                  <c:v>10 min @19±1°C</c:v>
                </c:pt>
                <c:pt idx="2">
                  <c:v>10 min @40±1°C</c:v>
                </c:pt>
              </c:strCache>
            </c:strRef>
          </c:cat>
          <c:val>
            <c:numRef>
              <c:f>'Curl Type 6'!$Q$6:$Q$8</c:f>
              <c:numCache>
                <c:formatCode>0.0</c:formatCode>
                <c:ptCount val="3"/>
                <c:pt idx="0" formatCode="General">
                  <c:v>9.9</c:v>
                </c:pt>
                <c:pt idx="1">
                  <c:v>17</c:v>
                </c:pt>
                <c:pt idx="2" formatCode="General">
                  <c:v>19.399999999999999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BA-4140-8B0E-B1A7EDD29231}"/>
            </c:ext>
          </c:extLst>
        </c:ser>
        <c:ser>
          <c:idx val="1"/>
          <c:order val="1"/>
          <c:tx>
            <c:strRef>
              <c:f>'Curl Type 6'!$R$5</c:f>
              <c:strCache>
                <c:ptCount val="1"/>
                <c:pt idx="0">
                  <c:v>% Adsorption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'Curl Type 6'!$N$6:$N$8</c:f>
              <c:strCache>
                <c:ptCount val="3"/>
                <c:pt idx="0">
                  <c:v>SPRAY</c:v>
                </c:pt>
                <c:pt idx="1">
                  <c:v>10 min @19±1°C</c:v>
                </c:pt>
                <c:pt idx="2">
                  <c:v>10 min @40±1°C</c:v>
                </c:pt>
              </c:strCache>
            </c:strRef>
          </c:cat>
          <c:val>
            <c:numRef>
              <c:f>'Curl Type 6'!$R$6:$R$8</c:f>
              <c:numCache>
                <c:formatCode>General</c:formatCode>
                <c:ptCount val="3"/>
                <c:pt idx="0">
                  <c:v>57.5</c:v>
                </c:pt>
                <c:pt idx="1">
                  <c:v>97.5</c:v>
                </c:pt>
                <c:pt idx="2">
                  <c:v>91.1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BA-4140-8B0E-B1A7EDD292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18225439"/>
        <c:axId val="318238751"/>
      </c:barChart>
      <c:catAx>
        <c:axId val="318225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238751"/>
        <c:crosses val="autoZero"/>
        <c:auto val="1"/>
        <c:lblAlgn val="ctr"/>
        <c:lblOffset val="100"/>
        <c:noMultiLvlLbl val="0"/>
      </c:catAx>
      <c:valAx>
        <c:axId val="318238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2254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Absorption (Curl Type 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'Curl Type 4'!$Q$5</c:f>
              <c:strCache>
                <c:ptCount val="1"/>
                <c:pt idx="0">
                  <c:v>% Absorption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'Curl Type 4'!$N$6:$N$8</c:f>
              <c:strCache>
                <c:ptCount val="3"/>
                <c:pt idx="0">
                  <c:v>SPRAY</c:v>
                </c:pt>
                <c:pt idx="1">
                  <c:v>10 min @19±1°C</c:v>
                </c:pt>
                <c:pt idx="2">
                  <c:v>10 min @40±1°C</c:v>
                </c:pt>
              </c:strCache>
            </c:strRef>
          </c:cat>
          <c:val>
            <c:numRef>
              <c:f>'Curl Type 4'!$Q$6:$Q$8</c:f>
              <c:numCache>
                <c:formatCode>0.0</c:formatCode>
                <c:ptCount val="3"/>
                <c:pt idx="0" formatCode="0.000">
                  <c:v>9.6999999999999993</c:v>
                </c:pt>
                <c:pt idx="1">
                  <c:v>19.833333333333332</c:v>
                </c:pt>
                <c:pt idx="2" formatCode="General">
                  <c:v>28.5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C1-4351-8616-291D317E831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16532079"/>
        <c:axId val="416532911"/>
      </c:lineChart>
      <c:catAx>
        <c:axId val="416532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532911"/>
        <c:crosses val="autoZero"/>
        <c:auto val="1"/>
        <c:lblAlgn val="ctr"/>
        <c:lblOffset val="100"/>
        <c:noMultiLvlLbl val="0"/>
      </c:catAx>
      <c:valAx>
        <c:axId val="416532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53207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Adsorption (Curl Type 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'Curl Type 4'!$R$5</c:f>
              <c:strCache>
                <c:ptCount val="1"/>
                <c:pt idx="0">
                  <c:v>% Adsorption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'Curl Type 4'!$N$6:$N$8</c:f>
              <c:strCache>
                <c:ptCount val="3"/>
                <c:pt idx="0">
                  <c:v>SPRAY</c:v>
                </c:pt>
                <c:pt idx="1">
                  <c:v>10 min @19±1°C</c:v>
                </c:pt>
                <c:pt idx="2">
                  <c:v>10 min @40±1°C</c:v>
                </c:pt>
              </c:strCache>
            </c:strRef>
          </c:cat>
          <c:val>
            <c:numRef>
              <c:f>'Curl Type 4'!$R$6:$R$8</c:f>
              <c:numCache>
                <c:formatCode>0.0</c:formatCode>
                <c:ptCount val="3"/>
                <c:pt idx="0">
                  <c:v>64.400000000000006</c:v>
                </c:pt>
                <c:pt idx="1">
                  <c:v>84.949999999999989</c:v>
                </c:pt>
                <c:pt idx="2">
                  <c:v>106.9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9E-423F-9E7E-A5C088657BE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16532079"/>
        <c:axId val="416532911"/>
      </c:lineChart>
      <c:catAx>
        <c:axId val="416532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532911"/>
        <c:crosses val="autoZero"/>
        <c:auto val="1"/>
        <c:lblAlgn val="ctr"/>
        <c:lblOffset val="100"/>
        <c:noMultiLvlLbl val="0"/>
      </c:catAx>
      <c:valAx>
        <c:axId val="416532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53207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Adsorption &amp; Absorption (Curl Type 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'Curl Type 4'!$Q$5</c:f>
              <c:strCache>
                <c:ptCount val="1"/>
                <c:pt idx="0">
                  <c:v>% Absorption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'Curl Type 4'!$N$6:$N$8</c:f>
              <c:strCache>
                <c:ptCount val="3"/>
                <c:pt idx="0">
                  <c:v>SPRAY</c:v>
                </c:pt>
                <c:pt idx="1">
                  <c:v>10 min @19±1°C</c:v>
                </c:pt>
                <c:pt idx="2">
                  <c:v>10 min @40±1°C</c:v>
                </c:pt>
              </c:strCache>
            </c:strRef>
          </c:cat>
          <c:val>
            <c:numRef>
              <c:f>'Curl Type 4'!$Q$6:$Q$8</c:f>
              <c:numCache>
                <c:formatCode>0.0</c:formatCode>
                <c:ptCount val="3"/>
                <c:pt idx="0" formatCode="0.000">
                  <c:v>9.6999999999999993</c:v>
                </c:pt>
                <c:pt idx="1">
                  <c:v>19.833333333333332</c:v>
                </c:pt>
                <c:pt idx="2" formatCode="General">
                  <c:v>28.5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4B-4679-B61D-677397B0F96C}"/>
            </c:ext>
          </c:extLst>
        </c:ser>
        <c:ser>
          <c:idx val="1"/>
          <c:order val="1"/>
          <c:tx>
            <c:strRef>
              <c:f>'Curl Type 4'!$R$5</c:f>
              <c:strCache>
                <c:ptCount val="1"/>
                <c:pt idx="0">
                  <c:v>% Adsorption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'Curl Type 4'!$N$6:$N$8</c:f>
              <c:strCache>
                <c:ptCount val="3"/>
                <c:pt idx="0">
                  <c:v>SPRAY</c:v>
                </c:pt>
                <c:pt idx="1">
                  <c:v>10 min @19±1°C</c:v>
                </c:pt>
                <c:pt idx="2">
                  <c:v>10 min @40±1°C</c:v>
                </c:pt>
              </c:strCache>
            </c:strRef>
          </c:cat>
          <c:val>
            <c:numRef>
              <c:f>'Curl Type 4'!$R$6:$R$8</c:f>
              <c:numCache>
                <c:formatCode>0.0</c:formatCode>
                <c:ptCount val="3"/>
                <c:pt idx="0">
                  <c:v>64.400000000000006</c:v>
                </c:pt>
                <c:pt idx="1">
                  <c:v>84.949999999999989</c:v>
                </c:pt>
                <c:pt idx="2">
                  <c:v>106.9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4B-4679-B61D-677397B0F96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18225439"/>
        <c:axId val="318238751"/>
      </c:barChart>
      <c:catAx>
        <c:axId val="318225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238751"/>
        <c:crosses val="autoZero"/>
        <c:auto val="1"/>
        <c:lblAlgn val="ctr"/>
        <c:lblOffset val="100"/>
        <c:noMultiLvlLbl val="0"/>
      </c:catAx>
      <c:valAx>
        <c:axId val="318238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2254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Absorption (Curl Type 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'Curl Type 2'!$Q$5</c:f>
              <c:strCache>
                <c:ptCount val="1"/>
                <c:pt idx="0">
                  <c:v>% Absorption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'Curl Type 2'!$N$6:$N$8</c:f>
              <c:strCache>
                <c:ptCount val="3"/>
                <c:pt idx="0">
                  <c:v>SPRAY</c:v>
                </c:pt>
                <c:pt idx="1">
                  <c:v>10 min @19±1°C</c:v>
                </c:pt>
                <c:pt idx="2">
                  <c:v>10 min @40±1°C</c:v>
                </c:pt>
              </c:strCache>
            </c:strRef>
          </c:cat>
          <c:val>
            <c:numRef>
              <c:f>'Curl Type 2'!$Q$6:$Q$8</c:f>
              <c:numCache>
                <c:formatCode>0.0</c:formatCode>
                <c:ptCount val="3"/>
                <c:pt idx="0">
                  <c:v>15.733333333333334</c:v>
                </c:pt>
                <c:pt idx="1">
                  <c:v>17.399999999999999</c:v>
                </c:pt>
                <c:pt idx="2" formatCode="General">
                  <c:v>26.8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28-4706-944E-4C810A59235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16532079"/>
        <c:axId val="416532911"/>
      </c:lineChart>
      <c:catAx>
        <c:axId val="416532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532911"/>
        <c:crosses val="autoZero"/>
        <c:auto val="1"/>
        <c:lblAlgn val="ctr"/>
        <c:lblOffset val="100"/>
        <c:noMultiLvlLbl val="0"/>
      </c:catAx>
      <c:valAx>
        <c:axId val="416532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53207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Adsorption (Curl Type 2)</a:t>
            </a:r>
          </a:p>
        </c:rich>
      </c:tx>
      <c:layout>
        <c:manualLayout>
          <c:xMode val="edge"/>
          <c:yMode val="edge"/>
          <c:x val="0.28174300087489063"/>
          <c:y val="3.43716433941997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'Curl Type 2'!$R$5</c:f>
              <c:strCache>
                <c:ptCount val="1"/>
                <c:pt idx="0">
                  <c:v>% Adsorption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'Curl Type 2'!$N$6:$N$8</c:f>
              <c:strCache>
                <c:ptCount val="3"/>
                <c:pt idx="0">
                  <c:v>SPRAY</c:v>
                </c:pt>
                <c:pt idx="1">
                  <c:v>10 min @19±1°C</c:v>
                </c:pt>
                <c:pt idx="2">
                  <c:v>10 min @40±1°C</c:v>
                </c:pt>
              </c:strCache>
            </c:strRef>
          </c:cat>
          <c:val>
            <c:numRef>
              <c:f>'Curl Type 2'!$R$6:$R$8</c:f>
              <c:numCache>
                <c:formatCode>0.0</c:formatCode>
                <c:ptCount val="3"/>
                <c:pt idx="0">
                  <c:v>58.2</c:v>
                </c:pt>
                <c:pt idx="1">
                  <c:v>86.4</c:v>
                </c:pt>
                <c:pt idx="2">
                  <c:v>113.4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82-4EC3-BF90-184048F4963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16532079"/>
        <c:axId val="416532911"/>
      </c:lineChart>
      <c:catAx>
        <c:axId val="416532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532911"/>
        <c:crosses val="autoZero"/>
        <c:auto val="1"/>
        <c:lblAlgn val="ctr"/>
        <c:lblOffset val="100"/>
        <c:noMultiLvlLbl val="0"/>
      </c:catAx>
      <c:valAx>
        <c:axId val="416532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53207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Adsorption &amp; Absorption (Curl Type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'Curl Type 2'!$Q$5</c:f>
              <c:strCache>
                <c:ptCount val="1"/>
                <c:pt idx="0">
                  <c:v>% Absorption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'Curl Type 2'!$N$6:$N$8</c:f>
              <c:strCache>
                <c:ptCount val="3"/>
                <c:pt idx="0">
                  <c:v>SPRAY</c:v>
                </c:pt>
                <c:pt idx="1">
                  <c:v>10 min @19±1°C</c:v>
                </c:pt>
                <c:pt idx="2">
                  <c:v>10 min @40±1°C</c:v>
                </c:pt>
              </c:strCache>
            </c:strRef>
          </c:cat>
          <c:val>
            <c:numRef>
              <c:f>'Curl Type 2'!$Q$6:$Q$8</c:f>
              <c:numCache>
                <c:formatCode>0.0</c:formatCode>
                <c:ptCount val="3"/>
                <c:pt idx="0">
                  <c:v>15.733333333333334</c:v>
                </c:pt>
                <c:pt idx="1">
                  <c:v>17.399999999999999</c:v>
                </c:pt>
                <c:pt idx="2" formatCode="General">
                  <c:v>26.8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D7-4D88-BA0F-5C8FC540AAD2}"/>
            </c:ext>
          </c:extLst>
        </c:ser>
        <c:ser>
          <c:idx val="1"/>
          <c:order val="1"/>
          <c:tx>
            <c:strRef>
              <c:f>'Curl Type 2'!$R$5</c:f>
              <c:strCache>
                <c:ptCount val="1"/>
                <c:pt idx="0">
                  <c:v>% Adsorption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'Curl Type 2'!$N$6:$N$8</c:f>
              <c:strCache>
                <c:ptCount val="3"/>
                <c:pt idx="0">
                  <c:v>SPRAY</c:v>
                </c:pt>
                <c:pt idx="1">
                  <c:v>10 min @19±1°C</c:v>
                </c:pt>
                <c:pt idx="2">
                  <c:v>10 min @40±1°C</c:v>
                </c:pt>
              </c:strCache>
            </c:strRef>
          </c:cat>
          <c:val>
            <c:numRef>
              <c:f>'Curl Type 2'!$R$6:$R$8</c:f>
              <c:numCache>
                <c:formatCode>0.0</c:formatCode>
                <c:ptCount val="3"/>
                <c:pt idx="0">
                  <c:v>58.2</c:v>
                </c:pt>
                <c:pt idx="1">
                  <c:v>86.4</c:v>
                </c:pt>
                <c:pt idx="2">
                  <c:v>113.4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D7-4D88-BA0F-5C8FC540AAD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18225439"/>
        <c:axId val="318238751"/>
      </c:barChart>
      <c:catAx>
        <c:axId val="318225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238751"/>
        <c:crosses val="autoZero"/>
        <c:auto val="1"/>
        <c:lblAlgn val="ctr"/>
        <c:lblOffset val="100"/>
        <c:noMultiLvlLbl val="0"/>
      </c:catAx>
      <c:valAx>
        <c:axId val="318238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2254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263525</xdr:colOff>
      <xdr:row>1</xdr:row>
      <xdr:rowOff>77787</xdr:rowOff>
    </xdr:from>
    <xdr:to>
      <xdr:col>25</xdr:col>
      <xdr:colOff>568325</xdr:colOff>
      <xdr:row>14</xdr:row>
      <xdr:rowOff>36512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A1BC74-F709-4787-AD9C-AAC598609C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282575</xdr:colOff>
      <xdr:row>14</xdr:row>
      <xdr:rowOff>131762</xdr:rowOff>
    </xdr:from>
    <xdr:to>
      <xdr:col>25</xdr:col>
      <xdr:colOff>587375</xdr:colOff>
      <xdr:row>27</xdr:row>
      <xdr:rowOff>96837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303B0F-2409-4E89-8278-F45204F528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292100</xdr:colOff>
      <xdr:row>28</xdr:row>
      <xdr:rowOff>20637</xdr:rowOff>
    </xdr:from>
    <xdr:to>
      <xdr:col>25</xdr:col>
      <xdr:colOff>596900</xdr:colOff>
      <xdr:row>43</xdr:row>
      <xdr:rowOff>58737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74110EE-38AD-4FC1-A9C7-A2CA522A04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263525</xdr:colOff>
      <xdr:row>1</xdr:row>
      <xdr:rowOff>77787</xdr:rowOff>
    </xdr:from>
    <xdr:to>
      <xdr:col>25</xdr:col>
      <xdr:colOff>568325</xdr:colOff>
      <xdr:row>14</xdr:row>
      <xdr:rowOff>36512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A49F25-030E-414D-B44A-44A898A11E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282575</xdr:colOff>
      <xdr:row>14</xdr:row>
      <xdr:rowOff>131762</xdr:rowOff>
    </xdr:from>
    <xdr:to>
      <xdr:col>25</xdr:col>
      <xdr:colOff>587375</xdr:colOff>
      <xdr:row>27</xdr:row>
      <xdr:rowOff>96837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B217B02-32E9-4967-B0F0-1A0C02FF28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292100</xdr:colOff>
      <xdr:row>28</xdr:row>
      <xdr:rowOff>20637</xdr:rowOff>
    </xdr:from>
    <xdr:to>
      <xdr:col>25</xdr:col>
      <xdr:colOff>596900</xdr:colOff>
      <xdr:row>44</xdr:row>
      <xdr:rowOff>58737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80186B8-C2B7-489F-A243-A722CF35CC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263525</xdr:colOff>
      <xdr:row>1</xdr:row>
      <xdr:rowOff>77787</xdr:rowOff>
    </xdr:from>
    <xdr:to>
      <xdr:col>25</xdr:col>
      <xdr:colOff>568325</xdr:colOff>
      <xdr:row>14</xdr:row>
      <xdr:rowOff>36512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26E260-270E-4BF2-9BA5-45B105006E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282575</xdr:colOff>
      <xdr:row>14</xdr:row>
      <xdr:rowOff>131762</xdr:rowOff>
    </xdr:from>
    <xdr:to>
      <xdr:col>25</xdr:col>
      <xdr:colOff>587375</xdr:colOff>
      <xdr:row>27</xdr:row>
      <xdr:rowOff>96837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F9DE5C-4835-4CE2-A19A-3EF26D6041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292100</xdr:colOff>
      <xdr:row>28</xdr:row>
      <xdr:rowOff>20637</xdr:rowOff>
    </xdr:from>
    <xdr:to>
      <xdr:col>25</xdr:col>
      <xdr:colOff>596900</xdr:colOff>
      <xdr:row>44</xdr:row>
      <xdr:rowOff>58737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CBBE98C-74C3-4B60-AC71-D339DD7AA1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276225</xdr:colOff>
      <xdr:row>0</xdr:row>
      <xdr:rowOff>46037</xdr:rowOff>
    </xdr:from>
    <xdr:to>
      <xdr:col>21</xdr:col>
      <xdr:colOff>577850</xdr:colOff>
      <xdr:row>9</xdr:row>
      <xdr:rowOff>93662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073CCED-92C0-49AC-B066-EDC4CC747D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257175</xdr:colOff>
      <xdr:row>10</xdr:row>
      <xdr:rowOff>179387</xdr:rowOff>
    </xdr:from>
    <xdr:to>
      <xdr:col>21</xdr:col>
      <xdr:colOff>558800</xdr:colOff>
      <xdr:row>22</xdr:row>
      <xdr:rowOff>125412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72C292C-591C-4A50-838D-30E9EE58BE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Elsabe Cloete" id="{C0DF5344-1203-4F42-B193-A10D89B67577}" userId="Elsabe Cloete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36" dT="2021-05-08T14:50:01.42" personId="{C0DF5344-1203-4F42-B193-A10D89B67577}" id="{CDAA415A-4238-4E2A-A1FD-58D155A1EA21}">
    <text>This appears to be poor shaking!</text>
  </threadedComment>
  <threadedComment ref="M43" dT="2021-05-08T15:05:55.08" personId="{C0DF5344-1203-4F42-B193-A10D89B67577}" id="{AF5EA8A8-E55C-47FE-AAB8-228FB8589EF4}">
    <text>Ignore. Taken with watch glass.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11" dT="2021-05-08T15:06:57.22" personId="{C0DF5344-1203-4F42-B193-A10D89B67577}" id="{2AAC4078-D6FD-4E03-B55E-1480D57B2572}">
    <text>taken with watch glass. Different to other processes. Ignore.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5E2BA-5046-43C1-918F-38197E0667C2}">
  <dimension ref="A1:R67"/>
  <sheetViews>
    <sheetView workbookViewId="0">
      <selection activeCell="N19" sqref="N19"/>
    </sheetView>
  </sheetViews>
  <sheetFormatPr defaultRowHeight="14.5" x14ac:dyDescent="0.35"/>
  <cols>
    <col min="1" max="1" width="9.26953125" customWidth="1"/>
    <col min="2" max="2" width="12.7265625" customWidth="1"/>
    <col min="3" max="3" width="11.36328125" customWidth="1"/>
    <col min="4" max="5" width="11.36328125" bestFit="1" customWidth="1"/>
    <col min="6" max="6" width="12.54296875" customWidth="1"/>
    <col min="7" max="7" width="10.81640625" customWidth="1"/>
    <col min="8" max="8" width="4.08984375" customWidth="1"/>
  </cols>
  <sheetData>
    <row r="1" spans="1:18" x14ac:dyDescent="0.35">
      <c r="A1" t="s">
        <v>0</v>
      </c>
      <c r="B1" t="s">
        <v>17</v>
      </c>
      <c r="C1" t="s">
        <v>5</v>
      </c>
      <c r="D1">
        <v>1</v>
      </c>
      <c r="F1" t="s">
        <v>6</v>
      </c>
      <c r="G1" t="s">
        <v>18</v>
      </c>
      <c r="I1" t="s">
        <v>7</v>
      </c>
      <c r="K1" s="8" t="s">
        <v>4</v>
      </c>
    </row>
    <row r="2" spans="1:18" x14ac:dyDescent="0.35">
      <c r="B2" s="1" t="s">
        <v>1</v>
      </c>
    </row>
    <row r="3" spans="1:18" x14ac:dyDescent="0.35">
      <c r="B3" s="50" t="s">
        <v>19</v>
      </c>
      <c r="C3" s="50"/>
      <c r="D3" s="50"/>
      <c r="E3" s="50"/>
      <c r="F3" s="50"/>
      <c r="G3" s="50"/>
      <c r="I3" s="51" t="s">
        <v>20</v>
      </c>
      <c r="J3" s="51"/>
      <c r="K3" s="51"/>
      <c r="L3" s="51"/>
      <c r="O3" s="12" t="s">
        <v>26</v>
      </c>
    </row>
    <row r="4" spans="1:18" x14ac:dyDescent="0.35">
      <c r="B4" s="1"/>
    </row>
    <row r="5" spans="1:18" ht="48.5" x14ac:dyDescent="0.35">
      <c r="A5" s="20"/>
      <c r="B5" s="21" t="s">
        <v>11</v>
      </c>
      <c r="C5" s="22" t="s">
        <v>2</v>
      </c>
      <c r="D5" s="22" t="s">
        <v>8</v>
      </c>
      <c r="E5" s="22" t="s">
        <v>9</v>
      </c>
      <c r="F5" s="22" t="s">
        <v>12</v>
      </c>
      <c r="G5" s="22" t="s">
        <v>13</v>
      </c>
      <c r="I5" s="22" t="s">
        <v>10</v>
      </c>
      <c r="J5" s="23" t="s">
        <v>14</v>
      </c>
      <c r="K5" s="23" t="s">
        <v>15</v>
      </c>
      <c r="L5" s="23" t="s">
        <v>16</v>
      </c>
      <c r="N5" s="31" t="s">
        <v>36</v>
      </c>
      <c r="O5" s="29" t="s">
        <v>23</v>
      </c>
      <c r="P5" s="29" t="s">
        <v>14</v>
      </c>
      <c r="Q5" s="23" t="s">
        <v>15</v>
      </c>
      <c r="R5" s="23" t="s">
        <v>16</v>
      </c>
    </row>
    <row r="6" spans="1:18" x14ac:dyDescent="0.35">
      <c r="A6" s="4"/>
      <c r="B6">
        <v>1</v>
      </c>
      <c r="C6">
        <v>0.14399999999999999</v>
      </c>
      <c r="D6">
        <v>21.032</v>
      </c>
      <c r="E6">
        <v>21.428999999999998</v>
      </c>
      <c r="F6" s="13">
        <v>0.22</v>
      </c>
      <c r="G6" s="13">
        <v>0.156</v>
      </c>
      <c r="J6" s="13"/>
      <c r="N6" t="s">
        <v>27</v>
      </c>
      <c r="O6" s="13">
        <v>0.22633333333333336</v>
      </c>
      <c r="P6" s="13">
        <v>1.426666666666665E-2</v>
      </c>
      <c r="Q6">
        <v>9.9</v>
      </c>
      <c r="R6">
        <v>57.5</v>
      </c>
    </row>
    <row r="7" spans="1:18" x14ac:dyDescent="0.35">
      <c r="A7" s="4"/>
      <c r="B7">
        <f>B6+1</f>
        <v>2</v>
      </c>
      <c r="C7">
        <v>0.14399999999999999</v>
      </c>
      <c r="D7">
        <v>21.032</v>
      </c>
      <c r="E7">
        <v>21.404</v>
      </c>
      <c r="F7" s="13">
        <v>0.22</v>
      </c>
      <c r="G7" s="13">
        <v>0.156</v>
      </c>
      <c r="J7" s="13"/>
      <c r="N7" t="s">
        <v>28</v>
      </c>
      <c r="O7">
        <v>0.29499999999999998</v>
      </c>
      <c r="P7" s="13">
        <v>2.5333333333333347E-2</v>
      </c>
      <c r="Q7" s="17">
        <v>17</v>
      </c>
      <c r="R7">
        <v>97.5</v>
      </c>
    </row>
    <row r="8" spans="1:18" x14ac:dyDescent="0.35">
      <c r="A8" s="4"/>
      <c r="B8">
        <f t="shared" ref="B8:B10" si="0">B7+1</f>
        <v>3</v>
      </c>
      <c r="C8">
        <v>0.14399999999999999</v>
      </c>
      <c r="D8">
        <v>21.032</v>
      </c>
      <c r="E8">
        <v>21.390999999999998</v>
      </c>
      <c r="F8" s="13">
        <v>0.21</v>
      </c>
      <c r="G8" s="13">
        <v>0.156</v>
      </c>
      <c r="J8" s="13"/>
      <c r="N8" t="s">
        <v>29</v>
      </c>
      <c r="O8">
        <v>0.27900000000000003</v>
      </c>
      <c r="P8" s="13">
        <v>2.8380952380952396E-2</v>
      </c>
      <c r="Q8">
        <v>19.399999999999999</v>
      </c>
      <c r="R8">
        <v>91.1</v>
      </c>
    </row>
    <row r="9" spans="1:18" x14ac:dyDescent="0.35">
      <c r="A9" s="4" t="s">
        <v>22</v>
      </c>
      <c r="B9">
        <f t="shared" si="0"/>
        <v>4</v>
      </c>
      <c r="C9">
        <v>0.14399999999999999</v>
      </c>
      <c r="E9">
        <v>21.39</v>
      </c>
      <c r="F9" s="13">
        <v>0.21</v>
      </c>
      <c r="G9" s="13">
        <v>0.156</v>
      </c>
      <c r="J9" s="13"/>
    </row>
    <row r="10" spans="1:18" x14ac:dyDescent="0.35">
      <c r="A10" s="4"/>
      <c r="B10">
        <f t="shared" si="0"/>
        <v>5</v>
      </c>
      <c r="C10">
        <v>0.14499999999999999</v>
      </c>
      <c r="D10" t="s">
        <v>1</v>
      </c>
      <c r="E10">
        <v>21.39</v>
      </c>
      <c r="G10" s="13">
        <v>0.156</v>
      </c>
      <c r="J10" s="13"/>
    </row>
    <row r="11" spans="1:18" x14ac:dyDescent="0.35">
      <c r="A11" s="4"/>
      <c r="B11" s="2">
        <v>1</v>
      </c>
      <c r="C11" s="7">
        <f>AVERAGE(C6:C10)</f>
        <v>0.14419999999999999</v>
      </c>
      <c r="D11" s="7">
        <f>ROUND(AVERAGE(D6:D10),3)</f>
        <v>21.032</v>
      </c>
      <c r="E11" s="7">
        <f>AVERAGE(E6:E10)</f>
        <v>21.400799999999997</v>
      </c>
      <c r="F11" s="7">
        <f>AVERAGE(F6:F10)</f>
        <v>0.215</v>
      </c>
      <c r="G11" s="14">
        <f>AVERAGE(G6:G10)</f>
        <v>0.156</v>
      </c>
      <c r="I11" s="7">
        <f>E11-D11</f>
        <v>0.36879999999999669</v>
      </c>
      <c r="J11" s="14">
        <f t="shared" ref="J11" si="1">G11-C11</f>
        <v>1.1800000000000005E-2</v>
      </c>
      <c r="K11" s="3">
        <f>ROUND(J11/C11*100,1)</f>
        <v>8.1999999999999993</v>
      </c>
      <c r="L11" s="7">
        <f>ROUND((I11-C11)/C11*100,1)</f>
        <v>155.80000000000001</v>
      </c>
    </row>
    <row r="12" spans="1:18" x14ac:dyDescent="0.35">
      <c r="A12" s="4"/>
      <c r="B12">
        <v>1</v>
      </c>
      <c r="C12">
        <v>0.14299999999999999</v>
      </c>
      <c r="D12">
        <v>21.047999999999998</v>
      </c>
      <c r="E12">
        <v>21.422999999999998</v>
      </c>
      <c r="F12">
        <v>0.22</v>
      </c>
      <c r="G12" s="13">
        <v>0.159</v>
      </c>
      <c r="I12" s="13"/>
      <c r="J12" s="13"/>
    </row>
    <row r="13" spans="1:18" x14ac:dyDescent="0.35">
      <c r="A13" s="4"/>
      <c r="B13">
        <f>B12+1</f>
        <v>2</v>
      </c>
      <c r="C13">
        <v>0.14299999999999999</v>
      </c>
      <c r="D13">
        <v>21.047999999999998</v>
      </c>
      <c r="E13">
        <v>21.413</v>
      </c>
      <c r="F13">
        <v>0.22</v>
      </c>
      <c r="G13" s="13">
        <v>0.159</v>
      </c>
      <c r="I13" s="13"/>
      <c r="J13" s="13"/>
    </row>
    <row r="14" spans="1:18" x14ac:dyDescent="0.35">
      <c r="A14" s="4"/>
      <c r="B14">
        <f>B13+1</f>
        <v>3</v>
      </c>
      <c r="C14">
        <v>0.14299999999999999</v>
      </c>
      <c r="D14">
        <v>21.047999999999998</v>
      </c>
      <c r="E14">
        <v>21.413</v>
      </c>
      <c r="F14">
        <v>0.22</v>
      </c>
      <c r="G14" s="13">
        <v>0.159</v>
      </c>
      <c r="I14" s="13"/>
      <c r="J14" s="13"/>
    </row>
    <row r="15" spans="1:18" x14ac:dyDescent="0.35">
      <c r="A15" s="4" t="s">
        <v>22</v>
      </c>
      <c r="B15">
        <f>B14+1</f>
        <v>4</v>
      </c>
      <c r="C15">
        <v>0.14299999999999999</v>
      </c>
      <c r="E15">
        <v>21.413</v>
      </c>
      <c r="G15" s="13"/>
    </row>
    <row r="16" spans="1:18" x14ac:dyDescent="0.35">
      <c r="A16" s="4"/>
      <c r="B16" s="16">
        <v>2</v>
      </c>
      <c r="C16" s="14">
        <f>AVERAGE(C12:C15)</f>
        <v>0.14299999999999999</v>
      </c>
      <c r="D16" s="14">
        <f>AVERAGE(D12:D15)</f>
        <v>21.047999999999998</v>
      </c>
      <c r="E16" s="14">
        <f>AVERAGE(E12:E15)</f>
        <v>21.415499999999998</v>
      </c>
      <c r="F16" s="14">
        <f>AVERAGE(F13:F15)</f>
        <v>0.22</v>
      </c>
      <c r="G16" s="14">
        <f>AVERAGE(G12:G15)</f>
        <v>0.159</v>
      </c>
      <c r="I16" s="14">
        <f>E16-D16</f>
        <v>0.36749999999999972</v>
      </c>
      <c r="J16" s="14">
        <f>G16-C16</f>
        <v>1.6000000000000014E-2</v>
      </c>
      <c r="K16" s="3">
        <f>ROUND(J16/C16*100,1)</f>
        <v>11.2</v>
      </c>
      <c r="L16" s="7">
        <f>ROUND((I16-C16)/C16*100,1)</f>
        <v>157</v>
      </c>
    </row>
    <row r="17" spans="1:12" x14ac:dyDescent="0.35">
      <c r="A17" s="4"/>
      <c r="B17">
        <v>1</v>
      </c>
      <c r="C17" s="4">
        <v>0.14399999999999999</v>
      </c>
      <c r="D17" s="4">
        <v>21.042000000000002</v>
      </c>
      <c r="E17" s="4">
        <v>21.465</v>
      </c>
      <c r="F17" s="4">
        <v>0.24399999999999999</v>
      </c>
      <c r="G17" s="6">
        <v>0.159</v>
      </c>
      <c r="I17" s="9"/>
    </row>
    <row r="18" spans="1:12" x14ac:dyDescent="0.35">
      <c r="A18" s="4"/>
      <c r="B18">
        <f>B17+1</f>
        <v>2</v>
      </c>
      <c r="C18" s="4">
        <v>0.14399999999999999</v>
      </c>
      <c r="D18" s="4">
        <v>21.042000000000002</v>
      </c>
      <c r="E18" s="4">
        <v>21.465</v>
      </c>
      <c r="F18" s="4">
        <v>0.24399999999999999</v>
      </c>
      <c r="G18" s="6">
        <v>0.159</v>
      </c>
      <c r="I18" s="9"/>
    </row>
    <row r="19" spans="1:12" x14ac:dyDescent="0.35">
      <c r="A19" s="4"/>
      <c r="B19">
        <f>B18+1</f>
        <v>3</v>
      </c>
      <c r="C19" s="4">
        <v>0.14399999999999999</v>
      </c>
      <c r="D19" s="4">
        <v>21.042000000000002</v>
      </c>
      <c r="E19" s="4">
        <v>21.465</v>
      </c>
      <c r="F19" s="4">
        <v>0.24399999999999999</v>
      </c>
      <c r="G19" s="6">
        <v>0.159</v>
      </c>
      <c r="I19" s="9"/>
    </row>
    <row r="20" spans="1:12" x14ac:dyDescent="0.35">
      <c r="A20" s="4" t="s">
        <v>22</v>
      </c>
      <c r="B20" s="8">
        <v>3</v>
      </c>
      <c r="C20" s="15">
        <f>ROUND(AVERAGE(C17:C19),3)</f>
        <v>0.14399999999999999</v>
      </c>
      <c r="D20" s="15">
        <f>ROUND(AVERAGE(D17:D19),3)</f>
        <v>21.042000000000002</v>
      </c>
      <c r="E20" s="15">
        <f>ROUND(AVERAGE(E17:E19),3)</f>
        <v>21.465</v>
      </c>
      <c r="F20" s="15">
        <f>ROUND(AVERAGE(F17:F19),3)</f>
        <v>0.24399999999999999</v>
      </c>
      <c r="G20" s="15">
        <f>ROUND(AVERAGE(G17:G19),3)</f>
        <v>0.159</v>
      </c>
      <c r="I20" s="14">
        <f>E20-D20</f>
        <v>0.42299999999999827</v>
      </c>
      <c r="J20" s="14">
        <f>G20-C20</f>
        <v>1.5000000000000013E-2</v>
      </c>
      <c r="K20" s="3">
        <f>ROUND(J20/C20*100,1)</f>
        <v>10.4</v>
      </c>
      <c r="L20" s="7">
        <f>ROUND((I20-C20)/C20*100,1)</f>
        <v>193.7</v>
      </c>
    </row>
    <row r="21" spans="1:12" x14ac:dyDescent="0.35">
      <c r="A21" s="4"/>
      <c r="B21" s="10"/>
      <c r="C21" s="18"/>
      <c r="D21" s="18"/>
      <c r="E21" s="18"/>
      <c r="F21" s="19">
        <f>F20/$C$20*100</f>
        <v>169.44444444444446</v>
      </c>
      <c r="G21" s="19">
        <f>G20/$C$20*100</f>
        <v>110.41666666666667</v>
      </c>
      <c r="I21" s="18"/>
    </row>
    <row r="22" spans="1:12" x14ac:dyDescent="0.35">
      <c r="B22" s="24" t="s">
        <v>3</v>
      </c>
      <c r="C22" s="25">
        <f>(C11+C16+C20)/3</f>
        <v>0.14373333333333335</v>
      </c>
      <c r="D22" s="25">
        <f>(D11+D16+D20)/3</f>
        <v>21.040666666666667</v>
      </c>
      <c r="E22" s="25">
        <f>(E11+E16+E20)/3</f>
        <v>21.427099999999999</v>
      </c>
      <c r="F22" s="25">
        <f>(F11+F16+F20)/3</f>
        <v>0.22633333333333336</v>
      </c>
      <c r="G22" s="25">
        <f>(G11+G16+G20)/3</f>
        <v>0.158</v>
      </c>
      <c r="H22" s="24"/>
      <c r="I22" s="26">
        <f>F22</f>
        <v>0.22633333333333336</v>
      </c>
      <c r="J22" s="26">
        <f>G22-C22</f>
        <v>1.426666666666665E-2</v>
      </c>
      <c r="K22" s="24">
        <f>ROUND(J22/C22*100,1)</f>
        <v>9.9</v>
      </c>
      <c r="L22" s="27">
        <f>ROUND((I22-C22)/C22*100,1)</f>
        <v>57.5</v>
      </c>
    </row>
    <row r="25" spans="1:12" x14ac:dyDescent="0.35">
      <c r="A25" t="s">
        <v>0</v>
      </c>
      <c r="B25" t="s">
        <v>17</v>
      </c>
      <c r="C25" t="s">
        <v>5</v>
      </c>
      <c r="D25">
        <v>2</v>
      </c>
      <c r="F25" t="s">
        <v>6</v>
      </c>
      <c r="G25" t="s">
        <v>21</v>
      </c>
      <c r="I25" t="s">
        <v>7</v>
      </c>
      <c r="K25" s="8" t="s">
        <v>4</v>
      </c>
    </row>
    <row r="26" spans="1:12" ht="48.5" x14ac:dyDescent="0.35">
      <c r="B26" s="21" t="s">
        <v>11</v>
      </c>
      <c r="C26" s="22" t="s">
        <v>2</v>
      </c>
      <c r="D26" s="22"/>
      <c r="E26" s="22"/>
      <c r="F26" s="22" t="s">
        <v>12</v>
      </c>
      <c r="G26" s="22" t="s">
        <v>13</v>
      </c>
      <c r="I26" s="29" t="s">
        <v>23</v>
      </c>
      <c r="J26" s="29" t="s">
        <v>14</v>
      </c>
      <c r="K26" s="23" t="s">
        <v>15</v>
      </c>
      <c r="L26" s="23" t="s">
        <v>16</v>
      </c>
    </row>
    <row r="27" spans="1:12" x14ac:dyDescent="0.35">
      <c r="B27">
        <v>1</v>
      </c>
      <c r="C27" s="13">
        <v>0.15</v>
      </c>
      <c r="F27">
        <v>0.48599999999999999</v>
      </c>
      <c r="G27" s="13">
        <v>0.18</v>
      </c>
      <c r="I27" s="13"/>
      <c r="J27" s="13"/>
    </row>
    <row r="28" spans="1:12" x14ac:dyDescent="0.35">
      <c r="B28">
        <v>2</v>
      </c>
      <c r="C28" s="13">
        <v>0.15</v>
      </c>
      <c r="F28">
        <v>0.48599999999999999</v>
      </c>
      <c r="G28" s="13">
        <v>0.18</v>
      </c>
      <c r="I28" s="13"/>
      <c r="J28" s="13"/>
    </row>
    <row r="29" spans="1:12" x14ac:dyDescent="0.35">
      <c r="B29">
        <v>3</v>
      </c>
      <c r="C29" s="13">
        <v>0.15</v>
      </c>
      <c r="F29">
        <v>0.48599999999999999</v>
      </c>
      <c r="G29" s="13">
        <v>0.18</v>
      </c>
      <c r="I29" s="13"/>
      <c r="J29" s="13"/>
    </row>
    <row r="30" spans="1:12" x14ac:dyDescent="0.35">
      <c r="B30" s="2">
        <v>1</v>
      </c>
      <c r="C30" s="7">
        <f>AVERAGE(C27:C29)</f>
        <v>0.15</v>
      </c>
      <c r="D30" s="7"/>
      <c r="E30" s="7"/>
      <c r="F30" s="7">
        <f>AVERAGE(F27:F29)</f>
        <v>0.48599999999999999</v>
      </c>
      <c r="G30" s="14">
        <f>AVERAGE(G27:G29)</f>
        <v>0.18000000000000002</v>
      </c>
      <c r="I30" s="30">
        <f>F30-C30</f>
        <v>0.33599999999999997</v>
      </c>
      <c r="J30" s="30">
        <f>G30-C30</f>
        <v>3.0000000000000027E-2</v>
      </c>
      <c r="K30" s="33">
        <f>ROUND(J30/C30*100,1)</f>
        <v>20</v>
      </c>
      <c r="L30" s="7">
        <f>ROUND(I30/C30*100,1)</f>
        <v>224</v>
      </c>
    </row>
    <row r="31" spans="1:12" x14ac:dyDescent="0.35">
      <c r="B31">
        <v>1</v>
      </c>
      <c r="C31" s="13">
        <v>0.15</v>
      </c>
      <c r="F31">
        <v>0.41899999999999998</v>
      </c>
      <c r="G31" s="13">
        <v>0.16800000000000001</v>
      </c>
      <c r="I31" s="13"/>
      <c r="J31" s="13"/>
    </row>
    <row r="32" spans="1:12" x14ac:dyDescent="0.35">
      <c r="B32">
        <v>2</v>
      </c>
      <c r="C32" s="13">
        <v>0.15</v>
      </c>
      <c r="F32">
        <v>0.41899999999999998</v>
      </c>
      <c r="G32" s="13">
        <v>0.16800000000000001</v>
      </c>
      <c r="I32" s="13"/>
      <c r="J32" s="13"/>
    </row>
    <row r="33" spans="1:12" x14ac:dyDescent="0.35">
      <c r="B33">
        <v>3</v>
      </c>
      <c r="C33" s="13">
        <v>0.15</v>
      </c>
      <c r="F33">
        <v>0.41899999999999998</v>
      </c>
      <c r="G33" s="13">
        <v>0.16800000000000001</v>
      </c>
      <c r="I33" s="13"/>
      <c r="J33" s="13"/>
    </row>
    <row r="34" spans="1:12" x14ac:dyDescent="0.35">
      <c r="F34">
        <v>0.41899999999999998</v>
      </c>
      <c r="G34" s="13" t="s">
        <v>1</v>
      </c>
    </row>
    <row r="35" spans="1:12" x14ac:dyDescent="0.35">
      <c r="G35" s="13" t="s">
        <v>1</v>
      </c>
    </row>
    <row r="36" spans="1:12" x14ac:dyDescent="0.35">
      <c r="B36" s="16">
        <v>2</v>
      </c>
      <c r="C36" s="14">
        <f>AVERAGE(C31:C35)</f>
        <v>0.15</v>
      </c>
      <c r="D36" s="14"/>
      <c r="E36" s="14"/>
      <c r="F36" s="14">
        <f>AVERAGE(F32:F35)</f>
        <v>0.41899999999999998</v>
      </c>
      <c r="G36" s="14">
        <f>AVERAGE(G31:G35)</f>
        <v>0.16800000000000001</v>
      </c>
      <c r="I36" s="30">
        <f>F36-C36</f>
        <v>0.26900000000000002</v>
      </c>
      <c r="J36" s="30">
        <f>G36-C36</f>
        <v>1.8000000000000016E-2</v>
      </c>
      <c r="K36" s="33">
        <f>ROUND(J36/C36*100,1)</f>
        <v>12</v>
      </c>
      <c r="L36" s="7">
        <f>ROUND(I36/C36*100,1)</f>
        <v>179.3</v>
      </c>
    </row>
    <row r="37" spans="1:12" x14ac:dyDescent="0.35">
      <c r="B37">
        <v>1</v>
      </c>
      <c r="C37" s="9">
        <v>0.14799999999999999</v>
      </c>
      <c r="D37" s="4"/>
      <c r="E37" s="4"/>
      <c r="F37" s="4">
        <v>0.42799999999999999</v>
      </c>
      <c r="G37" s="6">
        <v>0.17599999999999999</v>
      </c>
    </row>
    <row r="38" spans="1:12" x14ac:dyDescent="0.35">
      <c r="B38">
        <v>2</v>
      </c>
      <c r="C38" s="9">
        <v>0.14799999999999999</v>
      </c>
      <c r="D38" s="4"/>
      <c r="E38" s="4"/>
      <c r="F38">
        <v>0.42799999999999999</v>
      </c>
      <c r="G38" s="6">
        <v>0.17599999999999999</v>
      </c>
    </row>
    <row r="39" spans="1:12" x14ac:dyDescent="0.35">
      <c r="B39">
        <v>3</v>
      </c>
      <c r="C39" s="9">
        <v>0.14799999999999999</v>
      </c>
      <c r="D39" s="4"/>
      <c r="E39" s="4"/>
      <c r="F39">
        <v>0.42799999999999999</v>
      </c>
      <c r="G39" s="6">
        <v>0.17599999999999999</v>
      </c>
    </row>
    <row r="40" spans="1:12" x14ac:dyDescent="0.35">
      <c r="B40" t="s">
        <v>1</v>
      </c>
      <c r="C40" s="6" t="s">
        <v>1</v>
      </c>
      <c r="D40" s="4"/>
      <c r="E40" s="4"/>
    </row>
    <row r="41" spans="1:12" x14ac:dyDescent="0.35">
      <c r="B41" s="8">
        <v>3</v>
      </c>
      <c r="C41" s="15">
        <f>ROUND(AVERAGE(C37:C40),3)</f>
        <v>0.14799999999999999</v>
      </c>
      <c r="D41" s="15"/>
      <c r="E41" s="15"/>
      <c r="F41" s="15">
        <f t="shared" ref="F41" si="2">ROUND(AVERAGE(F37:F40),3)</f>
        <v>0.42799999999999999</v>
      </c>
      <c r="G41" s="15">
        <f t="shared" ref="G41" si="3">ROUND(AVERAGE(G37:G40),3)</f>
        <v>0.17599999999999999</v>
      </c>
      <c r="I41" s="30">
        <f>F41-C41</f>
        <v>0.28000000000000003</v>
      </c>
      <c r="J41" s="30">
        <f>G41-C41</f>
        <v>2.7999999999999997E-2</v>
      </c>
      <c r="K41" s="33">
        <f>ROUND(J41/C41*100,1)</f>
        <v>18.899999999999999</v>
      </c>
      <c r="L41" s="7">
        <f>ROUND(I41/C41*100,1)</f>
        <v>189.2</v>
      </c>
    </row>
    <row r="42" spans="1:12" x14ac:dyDescent="0.35">
      <c r="B42" s="10"/>
      <c r="C42" s="18"/>
      <c r="D42" s="18"/>
      <c r="E42" s="18"/>
      <c r="F42" s="19">
        <f>F41/$C$20*100</f>
        <v>297.22222222222223</v>
      </c>
      <c r="G42" s="19">
        <f>G41/$C$20*100</f>
        <v>122.22222222222223</v>
      </c>
    </row>
    <row r="43" spans="1:12" x14ac:dyDescent="0.35">
      <c r="B43" s="24" t="s">
        <v>3</v>
      </c>
      <c r="C43" s="25">
        <f>(C30+C36+C41)/3</f>
        <v>0.14933333333333332</v>
      </c>
      <c r="D43" s="25"/>
      <c r="E43" s="25"/>
      <c r="F43" s="25">
        <f>(F30+F36+F41)/3</f>
        <v>0.4443333333333333</v>
      </c>
      <c r="G43" s="25">
        <f>(G30+G36+G41)/3</f>
        <v>0.17466666666666666</v>
      </c>
      <c r="H43" s="28"/>
      <c r="I43" s="26">
        <f>AVERAGE(I30,I36,I41)</f>
        <v>0.29499999999999998</v>
      </c>
      <c r="J43" s="26">
        <f>G43-C43</f>
        <v>2.5333333333333347E-2</v>
      </c>
      <c r="K43" s="24">
        <f>ROUND(J43/C43*100,1)</f>
        <v>17</v>
      </c>
      <c r="L43" s="27">
        <f>ROUND((I43-C43)/C43*100,1)</f>
        <v>97.5</v>
      </c>
    </row>
    <row r="44" spans="1:12" x14ac:dyDescent="0.35">
      <c r="I44" s="5"/>
    </row>
    <row r="45" spans="1:12" x14ac:dyDescent="0.35">
      <c r="A45" t="s">
        <v>0</v>
      </c>
      <c r="B45" t="s">
        <v>17</v>
      </c>
      <c r="C45" t="s">
        <v>5</v>
      </c>
      <c r="D45">
        <v>3</v>
      </c>
      <c r="F45" t="s">
        <v>6</v>
      </c>
      <c r="G45" t="s">
        <v>21</v>
      </c>
      <c r="I45" t="s">
        <v>7</v>
      </c>
      <c r="K45" s="8" t="s">
        <v>24</v>
      </c>
    </row>
    <row r="46" spans="1:12" ht="48.5" x14ac:dyDescent="0.35">
      <c r="B46" s="21" t="s">
        <v>11</v>
      </c>
      <c r="C46" s="22" t="s">
        <v>2</v>
      </c>
      <c r="D46" s="22"/>
      <c r="E46" s="22"/>
      <c r="F46" s="22" t="s">
        <v>12</v>
      </c>
      <c r="G46" s="22" t="s">
        <v>13</v>
      </c>
      <c r="I46" s="29" t="s">
        <v>23</v>
      </c>
      <c r="J46" s="29" t="s">
        <v>14</v>
      </c>
      <c r="K46" s="23" t="s">
        <v>15</v>
      </c>
      <c r="L46" s="23" t="s">
        <v>16</v>
      </c>
    </row>
    <row r="47" spans="1:12" x14ac:dyDescent="0.35">
      <c r="B47">
        <v>1</v>
      </c>
      <c r="C47" s="13">
        <v>0.14699999999999999</v>
      </c>
      <c r="F47">
        <v>0.41799999999999998</v>
      </c>
      <c r="G47" s="13">
        <v>0.17899999999999999</v>
      </c>
      <c r="I47" s="13"/>
      <c r="J47" s="13"/>
    </row>
    <row r="48" spans="1:12" x14ac:dyDescent="0.35">
      <c r="B48">
        <v>2</v>
      </c>
      <c r="C48" s="13">
        <v>0.14699999999999999</v>
      </c>
      <c r="F48">
        <v>0.41799999999999998</v>
      </c>
      <c r="G48" s="13">
        <v>0.17899999999999999</v>
      </c>
      <c r="I48" s="13"/>
      <c r="J48" s="13"/>
    </row>
    <row r="49" spans="2:12" x14ac:dyDescent="0.35">
      <c r="C49" s="13"/>
      <c r="G49" s="13">
        <v>0.17499999999999999</v>
      </c>
      <c r="I49" s="13"/>
      <c r="J49" s="13"/>
    </row>
    <row r="50" spans="2:12" x14ac:dyDescent="0.35">
      <c r="C50" s="13"/>
      <c r="G50" s="13">
        <v>0.17499999999999999</v>
      </c>
      <c r="I50" s="13"/>
      <c r="J50" s="13"/>
    </row>
    <row r="51" spans="2:12" x14ac:dyDescent="0.35">
      <c r="C51" s="13"/>
      <c r="G51" s="13">
        <v>0.17499999999999999</v>
      </c>
      <c r="I51" s="13"/>
      <c r="J51" s="13"/>
    </row>
    <row r="52" spans="2:12" x14ac:dyDescent="0.35">
      <c r="C52" s="13"/>
      <c r="G52" s="13">
        <v>0.18</v>
      </c>
      <c r="I52" s="13"/>
      <c r="J52" s="13"/>
    </row>
    <row r="53" spans="2:12" x14ac:dyDescent="0.35">
      <c r="B53">
        <v>3</v>
      </c>
      <c r="C53" s="13">
        <v>0.14699999999999999</v>
      </c>
      <c r="F53">
        <v>0.41799999999999998</v>
      </c>
      <c r="G53" s="13">
        <v>0.184</v>
      </c>
      <c r="I53" s="13"/>
      <c r="J53" s="13"/>
    </row>
    <row r="54" spans="2:12" x14ac:dyDescent="0.35">
      <c r="B54" s="2">
        <v>1</v>
      </c>
      <c r="C54" s="7">
        <f>AVERAGE(C47:C53)</f>
        <v>0.14699999999999999</v>
      </c>
      <c r="D54" s="7"/>
      <c r="E54" s="7"/>
      <c r="F54" s="7">
        <f>AVERAGE(F47:F53)</f>
        <v>0.41799999999999998</v>
      </c>
      <c r="G54" s="14">
        <f>AVERAGE(G47:G53)</f>
        <v>0.17814285714285713</v>
      </c>
      <c r="I54" s="30">
        <f>F54-C54</f>
        <v>0.27100000000000002</v>
      </c>
      <c r="J54" s="30">
        <f>G54-C54</f>
        <v>3.1142857142857139E-2</v>
      </c>
      <c r="K54" s="33">
        <f>ROUND(J54/C54*100,1)</f>
        <v>21.2</v>
      </c>
      <c r="L54" s="7">
        <f>ROUND(I54/C54*100,1)</f>
        <v>184.4</v>
      </c>
    </row>
    <row r="55" spans="2:12" x14ac:dyDescent="0.35">
      <c r="B55">
        <v>1</v>
      </c>
      <c r="C55" s="13">
        <v>0.14799999999999999</v>
      </c>
      <c r="F55">
        <v>0.40500000000000003</v>
      </c>
      <c r="G55" s="13">
        <v>0.17299999999999999</v>
      </c>
      <c r="I55" s="13"/>
      <c r="J55" s="13"/>
    </row>
    <row r="56" spans="2:12" x14ac:dyDescent="0.35">
      <c r="B56">
        <v>2</v>
      </c>
      <c r="C56" s="13">
        <v>0.14799999999999999</v>
      </c>
      <c r="F56">
        <v>0.40500000000000003</v>
      </c>
      <c r="G56" s="13">
        <v>0.17299999999999999</v>
      </c>
      <c r="I56" s="13"/>
      <c r="J56" s="13"/>
    </row>
    <row r="57" spans="2:12" x14ac:dyDescent="0.35">
      <c r="B57">
        <v>3</v>
      </c>
      <c r="C57" s="13">
        <v>0.14799999999999999</v>
      </c>
      <c r="F57">
        <v>0.40500000000000003</v>
      </c>
      <c r="G57" s="13">
        <v>0.17100000000000001</v>
      </c>
      <c r="I57" s="13"/>
      <c r="J57" s="13"/>
    </row>
    <row r="58" spans="2:12" x14ac:dyDescent="0.35">
      <c r="F58" t="s">
        <v>1</v>
      </c>
      <c r="G58" s="13">
        <v>0.17100000000000001</v>
      </c>
    </row>
    <row r="60" spans="2:12" x14ac:dyDescent="0.35">
      <c r="B60" s="16">
        <v>2</v>
      </c>
      <c r="C60" s="14">
        <f>AVERAGE(C55:C59)</f>
        <v>0.14799999999999999</v>
      </c>
      <c r="D60" s="14"/>
      <c r="E60" s="14"/>
      <c r="F60" s="14">
        <f>AVERAGE(F56:F59)</f>
        <v>0.40500000000000003</v>
      </c>
      <c r="G60" s="14">
        <f>AVERAGE(G55:G58)</f>
        <v>0.17200000000000001</v>
      </c>
      <c r="I60" s="30">
        <f>F60-C60</f>
        <v>0.25700000000000001</v>
      </c>
      <c r="J60" s="30">
        <f>G60-C60</f>
        <v>2.4000000000000021E-2</v>
      </c>
      <c r="K60" s="33">
        <f>ROUND(J60/C60*100,1)</f>
        <v>16.2</v>
      </c>
      <c r="L60" s="7">
        <f>ROUND(I60/C60*100,1)</f>
        <v>173.6</v>
      </c>
    </row>
    <row r="61" spans="2:12" x14ac:dyDescent="0.35">
      <c r="B61">
        <v>1</v>
      </c>
      <c r="C61" s="9">
        <v>0.14299999999999999</v>
      </c>
      <c r="D61" s="4"/>
      <c r="E61" s="4"/>
      <c r="F61" s="4">
        <v>0.45200000000000001</v>
      </c>
      <c r="G61" s="6">
        <v>0.17299999999999999</v>
      </c>
    </row>
    <row r="62" spans="2:12" x14ac:dyDescent="0.35">
      <c r="B62">
        <v>2</v>
      </c>
      <c r="C62" s="9">
        <v>0.14299999999999999</v>
      </c>
      <c r="D62" s="4"/>
      <c r="E62" s="4"/>
      <c r="F62" s="4">
        <v>0.45200000000000001</v>
      </c>
      <c r="G62" s="6">
        <v>0.17299999999999999</v>
      </c>
    </row>
    <row r="63" spans="2:12" x14ac:dyDescent="0.35">
      <c r="B63">
        <v>3</v>
      </c>
      <c r="C63" s="9">
        <v>0.14299999999999999</v>
      </c>
      <c r="D63" s="4"/>
      <c r="E63" s="4"/>
      <c r="F63" s="4">
        <v>0.45200000000000001</v>
      </c>
      <c r="G63" s="6">
        <v>0.17299999999999999</v>
      </c>
    </row>
    <row r="64" spans="2:12" x14ac:dyDescent="0.35">
      <c r="B64" t="s">
        <v>1</v>
      </c>
      <c r="C64" s="6" t="s">
        <v>1</v>
      </c>
      <c r="D64" s="4"/>
      <c r="E64" s="4"/>
    </row>
    <row r="65" spans="2:12" x14ac:dyDescent="0.35">
      <c r="B65" s="8">
        <v>3</v>
      </c>
      <c r="C65" s="15">
        <f>ROUND(AVERAGE(C61:C64),3)</f>
        <v>0.14299999999999999</v>
      </c>
      <c r="D65" s="15"/>
      <c r="E65" s="15"/>
      <c r="F65" s="15">
        <f t="shared" ref="F65" si="4">ROUND(AVERAGE(F61:F64),3)</f>
        <v>0.45200000000000001</v>
      </c>
      <c r="G65" s="15">
        <f t="shared" ref="G65" si="5">ROUND(AVERAGE(G61:G64),3)</f>
        <v>0.17299999999999999</v>
      </c>
      <c r="I65" s="30">
        <f>F65-C65</f>
        <v>0.30900000000000005</v>
      </c>
      <c r="J65" s="30">
        <f>G65-C65</f>
        <v>0.03</v>
      </c>
      <c r="K65" s="33">
        <f>ROUND(J65/C65*100,1)</f>
        <v>21</v>
      </c>
      <c r="L65" s="7">
        <f>ROUND(I65/C65*100,1)</f>
        <v>216.1</v>
      </c>
    </row>
    <row r="66" spans="2:12" x14ac:dyDescent="0.35">
      <c r="B66" s="10"/>
      <c r="C66" s="18"/>
      <c r="D66" s="18"/>
      <c r="E66" s="18"/>
      <c r="F66" s="19">
        <f>F65/$C$20*100</f>
        <v>313.88888888888891</v>
      </c>
      <c r="G66" s="19">
        <f>G65/$C$20*100</f>
        <v>120.13888888888889</v>
      </c>
    </row>
    <row r="67" spans="2:12" x14ac:dyDescent="0.35">
      <c r="B67" s="24" t="s">
        <v>3</v>
      </c>
      <c r="C67" s="25">
        <f>(C54+C60+C65)/3</f>
        <v>0.14599999999999999</v>
      </c>
      <c r="D67" s="25"/>
      <c r="E67" s="25"/>
      <c r="F67" s="25">
        <f>(F54+F60+F65)/3</f>
        <v>0.42499999999999999</v>
      </c>
      <c r="G67" s="25">
        <f>(G54+G60+G65)/3</f>
        <v>0.17438095238095239</v>
      </c>
      <c r="H67" s="28"/>
      <c r="I67" s="26">
        <f>AVERAGE(I54,I60,I65)</f>
        <v>0.27900000000000003</v>
      </c>
      <c r="J67" s="26">
        <f>G67-C67</f>
        <v>2.8380952380952396E-2</v>
      </c>
      <c r="K67" s="24">
        <f>ROUND(J67/C67*100,1)</f>
        <v>19.399999999999999</v>
      </c>
      <c r="L67" s="27">
        <f>ROUND((I67-C67)/C67*100,1)</f>
        <v>91.1</v>
      </c>
    </row>
  </sheetData>
  <mergeCells count="2">
    <mergeCell ref="B3:G3"/>
    <mergeCell ref="I3:L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1E377-F71B-4E53-BFCE-B12180F90472}">
  <dimension ref="A1:R65"/>
  <sheetViews>
    <sheetView workbookViewId="0">
      <selection activeCell="C6" sqref="C6"/>
    </sheetView>
  </sheetViews>
  <sheetFormatPr defaultRowHeight="14.5" x14ac:dyDescent="0.35"/>
  <cols>
    <col min="1" max="1" width="9.26953125" customWidth="1"/>
    <col min="2" max="2" width="12.7265625" customWidth="1"/>
    <col min="3" max="3" width="11.36328125" customWidth="1"/>
    <col min="4" max="5" width="11.36328125" bestFit="1" customWidth="1"/>
    <col min="6" max="6" width="12.54296875" customWidth="1"/>
    <col min="7" max="7" width="10.81640625" customWidth="1"/>
    <col min="8" max="8" width="4.08984375" customWidth="1"/>
  </cols>
  <sheetData>
    <row r="1" spans="1:18" x14ac:dyDescent="0.35">
      <c r="A1" s="5"/>
      <c r="B1" s="5"/>
      <c r="C1" s="5"/>
      <c r="D1" s="5"/>
      <c r="E1" s="5"/>
      <c r="F1" s="5"/>
      <c r="G1" s="5"/>
      <c r="H1" s="5"/>
      <c r="I1" s="5"/>
      <c r="J1" s="5"/>
      <c r="K1" s="11"/>
      <c r="L1" s="4"/>
      <c r="M1" s="4"/>
    </row>
    <row r="2" spans="1:18" x14ac:dyDescent="0.35">
      <c r="B2" s="1" t="s">
        <v>1</v>
      </c>
    </row>
    <row r="3" spans="1:18" ht="23.5" x14ac:dyDescent="0.55000000000000004">
      <c r="B3" s="52" t="s">
        <v>19</v>
      </c>
      <c r="C3" s="52"/>
      <c r="D3" s="52"/>
      <c r="E3" s="52"/>
      <c r="F3" s="52"/>
      <c r="G3" s="52"/>
      <c r="H3" s="42"/>
      <c r="I3" s="53" t="s">
        <v>20</v>
      </c>
      <c r="J3" s="53"/>
      <c r="K3" s="53"/>
      <c r="L3" s="53"/>
      <c r="O3" t="s">
        <v>25</v>
      </c>
    </row>
    <row r="4" spans="1:18" ht="21" x14ac:dyDescent="0.5">
      <c r="A4" s="37" t="s">
        <v>0</v>
      </c>
      <c r="B4" s="37" t="s">
        <v>30</v>
      </c>
      <c r="C4" s="41" t="s">
        <v>32</v>
      </c>
      <c r="D4" s="41"/>
      <c r="E4" s="37"/>
      <c r="F4" s="37" t="s">
        <v>6</v>
      </c>
      <c r="G4" s="37" t="s">
        <v>18</v>
      </c>
      <c r="H4" s="37"/>
      <c r="I4" s="37" t="s">
        <v>7</v>
      </c>
      <c r="J4" s="37"/>
      <c r="K4" s="38" t="s">
        <v>4</v>
      </c>
      <c r="L4" s="37"/>
    </row>
    <row r="5" spans="1:18" ht="48.5" x14ac:dyDescent="0.35">
      <c r="A5" s="20"/>
      <c r="B5" s="21" t="s">
        <v>11</v>
      </c>
      <c r="C5" s="22" t="s">
        <v>2</v>
      </c>
      <c r="D5" s="22" t="s">
        <v>8</v>
      </c>
      <c r="E5" s="22" t="s">
        <v>9</v>
      </c>
      <c r="F5" s="22" t="s">
        <v>12</v>
      </c>
      <c r="G5" s="22" t="s">
        <v>13</v>
      </c>
      <c r="I5" s="29" t="s">
        <v>23</v>
      </c>
      <c r="J5" s="23" t="s">
        <v>14</v>
      </c>
      <c r="K5" s="23" t="s">
        <v>15</v>
      </c>
      <c r="L5" s="23" t="s">
        <v>16</v>
      </c>
      <c r="N5" s="31" t="s">
        <v>35</v>
      </c>
      <c r="O5" s="29" t="s">
        <v>23</v>
      </c>
      <c r="P5" s="29" t="s">
        <v>14</v>
      </c>
      <c r="Q5" s="23" t="s">
        <v>15</v>
      </c>
      <c r="R5" s="23" t="s">
        <v>16</v>
      </c>
    </row>
    <row r="6" spans="1:18" x14ac:dyDescent="0.35">
      <c r="A6" s="4"/>
      <c r="B6">
        <v>1</v>
      </c>
      <c r="C6" s="13">
        <v>0.15</v>
      </c>
      <c r="D6">
        <v>21.402999999999999</v>
      </c>
      <c r="E6">
        <v>21.864000000000001</v>
      </c>
      <c r="F6">
        <v>0.22500000000000001</v>
      </c>
      <c r="G6" s="13">
        <v>0.156</v>
      </c>
      <c r="J6" s="13"/>
      <c r="N6" t="s">
        <v>27</v>
      </c>
      <c r="O6" s="13">
        <v>0.23766666666666669</v>
      </c>
      <c r="P6" s="13">
        <v>1.4066666666666672E-2</v>
      </c>
      <c r="Q6" s="13">
        <v>9.6999999999999993</v>
      </c>
      <c r="R6" s="17">
        <v>64.400000000000006</v>
      </c>
    </row>
    <row r="7" spans="1:18" x14ac:dyDescent="0.35">
      <c r="A7" s="4"/>
      <c r="B7">
        <v>2</v>
      </c>
      <c r="C7" s="13">
        <v>0.15</v>
      </c>
      <c r="D7">
        <v>21.402999999999999</v>
      </c>
      <c r="E7">
        <v>21.846</v>
      </c>
      <c r="F7">
        <v>0.22500000000000001</v>
      </c>
      <c r="G7" s="13">
        <v>0.156</v>
      </c>
      <c r="J7" s="13"/>
      <c r="N7" t="s">
        <v>28</v>
      </c>
      <c r="O7">
        <v>0.12809999999999999</v>
      </c>
      <c r="P7" s="13">
        <v>3.0066666666666669E-2</v>
      </c>
      <c r="Q7" s="17">
        <v>19.833333333333332</v>
      </c>
      <c r="R7" s="17">
        <v>84.949999999999989</v>
      </c>
    </row>
    <row r="8" spans="1:18" x14ac:dyDescent="0.35">
      <c r="A8" s="4"/>
      <c r="B8">
        <v>3</v>
      </c>
      <c r="C8" s="13">
        <v>0.15</v>
      </c>
      <c r="D8">
        <v>21.408000000000001</v>
      </c>
      <c r="E8">
        <v>21.846</v>
      </c>
      <c r="F8">
        <v>0.22500000000000001</v>
      </c>
      <c r="G8" s="13">
        <v>0.156</v>
      </c>
      <c r="J8" s="13"/>
      <c r="N8" t="s">
        <v>29</v>
      </c>
      <c r="O8">
        <v>0.155</v>
      </c>
      <c r="P8" s="13">
        <v>4.1000000000000002E-2</v>
      </c>
      <c r="Q8">
        <v>28.5</v>
      </c>
      <c r="R8" s="17">
        <v>106.9</v>
      </c>
    </row>
    <row r="9" spans="1:18" x14ac:dyDescent="0.35">
      <c r="A9" s="4" t="s">
        <v>22</v>
      </c>
      <c r="B9" s="2">
        <v>1</v>
      </c>
      <c r="C9" s="7">
        <f>AVERAGE(C6:C8)</f>
        <v>0.15</v>
      </c>
      <c r="D9" s="7">
        <f>ROUND(AVERAGE(D6:D8),3)</f>
        <v>21.405000000000001</v>
      </c>
      <c r="E9" s="7">
        <f>AVERAGE(E6:E8)</f>
        <v>21.852</v>
      </c>
      <c r="F9" s="7">
        <f>AVERAGE(F6:F8)</f>
        <v>0.22500000000000001</v>
      </c>
      <c r="G9" s="14">
        <f>AVERAGE(G6:G8)</f>
        <v>0.156</v>
      </c>
      <c r="I9" s="7">
        <f>E9-D9</f>
        <v>0.44699999999999918</v>
      </c>
      <c r="J9" s="14">
        <f t="shared" ref="J9" si="0">G9-C9</f>
        <v>6.0000000000000053E-3</v>
      </c>
      <c r="K9" s="3">
        <f>ROUND(J9/C9*100,1)</f>
        <v>4</v>
      </c>
      <c r="L9" s="7">
        <f>ROUND((I9-C9)/C9*100,1)</f>
        <v>198</v>
      </c>
    </row>
    <row r="10" spans="1:18" x14ac:dyDescent="0.35">
      <c r="A10" s="4"/>
      <c r="B10">
        <v>1</v>
      </c>
      <c r="C10">
        <v>0.14399999999999999</v>
      </c>
      <c r="D10">
        <v>21.117000000000001</v>
      </c>
      <c r="E10" s="13">
        <v>21.547999999999998</v>
      </c>
      <c r="F10">
        <v>0.23200000000000001</v>
      </c>
      <c r="G10" s="13">
        <v>0.16</v>
      </c>
      <c r="I10" s="13"/>
      <c r="J10" s="13"/>
    </row>
    <row r="11" spans="1:18" x14ac:dyDescent="0.35">
      <c r="A11" s="4"/>
      <c r="B11">
        <v>2</v>
      </c>
      <c r="C11">
        <v>0.14499999999999999</v>
      </c>
      <c r="D11">
        <v>21.117000000000001</v>
      </c>
      <c r="E11" s="13">
        <v>21.567</v>
      </c>
      <c r="F11">
        <v>0.22800000000000001</v>
      </c>
      <c r="G11" s="13">
        <v>0.16</v>
      </c>
      <c r="I11" s="13"/>
      <c r="J11" s="13"/>
    </row>
    <row r="12" spans="1:18" x14ac:dyDescent="0.35">
      <c r="A12" s="4"/>
      <c r="B12">
        <v>3</v>
      </c>
      <c r="C12">
        <v>0.14499999999999999</v>
      </c>
      <c r="D12">
        <v>21.117000000000001</v>
      </c>
      <c r="E12" s="13">
        <v>21.67</v>
      </c>
      <c r="F12">
        <v>0.22800000000000001</v>
      </c>
      <c r="G12" s="13">
        <v>0.159</v>
      </c>
      <c r="I12" s="13"/>
      <c r="J12" s="13"/>
    </row>
    <row r="13" spans="1:18" x14ac:dyDescent="0.35">
      <c r="A13" s="4"/>
      <c r="B13">
        <v>4</v>
      </c>
      <c r="C13">
        <v>0.14499999999999999</v>
      </c>
      <c r="E13" s="13">
        <v>21.556999999999999</v>
      </c>
      <c r="F13">
        <v>0.22800000000000001</v>
      </c>
      <c r="G13" s="13">
        <v>0.159</v>
      </c>
    </row>
    <row r="14" spans="1:18" x14ac:dyDescent="0.35">
      <c r="A14" s="4"/>
      <c r="C14">
        <v>0.14499999999999999</v>
      </c>
      <c r="G14" s="13" t="s">
        <v>1</v>
      </c>
    </row>
    <row r="15" spans="1:18" x14ac:dyDescent="0.35">
      <c r="A15" s="4" t="s">
        <v>22</v>
      </c>
      <c r="B15" s="16">
        <v>2</v>
      </c>
      <c r="C15" s="14">
        <f>AVERAGE(C10:C14)</f>
        <v>0.14479999999999998</v>
      </c>
      <c r="D15" s="14">
        <f>AVERAGE(D10:D14)</f>
        <v>21.117000000000001</v>
      </c>
      <c r="E15" s="14">
        <f>AVERAGE(E10:E14)</f>
        <v>21.5855</v>
      </c>
      <c r="F15" s="14">
        <f>AVERAGE(F10:F14)</f>
        <v>0.22900000000000001</v>
      </c>
      <c r="G15" s="14">
        <f>AVERAGE(G12:G14)</f>
        <v>0.159</v>
      </c>
      <c r="I15" s="14">
        <f>E15-D15</f>
        <v>0.46849999999999881</v>
      </c>
      <c r="J15" s="14">
        <f>G15-C15</f>
        <v>1.4200000000000018E-2</v>
      </c>
      <c r="K15" s="3">
        <f>ROUND(J15/C15*100,1)</f>
        <v>9.8000000000000007</v>
      </c>
      <c r="L15" s="7">
        <f>ROUND((I15-C15)/C15*100,1)</f>
        <v>223.5</v>
      </c>
    </row>
    <row r="16" spans="1:18" x14ac:dyDescent="0.35">
      <c r="A16" s="4"/>
      <c r="B16">
        <v>1</v>
      </c>
      <c r="C16" s="9">
        <v>0.14000000000000001</v>
      </c>
      <c r="D16" s="4">
        <v>23.000999999999998</v>
      </c>
      <c r="E16" s="4">
        <v>23.471</v>
      </c>
      <c r="F16" s="4">
        <v>0.25900000000000001</v>
      </c>
      <c r="G16" s="6">
        <v>0.161</v>
      </c>
      <c r="I16" s="9"/>
    </row>
    <row r="17" spans="1:12" x14ac:dyDescent="0.35">
      <c r="A17" s="4"/>
      <c r="B17">
        <v>2</v>
      </c>
      <c r="C17" s="9">
        <v>0.14000000000000001</v>
      </c>
      <c r="D17" s="4">
        <v>23.000999999999998</v>
      </c>
      <c r="E17" s="4">
        <v>23.741</v>
      </c>
      <c r="F17">
        <v>0.25900000000000001</v>
      </c>
      <c r="G17" s="6">
        <v>0.161</v>
      </c>
      <c r="I17" s="9"/>
    </row>
    <row r="18" spans="1:12" x14ac:dyDescent="0.35">
      <c r="A18" s="4"/>
      <c r="B18">
        <v>3</v>
      </c>
      <c r="C18" s="9">
        <v>0.13500000000000001</v>
      </c>
      <c r="D18" s="4">
        <v>23.000999999999998</v>
      </c>
      <c r="E18" s="4">
        <v>23.471</v>
      </c>
      <c r="F18">
        <v>0.25900000000000001</v>
      </c>
      <c r="G18" s="6">
        <v>0.161</v>
      </c>
      <c r="I18" s="9"/>
    </row>
    <row r="19" spans="1:12" x14ac:dyDescent="0.35">
      <c r="A19" s="4"/>
      <c r="B19">
        <v>4</v>
      </c>
      <c r="C19" s="6">
        <v>0.14000000000000001</v>
      </c>
      <c r="D19" s="4">
        <v>23.000999999999998</v>
      </c>
      <c r="E19" s="4"/>
      <c r="I19" s="9"/>
    </row>
    <row r="20" spans="1:12" x14ac:dyDescent="0.35">
      <c r="A20" s="4" t="s">
        <v>22</v>
      </c>
      <c r="B20" s="8">
        <v>3</v>
      </c>
      <c r="C20" s="34">
        <f>ROUND(AVERAGE(C16:C19),3)</f>
        <v>0.13900000000000001</v>
      </c>
      <c r="D20" s="15">
        <f>ROUND(AVERAGE(D16:D19),3)</f>
        <v>23.001000000000001</v>
      </c>
      <c r="E20" s="15">
        <f t="shared" ref="E20:G20" si="1">ROUND(AVERAGE(E16:E19),3)</f>
        <v>23.561</v>
      </c>
      <c r="F20" s="15">
        <f t="shared" si="1"/>
        <v>0.25900000000000001</v>
      </c>
      <c r="G20" s="15">
        <f t="shared" si="1"/>
        <v>0.161</v>
      </c>
      <c r="I20" s="14">
        <f>E20-D20</f>
        <v>0.55999999999999872</v>
      </c>
      <c r="J20" s="14">
        <f>G20-C20</f>
        <v>2.1999999999999992E-2</v>
      </c>
      <c r="K20" s="3">
        <f>ROUND(J20/C20*100,1)</f>
        <v>15.8</v>
      </c>
      <c r="L20" s="7">
        <f>ROUND((I20-C20)/C20*100,1)</f>
        <v>302.89999999999998</v>
      </c>
    </row>
    <row r="21" spans="1:12" x14ac:dyDescent="0.35">
      <c r="A21" s="4"/>
      <c r="B21" s="10"/>
      <c r="C21" s="18"/>
      <c r="D21" s="18"/>
      <c r="E21" s="18"/>
      <c r="F21" s="19" t="s">
        <v>1</v>
      </c>
      <c r="G21" s="19" t="s">
        <v>1</v>
      </c>
      <c r="I21" s="18"/>
    </row>
    <row r="22" spans="1:12" x14ac:dyDescent="0.35">
      <c r="B22" s="24" t="s">
        <v>3</v>
      </c>
      <c r="C22" s="25">
        <f>(C9+C15+C20)/3</f>
        <v>0.14459999999999998</v>
      </c>
      <c r="D22" s="25">
        <f>(D9+D15+D20)/3</f>
        <v>21.841000000000005</v>
      </c>
      <c r="E22" s="25">
        <f>(E9+E15+E20)/3</f>
        <v>22.332833333333337</v>
      </c>
      <c r="F22" s="25">
        <f>(F9+F15+F20)/3</f>
        <v>0.23766666666666669</v>
      </c>
      <c r="G22" s="25">
        <f>(G9+G15+G20)/3</f>
        <v>0.15866666666666665</v>
      </c>
      <c r="H22" s="24"/>
      <c r="I22" s="26">
        <f>F22</f>
        <v>0.23766666666666669</v>
      </c>
      <c r="J22" s="26">
        <f>G22-C22</f>
        <v>1.4066666666666672E-2</v>
      </c>
      <c r="K22" s="24">
        <f>ROUND(J22/C22*100,1)</f>
        <v>9.6999999999999993</v>
      </c>
      <c r="L22" s="27">
        <f>ROUND((I22-C22)/C22*100,1)</f>
        <v>64.400000000000006</v>
      </c>
    </row>
    <row r="24" spans="1:12" ht="23.5" x14ac:dyDescent="0.55000000000000004">
      <c r="B24" s="52" t="s">
        <v>19</v>
      </c>
      <c r="C24" s="52"/>
      <c r="D24" s="52"/>
      <c r="E24" s="52"/>
      <c r="F24" s="52"/>
      <c r="G24" s="52"/>
      <c r="H24" s="42"/>
      <c r="I24" s="53" t="s">
        <v>20</v>
      </c>
      <c r="J24" s="53"/>
      <c r="K24" s="53"/>
      <c r="L24" s="53"/>
    </row>
    <row r="25" spans="1:12" ht="21" x14ac:dyDescent="0.5">
      <c r="A25" s="39" t="s">
        <v>0</v>
      </c>
      <c r="B25" s="39" t="s">
        <v>30</v>
      </c>
      <c r="C25" s="41" t="s">
        <v>32</v>
      </c>
      <c r="D25" s="41"/>
      <c r="E25" s="39"/>
      <c r="F25" s="39" t="s">
        <v>6</v>
      </c>
      <c r="G25" s="39" t="s">
        <v>21</v>
      </c>
      <c r="H25" s="39"/>
      <c r="I25" s="39" t="s">
        <v>7</v>
      </c>
      <c r="J25" s="39"/>
      <c r="K25" s="40" t="s">
        <v>4</v>
      </c>
      <c r="L25" s="39"/>
    </row>
    <row r="26" spans="1:12" ht="48.5" x14ac:dyDescent="0.35">
      <c r="B26" s="21" t="s">
        <v>11</v>
      </c>
      <c r="C26" s="22" t="s">
        <v>2</v>
      </c>
      <c r="D26" s="22"/>
      <c r="E26" s="22"/>
      <c r="F26" s="22" t="s">
        <v>12</v>
      </c>
      <c r="G26" s="22" t="s">
        <v>13</v>
      </c>
      <c r="I26" s="29" t="s">
        <v>23</v>
      </c>
      <c r="J26" s="29" t="s">
        <v>14</v>
      </c>
      <c r="K26" s="23" t="s">
        <v>15</v>
      </c>
      <c r="L26" s="23" t="s">
        <v>16</v>
      </c>
    </row>
    <row r="27" spans="1:12" x14ac:dyDescent="0.35">
      <c r="B27">
        <v>1</v>
      </c>
      <c r="C27" s="13">
        <v>0.152</v>
      </c>
      <c r="F27">
        <v>0.28199999999999997</v>
      </c>
      <c r="G27" s="13">
        <v>0.17399999999999999</v>
      </c>
      <c r="I27" s="13"/>
      <c r="J27" s="13"/>
    </row>
    <row r="28" spans="1:12" x14ac:dyDescent="0.35">
      <c r="B28">
        <f>B27+1</f>
        <v>2</v>
      </c>
      <c r="C28" s="13">
        <v>0.15</v>
      </c>
      <c r="F28">
        <v>0.28199999999999997</v>
      </c>
      <c r="G28" s="13">
        <v>0.17399999999999999</v>
      </c>
      <c r="I28" s="13"/>
      <c r="J28" s="13"/>
    </row>
    <row r="29" spans="1:12" x14ac:dyDescent="0.35">
      <c r="B29">
        <f t="shared" ref="B29:B31" si="2">B28+1</f>
        <v>3</v>
      </c>
      <c r="C29" s="13">
        <v>0.14899999999999999</v>
      </c>
      <c r="F29">
        <v>0.28199999999999997</v>
      </c>
      <c r="G29" s="13">
        <v>0.17399999999999999</v>
      </c>
      <c r="I29" s="13"/>
      <c r="J29" s="13"/>
    </row>
    <row r="30" spans="1:12" x14ac:dyDescent="0.35">
      <c r="B30">
        <f t="shared" si="2"/>
        <v>4</v>
      </c>
      <c r="C30" s="13">
        <v>0.14899999999999999</v>
      </c>
      <c r="G30" s="13"/>
      <c r="I30" s="13"/>
      <c r="J30" s="13"/>
    </row>
    <row r="31" spans="1:12" x14ac:dyDescent="0.35">
      <c r="B31">
        <f t="shared" si="2"/>
        <v>5</v>
      </c>
      <c r="C31" s="13">
        <v>0.14899999999999999</v>
      </c>
      <c r="F31" t="s">
        <v>1</v>
      </c>
      <c r="G31" s="13" t="s">
        <v>1</v>
      </c>
      <c r="I31" s="13"/>
      <c r="J31" s="13"/>
    </row>
    <row r="32" spans="1:12" x14ac:dyDescent="0.35">
      <c r="A32" s="4" t="s">
        <v>22</v>
      </c>
      <c r="B32" s="2">
        <v>1</v>
      </c>
      <c r="C32" s="7">
        <f>AVERAGE(C27:C31)</f>
        <v>0.14979999999999999</v>
      </c>
      <c r="D32" s="7"/>
      <c r="E32" s="7"/>
      <c r="F32" s="7">
        <f>AVERAGE(F27:F31)</f>
        <v>0.28199999999999997</v>
      </c>
      <c r="G32" s="14">
        <f>AVERAGE(G27:G31)</f>
        <v>0.17400000000000002</v>
      </c>
      <c r="I32" s="30">
        <f>F32-C32</f>
        <v>0.13219999999999998</v>
      </c>
      <c r="J32" s="30">
        <f>G32-C32</f>
        <v>2.4200000000000027E-2</v>
      </c>
      <c r="K32" s="33">
        <f>ROUND(J32/C32*100,1)</f>
        <v>16.2</v>
      </c>
      <c r="L32" s="7">
        <f>ROUND(I32/C32*100,1)</f>
        <v>88.3</v>
      </c>
    </row>
    <row r="33" spans="1:13" x14ac:dyDescent="0.35">
      <c r="B33">
        <v>1</v>
      </c>
      <c r="C33" s="13">
        <v>0.153</v>
      </c>
      <c r="F33" s="35">
        <v>0.33900000000000002</v>
      </c>
      <c r="G33" s="13">
        <v>0.185</v>
      </c>
      <c r="I33" s="13"/>
      <c r="J33" s="13"/>
    </row>
    <row r="34" spans="1:13" x14ac:dyDescent="0.35">
      <c r="B34">
        <v>2</v>
      </c>
      <c r="C34" s="13">
        <v>0.153</v>
      </c>
      <c r="F34" s="35">
        <v>0.33900000000000002</v>
      </c>
      <c r="G34" s="13">
        <v>0.185</v>
      </c>
      <c r="I34" s="13"/>
      <c r="J34" s="13"/>
    </row>
    <row r="35" spans="1:13" x14ac:dyDescent="0.35">
      <c r="B35">
        <v>3</v>
      </c>
      <c r="C35" s="13">
        <v>0.153</v>
      </c>
      <c r="F35" s="35">
        <v>0.33900000000000002</v>
      </c>
      <c r="G35" s="13">
        <v>0.185</v>
      </c>
      <c r="I35" s="13"/>
      <c r="J35" s="13"/>
    </row>
    <row r="36" spans="1:13" x14ac:dyDescent="0.35">
      <c r="A36" s="4" t="s">
        <v>22</v>
      </c>
      <c r="B36" s="16">
        <v>2</v>
      </c>
      <c r="C36" s="14">
        <f>AVERAGE(C33:C35)</f>
        <v>0.153</v>
      </c>
      <c r="D36" s="14"/>
      <c r="E36" s="14"/>
      <c r="F36" s="26">
        <f>AVERAGE(F33:F35)</f>
        <v>0.33900000000000002</v>
      </c>
      <c r="G36" s="14">
        <f>AVERAGE(G33:G35)</f>
        <v>0.18499999999999997</v>
      </c>
      <c r="I36" s="30">
        <f>F36-C36</f>
        <v>0.18600000000000003</v>
      </c>
      <c r="J36" s="30">
        <f>G36-C36</f>
        <v>3.1999999999999973E-2</v>
      </c>
      <c r="K36" s="33">
        <f>ROUND(J36/C36*100,1)</f>
        <v>20.9</v>
      </c>
      <c r="L36" s="7">
        <f>ROUND(I36/C36*100,1)</f>
        <v>121.6</v>
      </c>
    </row>
    <row r="37" spans="1:13" x14ac:dyDescent="0.35">
      <c r="B37">
        <v>1</v>
      </c>
      <c r="C37" s="9">
        <v>0.152</v>
      </c>
      <c r="D37" s="4"/>
      <c r="E37" s="4"/>
      <c r="F37" s="4">
        <v>0.27600000000000002</v>
      </c>
      <c r="G37" s="6">
        <v>0.186</v>
      </c>
    </row>
    <row r="38" spans="1:13" x14ac:dyDescent="0.35">
      <c r="B38">
        <v>2</v>
      </c>
      <c r="C38" s="9">
        <v>0.152</v>
      </c>
      <c r="D38" s="4"/>
      <c r="E38" s="4"/>
      <c r="F38" s="4">
        <v>0.27600000000000002</v>
      </c>
      <c r="G38" s="6">
        <v>0.186</v>
      </c>
    </row>
    <row r="39" spans="1:13" x14ac:dyDescent="0.35">
      <c r="B39">
        <v>3</v>
      </c>
      <c r="C39" s="9">
        <v>0.152</v>
      </c>
      <c r="D39" s="4"/>
      <c r="E39" s="4"/>
      <c r="F39" s="4">
        <v>0.27600000000000002</v>
      </c>
      <c r="G39" s="6">
        <v>0.186</v>
      </c>
    </row>
    <row r="40" spans="1:13" x14ac:dyDescent="0.35">
      <c r="B40" t="s">
        <v>1</v>
      </c>
      <c r="C40" s="6" t="s">
        <v>1</v>
      </c>
      <c r="D40" s="4"/>
      <c r="E40" s="4"/>
    </row>
    <row r="41" spans="1:13" x14ac:dyDescent="0.35">
      <c r="A41" s="4" t="s">
        <v>22</v>
      </c>
      <c r="B41" s="8">
        <v>3</v>
      </c>
      <c r="C41" s="15">
        <f>ROUND(AVERAGE(C37:C40),3)</f>
        <v>0.152</v>
      </c>
      <c r="D41" s="15"/>
      <c r="E41" s="15"/>
      <c r="F41" s="15">
        <f t="shared" ref="F41:G41" si="3">ROUND(AVERAGE(F37:F40),3)</f>
        <v>0.27600000000000002</v>
      </c>
      <c r="G41" s="15">
        <f t="shared" si="3"/>
        <v>0.186</v>
      </c>
      <c r="I41" s="30">
        <f>F41-C41</f>
        <v>0.12400000000000003</v>
      </c>
      <c r="J41" s="30">
        <f>G41-C41</f>
        <v>3.4000000000000002E-2</v>
      </c>
      <c r="K41" s="33">
        <f>ROUND(J41/C41*100,1)</f>
        <v>22.4</v>
      </c>
      <c r="L41" s="7">
        <f>ROUND(I41/C41*100,1)</f>
        <v>81.599999999999994</v>
      </c>
    </row>
    <row r="42" spans="1:13" x14ac:dyDescent="0.35">
      <c r="B42" s="10"/>
      <c r="C42" s="18"/>
      <c r="D42" s="18"/>
      <c r="E42" s="18"/>
      <c r="F42" s="19" t="s">
        <v>1</v>
      </c>
      <c r="G42" s="19" t="s">
        <v>1</v>
      </c>
    </row>
    <row r="43" spans="1:13" x14ac:dyDescent="0.35">
      <c r="B43" s="24" t="s">
        <v>3</v>
      </c>
      <c r="C43" s="25">
        <f>(C32+C36+C41)/3</f>
        <v>0.15159999999999998</v>
      </c>
      <c r="D43" s="25"/>
      <c r="E43" s="25"/>
      <c r="F43" s="25">
        <f>(F32+F36+F41)/3</f>
        <v>0.29899999999999999</v>
      </c>
      <c r="G43" s="25">
        <f>(G32+G36+G41)/3</f>
        <v>0.18166666666666664</v>
      </c>
      <c r="H43" s="28"/>
      <c r="I43" s="26">
        <f>AVERAGE(I32,I41)</f>
        <v>0.12809999999999999</v>
      </c>
      <c r="J43" s="26">
        <f>AVERAGE(J32,J36,J41)</f>
        <v>3.0066666666666669E-2</v>
      </c>
      <c r="K43" s="26">
        <f>AVERAGE(K32,K36,K41)</f>
        <v>19.833333333333332</v>
      </c>
      <c r="L43" s="26">
        <f t="shared" ref="L43" si="4">AVERAGE(L32,L41)</f>
        <v>84.949999999999989</v>
      </c>
    </row>
    <row r="44" spans="1:13" x14ac:dyDescent="0.35">
      <c r="B44" s="43"/>
      <c r="C44" s="44"/>
      <c r="D44" s="44"/>
      <c r="E44" s="44"/>
      <c r="F44" s="44"/>
      <c r="G44" s="44"/>
      <c r="H44" s="43"/>
      <c r="I44" s="32"/>
      <c r="J44" s="32"/>
      <c r="K44" s="32"/>
      <c r="L44" s="32"/>
    </row>
    <row r="45" spans="1:13" ht="23.5" x14ac:dyDescent="0.55000000000000004">
      <c r="B45" s="52" t="s">
        <v>19</v>
      </c>
      <c r="C45" s="52"/>
      <c r="D45" s="52"/>
      <c r="E45" s="52"/>
      <c r="F45" s="52"/>
      <c r="G45" s="52"/>
      <c r="H45" s="42"/>
      <c r="I45" s="53" t="s">
        <v>20</v>
      </c>
      <c r="J45" s="53"/>
      <c r="K45" s="53"/>
      <c r="L45" s="53"/>
    </row>
    <row r="46" spans="1:13" ht="21" x14ac:dyDescent="0.5">
      <c r="A46" s="39" t="s">
        <v>0</v>
      </c>
      <c r="B46" s="39" t="s">
        <v>30</v>
      </c>
      <c r="C46" s="41" t="s">
        <v>31</v>
      </c>
      <c r="D46" s="41"/>
      <c r="E46" s="39"/>
      <c r="F46" s="39" t="s">
        <v>6</v>
      </c>
      <c r="G46" s="39" t="s">
        <v>21</v>
      </c>
      <c r="H46" s="39"/>
      <c r="I46" s="39" t="s">
        <v>7</v>
      </c>
      <c r="J46" s="39"/>
      <c r="K46" s="40" t="s">
        <v>24</v>
      </c>
      <c r="L46" s="39"/>
    </row>
    <row r="47" spans="1:13" ht="48.5" x14ac:dyDescent="0.35">
      <c r="B47" s="21" t="s">
        <v>11</v>
      </c>
      <c r="C47" s="22" t="s">
        <v>2</v>
      </c>
      <c r="D47" s="22"/>
      <c r="E47" s="22"/>
      <c r="F47" s="22" t="s">
        <v>12</v>
      </c>
      <c r="G47" s="22" t="s">
        <v>13</v>
      </c>
      <c r="I47" s="29" t="s">
        <v>23</v>
      </c>
      <c r="J47" s="29" t="s">
        <v>14</v>
      </c>
      <c r="K47" s="23" t="s">
        <v>15</v>
      </c>
      <c r="L47" s="23" t="s">
        <v>16</v>
      </c>
    </row>
    <row r="48" spans="1:13" x14ac:dyDescent="0.35">
      <c r="B48">
        <v>1</v>
      </c>
      <c r="C48" s="13">
        <v>0.14099999999999999</v>
      </c>
      <c r="F48">
        <v>0.28499999999999998</v>
      </c>
      <c r="G48" s="13">
        <v>0.188</v>
      </c>
      <c r="I48" s="13"/>
      <c r="J48" s="13"/>
    </row>
    <row r="49" spans="2:12" x14ac:dyDescent="0.35">
      <c r="B49">
        <v>2</v>
      </c>
      <c r="C49" s="13">
        <v>0.14099999999999999</v>
      </c>
      <c r="F49">
        <v>0.28499999999999998</v>
      </c>
      <c r="G49" s="13">
        <v>0.188</v>
      </c>
      <c r="I49" s="13"/>
      <c r="J49" s="13"/>
    </row>
    <row r="50" spans="2:12" x14ac:dyDescent="0.35">
      <c r="C50" s="13">
        <v>0.14099999999999999</v>
      </c>
      <c r="F50">
        <v>0.28499999999999998</v>
      </c>
      <c r="G50" s="13">
        <v>0.188</v>
      </c>
      <c r="I50" s="13"/>
      <c r="J50" s="13"/>
    </row>
    <row r="51" spans="2:12" x14ac:dyDescent="0.35">
      <c r="B51" s="2">
        <v>1</v>
      </c>
      <c r="C51" s="7">
        <f>AVERAGE(C48:C50)</f>
        <v>0.14099999999999999</v>
      </c>
      <c r="D51" s="7"/>
      <c r="E51" s="7"/>
      <c r="F51" s="7">
        <f>AVERAGE(F48:F50)</f>
        <v>0.28499999999999998</v>
      </c>
      <c r="G51" s="14">
        <f>AVERAGE(G48:G50)</f>
        <v>0.18800000000000003</v>
      </c>
      <c r="I51" s="30">
        <f>F51-C51</f>
        <v>0.14399999999999999</v>
      </c>
      <c r="J51" s="30">
        <f>G51-C51</f>
        <v>4.7000000000000042E-2</v>
      </c>
      <c r="K51" s="33">
        <f>ROUND(J51/C51*100,1)</f>
        <v>33.299999999999997</v>
      </c>
      <c r="L51" s="7">
        <f>ROUND(I51/C51*100,1)</f>
        <v>102.1</v>
      </c>
    </row>
    <row r="52" spans="2:12" x14ac:dyDescent="0.35">
      <c r="B52">
        <v>1</v>
      </c>
      <c r="C52" s="13">
        <v>0.14599999999999999</v>
      </c>
      <c r="F52">
        <v>0.29199999999999998</v>
      </c>
      <c r="G52" s="13">
        <v>0.189</v>
      </c>
      <c r="I52" s="13"/>
      <c r="J52" s="13"/>
    </row>
    <row r="53" spans="2:12" x14ac:dyDescent="0.35">
      <c r="B53">
        <v>2</v>
      </c>
      <c r="C53" s="13">
        <v>0.14799999999999999</v>
      </c>
      <c r="F53">
        <v>0.29199999999999998</v>
      </c>
      <c r="G53" s="13">
        <v>0.189</v>
      </c>
      <c r="I53" s="13"/>
      <c r="J53" s="13"/>
    </row>
    <row r="54" spans="2:12" x14ac:dyDescent="0.35">
      <c r="B54">
        <v>3</v>
      </c>
      <c r="C54" s="13">
        <v>0.14799999999999999</v>
      </c>
      <c r="F54">
        <v>0.29199999999999998</v>
      </c>
      <c r="G54" s="13">
        <v>0.189</v>
      </c>
      <c r="I54" s="13"/>
      <c r="J54" s="13"/>
    </row>
    <row r="55" spans="2:12" x14ac:dyDescent="0.35">
      <c r="B55" s="16">
        <v>2</v>
      </c>
      <c r="C55" s="14">
        <f>AVERAGE(C52:C54)</f>
        <v>0.14733333333333332</v>
      </c>
      <c r="D55" s="14"/>
      <c r="E55" s="14"/>
      <c r="F55" s="14">
        <f>AVERAGE(F53:F54)</f>
        <v>0.29199999999999998</v>
      </c>
      <c r="G55" s="14">
        <f>AVERAGE(G52:G54)</f>
        <v>0.18899999999999997</v>
      </c>
      <c r="I55" s="30">
        <f>F55-C55</f>
        <v>0.14466666666666667</v>
      </c>
      <c r="J55" s="30">
        <f>G55-C55</f>
        <v>4.1666666666666657E-2</v>
      </c>
      <c r="K55" s="33">
        <f>ROUND(J55/C55*100,1)</f>
        <v>28.3</v>
      </c>
      <c r="L55" s="7">
        <f>ROUND(I55/C55*100,1)</f>
        <v>98.2</v>
      </c>
    </row>
    <row r="56" spans="2:12" x14ac:dyDescent="0.35">
      <c r="B56">
        <v>1</v>
      </c>
      <c r="C56" s="9">
        <v>0.14599999999999999</v>
      </c>
      <c r="D56" s="4"/>
      <c r="E56" s="4"/>
      <c r="F56" s="4">
        <v>0.318</v>
      </c>
      <c r="G56" s="6">
        <v>0.184</v>
      </c>
    </row>
    <row r="57" spans="2:12" x14ac:dyDescent="0.35">
      <c r="B57">
        <v>2</v>
      </c>
      <c r="C57" s="9">
        <v>0.14599999999999999</v>
      </c>
      <c r="D57" s="4"/>
      <c r="E57" s="4"/>
      <c r="F57" s="4">
        <v>0.32300000000000001</v>
      </c>
      <c r="G57" s="6">
        <v>0.184</v>
      </c>
    </row>
    <row r="58" spans="2:12" x14ac:dyDescent="0.35">
      <c r="B58">
        <v>3</v>
      </c>
      <c r="C58" s="9">
        <v>0.14599999999999999</v>
      </c>
      <c r="D58" s="4"/>
      <c r="E58" s="4"/>
      <c r="F58" s="4">
        <v>0.32300000000000001</v>
      </c>
      <c r="G58" s="6">
        <v>0.184</v>
      </c>
    </row>
    <row r="59" spans="2:12" x14ac:dyDescent="0.35">
      <c r="B59" t="s">
        <v>1</v>
      </c>
      <c r="C59" s="6" t="s">
        <v>1</v>
      </c>
      <c r="D59" s="4"/>
      <c r="E59" s="4"/>
      <c r="F59" s="4">
        <v>0.32300000000000001</v>
      </c>
      <c r="G59" s="6">
        <v>0.17899999999999999</v>
      </c>
    </row>
    <row r="60" spans="2:12" x14ac:dyDescent="0.35">
      <c r="C60" s="6"/>
      <c r="D60" s="4"/>
      <c r="E60" s="4"/>
      <c r="F60" s="5">
        <v>0.32300000000000001</v>
      </c>
      <c r="G60" s="6">
        <v>0.17899999999999999</v>
      </c>
    </row>
    <row r="61" spans="2:12" x14ac:dyDescent="0.35">
      <c r="C61" s="6"/>
      <c r="D61" s="4"/>
      <c r="E61" s="4"/>
      <c r="F61" s="4"/>
      <c r="G61" s="6">
        <v>0.17899999999999999</v>
      </c>
    </row>
    <row r="62" spans="2:12" x14ac:dyDescent="0.35">
      <c r="C62" s="6"/>
      <c r="D62" s="4"/>
      <c r="E62" s="4"/>
      <c r="F62" s="4"/>
      <c r="G62" s="6">
        <v>0.17899999999999999</v>
      </c>
    </row>
    <row r="63" spans="2:12" x14ac:dyDescent="0.35">
      <c r="B63" s="8">
        <v>3</v>
      </c>
      <c r="C63" s="34">
        <f>AVERAGE(C56:C62)</f>
        <v>0.14599999999999999</v>
      </c>
      <c r="D63" s="15"/>
      <c r="E63" s="15"/>
      <c r="F63" s="34">
        <f>AVERAGE(F56:F62)</f>
        <v>0.32199999999999995</v>
      </c>
      <c r="G63" s="34">
        <f>AVERAGE(G56:G62)</f>
        <v>0.18114285714285719</v>
      </c>
      <c r="I63" s="30">
        <f>F63-C63</f>
        <v>0.17599999999999996</v>
      </c>
      <c r="J63" s="30">
        <f>G63-C63</f>
        <v>3.5142857142857198E-2</v>
      </c>
      <c r="K63" s="33">
        <f>ROUND(J63/C63*100,1)</f>
        <v>24.1</v>
      </c>
      <c r="L63" s="7">
        <f>ROUND(I63/C63*100,1)</f>
        <v>120.5</v>
      </c>
    </row>
    <row r="64" spans="2:12" x14ac:dyDescent="0.35">
      <c r="B64" s="10"/>
      <c r="C64" s="18"/>
      <c r="D64" s="18"/>
      <c r="E64" s="18"/>
      <c r="F64" s="19" t="s">
        <v>1</v>
      </c>
      <c r="G64" s="19" t="s">
        <v>1</v>
      </c>
    </row>
    <row r="65" spans="2:12" x14ac:dyDescent="0.35">
      <c r="B65" s="24" t="s">
        <v>3</v>
      </c>
      <c r="C65" s="25">
        <f>(C51+C55+C63)/3</f>
        <v>0.14477777777777778</v>
      </c>
      <c r="D65" s="25"/>
      <c r="E65" s="25"/>
      <c r="F65" s="25">
        <f>(F51+F55+F63)/3</f>
        <v>0.29966666666666664</v>
      </c>
      <c r="G65" s="25">
        <f>(G51+G55+G63)/3</f>
        <v>0.18604761904761905</v>
      </c>
      <c r="H65" s="28"/>
      <c r="I65" s="26">
        <f>ROUND(AVERAGE(I51:I63),3)</f>
        <v>0.155</v>
      </c>
      <c r="J65" s="26">
        <f>ROUND(AVERAGE(J51:J63),3)</f>
        <v>4.1000000000000002E-2</v>
      </c>
      <c r="K65" s="36">
        <f>ROUND(AVERAGE(K51:K63),1)</f>
        <v>28.6</v>
      </c>
      <c r="L65" s="36">
        <f>ROUND(AVERAGE(L51:L63),1)</f>
        <v>106.9</v>
      </c>
    </row>
  </sheetData>
  <mergeCells count="6">
    <mergeCell ref="B45:G45"/>
    <mergeCell ref="I45:L45"/>
    <mergeCell ref="B3:G3"/>
    <mergeCell ref="I3:L3"/>
    <mergeCell ref="B24:G24"/>
    <mergeCell ref="I24:L24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9CA2A-9011-4425-AEDE-B4151779E123}">
  <dimension ref="A1:R62"/>
  <sheetViews>
    <sheetView workbookViewId="0">
      <selection activeCell="G6" sqref="G6"/>
    </sheetView>
  </sheetViews>
  <sheetFormatPr defaultRowHeight="14.5" x14ac:dyDescent="0.35"/>
  <cols>
    <col min="1" max="1" width="9.26953125" customWidth="1"/>
    <col min="2" max="2" width="12.7265625" customWidth="1"/>
    <col min="3" max="3" width="11.36328125" customWidth="1"/>
    <col min="4" max="5" width="11.36328125" bestFit="1" customWidth="1"/>
    <col min="6" max="6" width="12.54296875" customWidth="1"/>
    <col min="7" max="7" width="10.81640625" customWidth="1"/>
    <col min="8" max="8" width="4.08984375" customWidth="1"/>
  </cols>
  <sheetData>
    <row r="1" spans="1:18" x14ac:dyDescent="0.35">
      <c r="A1" s="5"/>
      <c r="B1" s="5"/>
      <c r="C1" s="5"/>
      <c r="D1" s="5"/>
      <c r="E1" s="5"/>
      <c r="F1" s="5"/>
      <c r="G1" s="5"/>
      <c r="H1" s="5"/>
      <c r="I1" s="5"/>
      <c r="J1" s="5"/>
      <c r="K1" s="11"/>
      <c r="L1" s="4"/>
      <c r="M1" s="4"/>
    </row>
    <row r="2" spans="1:18" x14ac:dyDescent="0.35">
      <c r="B2" s="1" t="s">
        <v>1</v>
      </c>
    </row>
    <row r="3" spans="1:18" ht="23.5" x14ac:dyDescent="0.55000000000000004">
      <c r="B3" s="52" t="s">
        <v>19</v>
      </c>
      <c r="C3" s="52"/>
      <c r="D3" s="52"/>
      <c r="E3" s="52"/>
      <c r="F3" s="52"/>
      <c r="G3" s="52"/>
      <c r="H3" s="42"/>
      <c r="I3" s="53" t="s">
        <v>20</v>
      </c>
      <c r="J3" s="53"/>
      <c r="K3" s="53"/>
      <c r="L3" s="53"/>
      <c r="O3" t="s">
        <v>25</v>
      </c>
    </row>
    <row r="4" spans="1:18" ht="21" x14ac:dyDescent="0.5">
      <c r="A4" s="37" t="s">
        <v>0</v>
      </c>
      <c r="B4" s="37" t="s">
        <v>33</v>
      </c>
      <c r="C4" s="41" t="s">
        <v>32</v>
      </c>
      <c r="D4" s="41"/>
      <c r="E4" s="37"/>
      <c r="F4" s="37" t="s">
        <v>6</v>
      </c>
      <c r="G4" s="37" t="s">
        <v>18</v>
      </c>
      <c r="H4" s="37"/>
      <c r="I4" s="37" t="s">
        <v>7</v>
      </c>
      <c r="J4" s="37"/>
      <c r="K4" s="38" t="s">
        <v>4</v>
      </c>
      <c r="L4" s="37"/>
    </row>
    <row r="5" spans="1:18" ht="48.5" x14ac:dyDescent="0.35">
      <c r="A5" s="20"/>
      <c r="B5" s="21" t="s">
        <v>11</v>
      </c>
      <c r="C5" s="22" t="s">
        <v>2</v>
      </c>
      <c r="D5" s="22" t="s">
        <v>8</v>
      </c>
      <c r="E5" s="22" t="s">
        <v>9</v>
      </c>
      <c r="F5" s="22" t="s">
        <v>12</v>
      </c>
      <c r="G5" s="22" t="s">
        <v>13</v>
      </c>
      <c r="I5" s="29" t="s">
        <v>23</v>
      </c>
      <c r="J5" s="23" t="s">
        <v>14</v>
      </c>
      <c r="K5" s="23" t="s">
        <v>15</v>
      </c>
      <c r="L5" s="23" t="s">
        <v>16</v>
      </c>
      <c r="N5" s="31" t="s">
        <v>34</v>
      </c>
      <c r="O5" s="29" t="s">
        <v>23</v>
      </c>
      <c r="P5" s="29" t="s">
        <v>14</v>
      </c>
      <c r="Q5" s="23" t="s">
        <v>15</v>
      </c>
      <c r="R5" s="23" t="s">
        <v>16</v>
      </c>
    </row>
    <row r="6" spans="1:18" x14ac:dyDescent="0.35">
      <c r="B6">
        <v>1</v>
      </c>
      <c r="C6">
        <v>0.154</v>
      </c>
      <c r="D6">
        <v>21.024000000000001</v>
      </c>
      <c r="E6">
        <v>21.404</v>
      </c>
      <c r="F6">
        <v>21.097000000000001</v>
      </c>
      <c r="G6" s="13">
        <v>0.17499999999999999</v>
      </c>
      <c r="I6" s="13"/>
      <c r="J6" s="13"/>
      <c r="N6" t="s">
        <v>27</v>
      </c>
      <c r="O6" s="13">
        <v>8.8999999999999996E-2</v>
      </c>
      <c r="P6" s="13">
        <v>2.4222222222222201E-2</v>
      </c>
      <c r="Q6" s="17">
        <v>15.733333333333334</v>
      </c>
      <c r="R6" s="17">
        <v>58.2</v>
      </c>
    </row>
    <row r="7" spans="1:18" x14ac:dyDescent="0.35">
      <c r="B7">
        <f>B6+1</f>
        <v>2</v>
      </c>
      <c r="C7">
        <v>0.154</v>
      </c>
      <c r="D7">
        <v>21.024000000000001</v>
      </c>
      <c r="E7">
        <v>21.404</v>
      </c>
      <c r="F7">
        <v>21.097000000000001</v>
      </c>
      <c r="G7" s="13">
        <v>0.17499999999999999</v>
      </c>
      <c r="I7" s="13"/>
      <c r="J7" s="13"/>
      <c r="N7" t="s">
        <v>28</v>
      </c>
      <c r="O7">
        <v>0.13299999999999998</v>
      </c>
      <c r="P7" s="13">
        <v>2.6500000000000024E-2</v>
      </c>
      <c r="Q7" s="17">
        <v>17.399999999999999</v>
      </c>
      <c r="R7" s="17">
        <v>86.4</v>
      </c>
    </row>
    <row r="8" spans="1:18" x14ac:dyDescent="0.35">
      <c r="B8">
        <f t="shared" ref="B8:B10" si="0">B7+1</f>
        <v>3</v>
      </c>
      <c r="C8">
        <v>0.154</v>
      </c>
      <c r="D8">
        <v>21.024000000000001</v>
      </c>
      <c r="E8">
        <v>21.390999999999998</v>
      </c>
      <c r="F8">
        <v>21.097000000000001</v>
      </c>
      <c r="G8" s="13">
        <v>0.17499999999999999</v>
      </c>
      <c r="I8" s="13"/>
      <c r="J8" s="13"/>
      <c r="N8" t="s">
        <v>29</v>
      </c>
      <c r="O8">
        <v>0.16400000000000001</v>
      </c>
      <c r="P8" s="13">
        <v>3.9E-2</v>
      </c>
      <c r="Q8">
        <v>26.8</v>
      </c>
      <c r="R8" s="17">
        <v>113.4</v>
      </c>
    </row>
    <row r="9" spans="1:18" x14ac:dyDescent="0.35">
      <c r="B9">
        <f t="shared" si="0"/>
        <v>4</v>
      </c>
      <c r="E9">
        <v>21.39</v>
      </c>
      <c r="G9" s="13"/>
      <c r="I9" s="13"/>
      <c r="J9" s="13"/>
    </row>
    <row r="10" spans="1:18" x14ac:dyDescent="0.35">
      <c r="B10">
        <f t="shared" si="0"/>
        <v>5</v>
      </c>
      <c r="E10">
        <v>21.39</v>
      </c>
      <c r="F10" t="s">
        <v>1</v>
      </c>
      <c r="G10" s="13"/>
      <c r="I10" s="13"/>
      <c r="J10" s="13"/>
    </row>
    <row r="11" spans="1:18" x14ac:dyDescent="0.35">
      <c r="A11" s="4" t="s">
        <v>22</v>
      </c>
      <c r="B11" s="2">
        <v>1</v>
      </c>
      <c r="C11" s="7">
        <f>AVERAGE(C6:C9)</f>
        <v>0.154</v>
      </c>
      <c r="D11" s="7">
        <f t="shared" ref="D11" si="1">AVERAGE(D6:D9)</f>
        <v>21.024000000000001</v>
      </c>
      <c r="E11" s="14">
        <f>AVERAGE(E6:E10)</f>
        <v>21.395800000000001</v>
      </c>
      <c r="F11" s="7">
        <f>AVERAGE(F6:F10)</f>
        <v>21.097000000000001</v>
      </c>
      <c r="G11" s="14">
        <f>AVERAGE(G6:G10)</f>
        <v>0.17499999999999996</v>
      </c>
      <c r="I11" s="30" t="s">
        <v>1</v>
      </c>
      <c r="J11" s="30">
        <f>G11-C11</f>
        <v>2.0999999999999963E-2</v>
      </c>
      <c r="K11" s="33">
        <f>ROUND(J11/C11*100,1)</f>
        <v>13.6</v>
      </c>
      <c r="L11" s="7" t="s">
        <v>1</v>
      </c>
    </row>
    <row r="12" spans="1:18" x14ac:dyDescent="0.35">
      <c r="B12">
        <v>1</v>
      </c>
      <c r="C12">
        <v>0.155</v>
      </c>
      <c r="D12">
        <v>21.023</v>
      </c>
      <c r="E12">
        <v>21.408000000000001</v>
      </c>
      <c r="F12">
        <v>0.23699999999999999</v>
      </c>
      <c r="G12" s="13">
        <v>0.17899999999999999</v>
      </c>
      <c r="I12" s="13"/>
      <c r="J12" s="13"/>
    </row>
    <row r="13" spans="1:18" x14ac:dyDescent="0.35">
      <c r="B13">
        <v>2</v>
      </c>
      <c r="C13">
        <v>0.154</v>
      </c>
      <c r="D13">
        <v>21.023</v>
      </c>
      <c r="E13">
        <v>21.408000000000001</v>
      </c>
      <c r="F13">
        <v>0.23699999999999999</v>
      </c>
      <c r="G13" s="13">
        <v>0.17899999999999999</v>
      </c>
      <c r="I13" s="13"/>
      <c r="J13" s="13"/>
    </row>
    <row r="14" spans="1:18" x14ac:dyDescent="0.35">
      <c r="B14">
        <v>3</v>
      </c>
      <c r="C14">
        <v>0.154</v>
      </c>
      <c r="D14">
        <v>21.023</v>
      </c>
      <c r="E14">
        <v>21.408000000000001</v>
      </c>
      <c r="F14">
        <v>0.23699999999999999</v>
      </c>
      <c r="G14" s="13">
        <v>0.17899999999999999</v>
      </c>
      <c r="I14" s="13"/>
      <c r="J14" s="13"/>
    </row>
    <row r="15" spans="1:18" x14ac:dyDescent="0.35">
      <c r="A15" s="4" t="s">
        <v>22</v>
      </c>
      <c r="B15" s="16">
        <v>2</v>
      </c>
      <c r="C15" s="14">
        <f>AVERAGE(C12:C14)</f>
        <v>0.15433333333333332</v>
      </c>
      <c r="D15" s="14">
        <f t="shared" ref="D15" si="2">AVERAGE(D12:D14)</f>
        <v>21.023</v>
      </c>
      <c r="E15" s="14">
        <f t="shared" ref="E15" si="3">AVERAGE(E12:E14)</f>
        <v>21.408000000000001</v>
      </c>
      <c r="F15" s="14">
        <f>AVERAGE(F12:F14)</f>
        <v>0.23699999999999999</v>
      </c>
      <c r="G15" s="14">
        <f>AVERAGE(G12:G14)</f>
        <v>0.17899999999999996</v>
      </c>
      <c r="I15" s="30">
        <f>F15-C15</f>
        <v>8.2666666666666666E-2</v>
      </c>
      <c r="J15" s="30">
        <f>G15-C15</f>
        <v>2.4666666666666642E-2</v>
      </c>
      <c r="K15" s="33">
        <f>ROUND(J15/C15*100,1)</f>
        <v>16</v>
      </c>
      <c r="L15" s="7">
        <f>ROUND(I15/C15*100,1)</f>
        <v>53.6</v>
      </c>
    </row>
    <row r="16" spans="1:18" x14ac:dyDescent="0.35">
      <c r="B16">
        <v>1</v>
      </c>
      <c r="C16" s="4">
        <v>0.153</v>
      </c>
      <c r="D16" s="4">
        <v>21.021000000000001</v>
      </c>
      <c r="E16" s="4">
        <v>21.436</v>
      </c>
      <c r="F16" s="4">
        <v>0.24199999999999999</v>
      </c>
      <c r="G16" s="6">
        <v>0.17799999999999999</v>
      </c>
    </row>
    <row r="17" spans="1:12" x14ac:dyDescent="0.35">
      <c r="B17">
        <v>2</v>
      </c>
      <c r="C17" s="4">
        <v>0.153</v>
      </c>
      <c r="D17" s="4">
        <v>21.021000000000001</v>
      </c>
      <c r="E17" s="4">
        <v>21.436</v>
      </c>
      <c r="F17" s="4">
        <v>0.24199999999999999</v>
      </c>
      <c r="G17" s="6">
        <v>0.182</v>
      </c>
    </row>
    <row r="18" spans="1:12" x14ac:dyDescent="0.35">
      <c r="B18">
        <v>3</v>
      </c>
      <c r="C18" s="4">
        <v>0.153</v>
      </c>
      <c r="D18" s="4">
        <v>21.021000000000001</v>
      </c>
      <c r="E18" s="4">
        <v>21.423999999999999</v>
      </c>
      <c r="F18" s="4">
        <v>0.24199999999999999</v>
      </c>
      <c r="G18" s="6">
        <v>0.182</v>
      </c>
    </row>
    <row r="19" spans="1:12" x14ac:dyDescent="0.35">
      <c r="C19" s="5"/>
      <c r="D19" s="4"/>
      <c r="E19" s="5">
        <v>21.423999999999999</v>
      </c>
      <c r="G19" s="6">
        <v>0.17799999999999999</v>
      </c>
    </row>
    <row r="20" spans="1:12" x14ac:dyDescent="0.35">
      <c r="C20" s="5"/>
      <c r="D20" s="4"/>
      <c r="E20" s="5"/>
      <c r="G20" s="6">
        <v>0.17799999999999999</v>
      </c>
    </row>
    <row r="21" spans="1:12" x14ac:dyDescent="0.35">
      <c r="A21" s="4" t="s">
        <v>22</v>
      </c>
      <c r="B21" s="8">
        <v>3</v>
      </c>
      <c r="C21" s="34">
        <f>ROUND(AVERAGE(C16:C20),3)</f>
        <v>0.153</v>
      </c>
      <c r="D21" s="34">
        <f t="shared" ref="D21" si="4">ROUND(AVERAGE(D16:D20),3)</f>
        <v>21.021000000000001</v>
      </c>
      <c r="E21" s="34">
        <f t="shared" ref="E21" si="5">ROUND(AVERAGE(E16:E20),3)</f>
        <v>21.43</v>
      </c>
      <c r="F21" s="34">
        <f>ROUND(AVERAGE(F16:F20),3)</f>
        <v>0.24199999999999999</v>
      </c>
      <c r="G21" s="34">
        <f>ROUND(AVERAGE(G16:G20),3)</f>
        <v>0.18</v>
      </c>
      <c r="I21" s="30">
        <f>F21-C21</f>
        <v>8.8999999999999996E-2</v>
      </c>
      <c r="J21" s="30">
        <f>G21-C21</f>
        <v>2.6999999999999996E-2</v>
      </c>
      <c r="K21" s="33">
        <f>ROUND(J21/C21*100,1)</f>
        <v>17.600000000000001</v>
      </c>
      <c r="L21" s="7">
        <f>ROUND(I21/C21*100,1)</f>
        <v>58.2</v>
      </c>
    </row>
    <row r="22" spans="1:12" x14ac:dyDescent="0.35">
      <c r="B22" s="10"/>
      <c r="C22" s="18"/>
      <c r="D22" s="18"/>
      <c r="E22" s="18"/>
      <c r="F22" s="19" t="s">
        <v>1</v>
      </c>
      <c r="G22" s="19" t="s">
        <v>1</v>
      </c>
    </row>
    <row r="23" spans="1:12" x14ac:dyDescent="0.35">
      <c r="B23" s="24" t="s">
        <v>3</v>
      </c>
      <c r="C23" s="25">
        <f>(C11+C15+C21)/3</f>
        <v>0.15377777777777779</v>
      </c>
      <c r="D23" s="25">
        <f t="shared" ref="D23:E23" si="6">(D11+D15+D21)/3</f>
        <v>21.022666666666666</v>
      </c>
      <c r="E23" s="25">
        <f t="shared" si="6"/>
        <v>21.411266666666666</v>
      </c>
      <c r="F23" s="25">
        <f>(F11+F15+F21)/3</f>
        <v>7.1920000000000002</v>
      </c>
      <c r="G23" s="25">
        <f>(G11+G15+G21)/3</f>
        <v>0.17799999999999996</v>
      </c>
      <c r="H23" s="28"/>
      <c r="I23" s="26">
        <f>AVERAGE(I11,I21)</f>
        <v>8.8999999999999996E-2</v>
      </c>
      <c r="J23" s="26">
        <f>AVERAGE(J11,J15,J21)</f>
        <v>2.4222222222222201E-2</v>
      </c>
      <c r="K23" s="26">
        <f>AVERAGE(K11,K15,K21)</f>
        <v>15.733333333333334</v>
      </c>
      <c r="L23" s="26">
        <f>AVERAGE(L11,L21)</f>
        <v>58.2</v>
      </c>
    </row>
    <row r="24" spans="1:12" ht="23.5" x14ac:dyDescent="0.55000000000000004">
      <c r="B24" s="52" t="s">
        <v>19</v>
      </c>
      <c r="C24" s="52"/>
      <c r="D24" s="52"/>
      <c r="E24" s="52"/>
      <c r="F24" s="52"/>
      <c r="G24" s="52"/>
      <c r="H24" s="42"/>
      <c r="I24" s="53" t="s">
        <v>20</v>
      </c>
      <c r="J24" s="53"/>
      <c r="K24" s="53"/>
      <c r="L24" s="53"/>
    </row>
    <row r="25" spans="1:12" ht="21" x14ac:dyDescent="0.5">
      <c r="A25" s="39" t="s">
        <v>0</v>
      </c>
      <c r="B25" s="37" t="s">
        <v>33</v>
      </c>
      <c r="C25" s="41" t="s">
        <v>32</v>
      </c>
      <c r="D25" s="41"/>
      <c r="E25" s="39"/>
      <c r="F25" s="39" t="s">
        <v>6</v>
      </c>
      <c r="G25" s="39" t="s">
        <v>21</v>
      </c>
      <c r="H25" s="39"/>
      <c r="I25" s="39" t="s">
        <v>7</v>
      </c>
      <c r="J25" s="39"/>
      <c r="K25" s="40" t="s">
        <v>4</v>
      </c>
      <c r="L25" s="39"/>
    </row>
    <row r="26" spans="1:12" ht="48.5" x14ac:dyDescent="0.35">
      <c r="B26" s="21" t="s">
        <v>11</v>
      </c>
      <c r="C26" s="22" t="s">
        <v>2</v>
      </c>
      <c r="D26" s="22"/>
      <c r="E26" s="22"/>
      <c r="F26" s="22" t="s">
        <v>12</v>
      </c>
      <c r="G26" s="22" t="s">
        <v>13</v>
      </c>
      <c r="I26" s="29" t="s">
        <v>23</v>
      </c>
      <c r="J26" s="29" t="s">
        <v>14</v>
      </c>
      <c r="K26" s="23" t="s">
        <v>15</v>
      </c>
      <c r="L26" s="23" t="s">
        <v>16</v>
      </c>
    </row>
    <row r="27" spans="1:12" x14ac:dyDescent="0.35">
      <c r="B27">
        <v>1</v>
      </c>
      <c r="C27">
        <v>0.154</v>
      </c>
      <c r="F27">
        <v>0.28699999999999998</v>
      </c>
      <c r="G27" s="13">
        <v>0.17599999999999999</v>
      </c>
      <c r="I27" s="13"/>
      <c r="J27" s="13"/>
    </row>
    <row r="28" spans="1:12" x14ac:dyDescent="0.35">
      <c r="B28">
        <f>B27+1</f>
        <v>2</v>
      </c>
      <c r="C28">
        <v>0.154</v>
      </c>
      <c r="F28">
        <v>0.28699999999999998</v>
      </c>
      <c r="G28" s="13">
        <v>0.17599999999999999</v>
      </c>
      <c r="I28" s="13"/>
      <c r="J28" s="13"/>
    </row>
    <row r="29" spans="1:12" x14ac:dyDescent="0.35">
      <c r="B29">
        <f t="shared" ref="B29:B31" si="7">B28+1</f>
        <v>3</v>
      </c>
      <c r="C29">
        <v>0.154</v>
      </c>
      <c r="F29">
        <v>0.28699999999999998</v>
      </c>
      <c r="G29" s="13">
        <v>0.17599999999999999</v>
      </c>
      <c r="I29" s="13"/>
      <c r="J29" s="13"/>
    </row>
    <row r="30" spans="1:12" x14ac:dyDescent="0.35">
      <c r="B30">
        <f t="shared" si="7"/>
        <v>4</v>
      </c>
      <c r="G30" s="13"/>
      <c r="I30" s="13"/>
      <c r="J30" s="13"/>
    </row>
    <row r="31" spans="1:12" x14ac:dyDescent="0.35">
      <c r="B31">
        <f t="shared" si="7"/>
        <v>5</v>
      </c>
      <c r="F31" t="s">
        <v>1</v>
      </c>
      <c r="G31" s="13"/>
      <c r="I31" s="13"/>
      <c r="J31" s="13"/>
    </row>
    <row r="32" spans="1:12" x14ac:dyDescent="0.35">
      <c r="A32" s="4" t="s">
        <v>22</v>
      </c>
      <c r="B32" s="2">
        <v>1</v>
      </c>
      <c r="C32" s="7">
        <f>AVERAGE(C27:C30)</f>
        <v>0.154</v>
      </c>
      <c r="D32" s="7"/>
      <c r="E32" s="14"/>
      <c r="F32" s="7">
        <f>AVERAGE(F27:F31)</f>
        <v>0.28699999999999998</v>
      </c>
      <c r="G32" s="14">
        <f>AVERAGE(G27:G31)</f>
        <v>0.17600000000000002</v>
      </c>
      <c r="I32" s="30">
        <f>F32-C32</f>
        <v>0.13299999999999998</v>
      </c>
      <c r="J32" s="30">
        <f>G32-C32</f>
        <v>2.200000000000002E-2</v>
      </c>
      <c r="K32" s="33">
        <f>ROUND(J32/C32*100,1)</f>
        <v>14.3</v>
      </c>
      <c r="L32" s="7">
        <f>ROUND(I32/C32*100,1)</f>
        <v>86.4</v>
      </c>
    </row>
    <row r="33" spans="1:12" x14ac:dyDescent="0.35">
      <c r="B33">
        <v>1</v>
      </c>
      <c r="C33">
        <v>0.151</v>
      </c>
      <c r="F33">
        <v>0.30099999999999999</v>
      </c>
      <c r="G33" s="13">
        <v>0.182</v>
      </c>
      <c r="I33" s="13"/>
      <c r="J33" s="13"/>
    </row>
    <row r="34" spans="1:12" x14ac:dyDescent="0.35">
      <c r="B34">
        <v>2</v>
      </c>
      <c r="C34">
        <v>0.151</v>
      </c>
      <c r="F34">
        <v>0.30099999999999999</v>
      </c>
      <c r="G34" s="13">
        <v>0.182</v>
      </c>
      <c r="I34" s="13"/>
      <c r="J34" s="13"/>
    </row>
    <row r="35" spans="1:12" x14ac:dyDescent="0.35">
      <c r="B35">
        <v>3</v>
      </c>
      <c r="C35">
        <v>0.151</v>
      </c>
      <c r="F35">
        <v>0.30099999999999999</v>
      </c>
      <c r="G35" s="13">
        <v>0.182</v>
      </c>
      <c r="I35" s="13"/>
      <c r="J35" s="13"/>
    </row>
    <row r="36" spans="1:12" x14ac:dyDescent="0.35">
      <c r="A36" s="4" t="s">
        <v>22</v>
      </c>
      <c r="B36" s="16">
        <v>2</v>
      </c>
      <c r="C36" s="14">
        <f>AVERAGE(C33:C35)</f>
        <v>0.151</v>
      </c>
      <c r="D36" s="14"/>
      <c r="E36" s="14"/>
      <c r="F36" s="14">
        <f>AVERAGE(F33:F35)</f>
        <v>0.30099999999999999</v>
      </c>
      <c r="G36" s="14">
        <f>AVERAGE(G33:G35)</f>
        <v>0.18200000000000002</v>
      </c>
      <c r="I36" s="30">
        <f>F36-C36</f>
        <v>0.15</v>
      </c>
      <c r="J36" s="30">
        <f>G36-C36</f>
        <v>3.1000000000000028E-2</v>
      </c>
      <c r="K36" s="33">
        <f>ROUND(J36/C36*100,1)</f>
        <v>20.5</v>
      </c>
      <c r="L36" s="7">
        <f>ROUND(I36/C36*100,1)</f>
        <v>99.3</v>
      </c>
    </row>
    <row r="37" spans="1:12" x14ac:dyDescent="0.35">
      <c r="C37" s="4"/>
      <c r="D37" s="4"/>
      <c r="E37" s="4"/>
      <c r="F37" s="4"/>
      <c r="G37" s="6"/>
    </row>
    <row r="38" spans="1:12" x14ac:dyDescent="0.35">
      <c r="C38" s="4"/>
      <c r="D38" s="4"/>
      <c r="E38" s="4"/>
      <c r="F38" s="4"/>
      <c r="G38" s="6"/>
    </row>
    <row r="39" spans="1:12" x14ac:dyDescent="0.35">
      <c r="C39" s="4"/>
      <c r="D39" s="4"/>
      <c r="E39" s="4"/>
      <c r="F39" s="4"/>
      <c r="G39" s="6"/>
    </row>
    <row r="40" spans="1:12" x14ac:dyDescent="0.35">
      <c r="C40" s="5"/>
      <c r="D40" s="4"/>
      <c r="E40" s="5"/>
      <c r="G40" s="6"/>
    </row>
    <row r="41" spans="1:12" x14ac:dyDescent="0.35">
      <c r="C41" s="5"/>
      <c r="D41" s="4"/>
      <c r="E41" s="5"/>
      <c r="G41" s="6"/>
    </row>
    <row r="42" spans="1:12" x14ac:dyDescent="0.35">
      <c r="A42" s="4" t="s">
        <v>22</v>
      </c>
      <c r="B42" s="8">
        <v>3</v>
      </c>
      <c r="C42" s="34" t="s">
        <v>1</v>
      </c>
      <c r="D42" s="34"/>
      <c r="E42" s="34"/>
      <c r="F42" s="34" t="s">
        <v>1</v>
      </c>
      <c r="G42" s="34" t="s">
        <v>1</v>
      </c>
      <c r="I42" s="30" t="s">
        <v>1</v>
      </c>
      <c r="J42" s="30" t="s">
        <v>1</v>
      </c>
      <c r="K42" s="33" t="s">
        <v>1</v>
      </c>
      <c r="L42" s="7" t="s">
        <v>1</v>
      </c>
    </row>
    <row r="43" spans="1:12" x14ac:dyDescent="0.35">
      <c r="B43" s="10"/>
      <c r="C43" s="18"/>
      <c r="D43" s="18"/>
      <c r="E43" s="18"/>
      <c r="F43" s="19" t="s">
        <v>1</v>
      </c>
      <c r="G43" s="19" t="s">
        <v>1</v>
      </c>
    </row>
    <row r="44" spans="1:12" x14ac:dyDescent="0.35">
      <c r="B44" s="24" t="s">
        <v>3</v>
      </c>
      <c r="C44" s="25">
        <f>AVERAGE(C32,C36)</f>
        <v>0.1525</v>
      </c>
      <c r="D44" s="25"/>
      <c r="E44" s="25"/>
      <c r="F44" s="25">
        <f>AVERAGE(F32,F36)</f>
        <v>0.29399999999999998</v>
      </c>
      <c r="G44" s="25">
        <f>AVERAGE(G32,G36)</f>
        <v>0.17900000000000002</v>
      </c>
      <c r="H44" s="28"/>
      <c r="I44" s="26">
        <f>AVERAGE(I32,I42)</f>
        <v>0.13299999999999998</v>
      </c>
      <c r="J44" s="26">
        <f>AVERAGE(J32,J36,J42)</f>
        <v>2.6500000000000024E-2</v>
      </c>
      <c r="K44" s="26">
        <f>AVERAGE(K32,K36,K42)</f>
        <v>17.399999999999999</v>
      </c>
      <c r="L44" s="26">
        <f>AVERAGE(L32,L42)</f>
        <v>86.4</v>
      </c>
    </row>
    <row r="45" spans="1:12" x14ac:dyDescent="0.35">
      <c r="B45" s="43"/>
      <c r="C45" s="44"/>
      <c r="D45" s="44"/>
      <c r="E45" s="44"/>
      <c r="F45" s="44"/>
      <c r="G45" s="44"/>
      <c r="H45" s="43"/>
      <c r="I45" s="32"/>
      <c r="J45" s="32"/>
      <c r="K45" s="32"/>
      <c r="L45" s="32"/>
    </row>
    <row r="46" spans="1:12" ht="23.5" x14ac:dyDescent="0.55000000000000004">
      <c r="B46" s="52" t="s">
        <v>19</v>
      </c>
      <c r="C46" s="52"/>
      <c r="D46" s="52"/>
      <c r="E46" s="52"/>
      <c r="F46" s="52"/>
      <c r="G46" s="52"/>
      <c r="H46" s="42"/>
      <c r="I46" s="53" t="s">
        <v>20</v>
      </c>
      <c r="J46" s="53"/>
      <c r="K46" s="53"/>
      <c r="L46" s="53"/>
    </row>
    <row r="47" spans="1:12" ht="21" x14ac:dyDescent="0.5">
      <c r="A47" s="39" t="s">
        <v>0</v>
      </c>
      <c r="B47" s="37" t="s">
        <v>33</v>
      </c>
      <c r="C47" s="41" t="s">
        <v>31</v>
      </c>
      <c r="D47" s="41"/>
      <c r="E47" s="39"/>
      <c r="F47" s="39" t="s">
        <v>6</v>
      </c>
      <c r="G47" s="39" t="s">
        <v>21</v>
      </c>
      <c r="H47" s="39"/>
      <c r="I47" s="39" t="s">
        <v>7</v>
      </c>
      <c r="J47" s="39"/>
      <c r="K47" s="40" t="s">
        <v>24</v>
      </c>
      <c r="L47" s="39"/>
    </row>
    <row r="48" spans="1:12" ht="48.5" x14ac:dyDescent="0.35">
      <c r="B48" s="21" t="s">
        <v>11</v>
      </c>
      <c r="C48" s="22" t="s">
        <v>2</v>
      </c>
      <c r="D48" s="22"/>
      <c r="E48" s="22"/>
      <c r="F48" s="22" t="s">
        <v>12</v>
      </c>
      <c r="G48" s="22" t="s">
        <v>13</v>
      </c>
      <c r="I48" s="29" t="s">
        <v>23</v>
      </c>
      <c r="J48" s="29" t="s">
        <v>14</v>
      </c>
      <c r="K48" s="23" t="s">
        <v>15</v>
      </c>
      <c r="L48" s="23" t="s">
        <v>16</v>
      </c>
    </row>
    <row r="49" spans="2:12" x14ac:dyDescent="0.35">
      <c r="B49">
        <v>1</v>
      </c>
      <c r="C49" s="13">
        <v>0.14099999999999999</v>
      </c>
      <c r="F49">
        <v>0.30099999999999999</v>
      </c>
      <c r="G49" s="13">
        <v>0.186</v>
      </c>
      <c r="I49" s="13"/>
      <c r="J49" s="13"/>
    </row>
    <row r="50" spans="2:12" x14ac:dyDescent="0.35">
      <c r="B50">
        <v>2</v>
      </c>
      <c r="C50" s="13">
        <v>0.14099999999999999</v>
      </c>
      <c r="F50">
        <v>0.30099999999999999</v>
      </c>
      <c r="G50" s="13">
        <v>0.186</v>
      </c>
      <c r="I50" s="13"/>
      <c r="J50" s="13"/>
    </row>
    <row r="51" spans="2:12" x14ac:dyDescent="0.35">
      <c r="C51" s="13">
        <v>0.14099999999999999</v>
      </c>
      <c r="F51">
        <v>0.30099999999999999</v>
      </c>
      <c r="G51" s="13">
        <v>0.186</v>
      </c>
      <c r="I51" s="13"/>
      <c r="J51" s="13"/>
    </row>
    <row r="52" spans="2:12" x14ac:dyDescent="0.35">
      <c r="B52" s="2">
        <v>1</v>
      </c>
      <c r="C52" s="7">
        <f>AVERAGE(C49:C51)</f>
        <v>0.14099999999999999</v>
      </c>
      <c r="D52" s="7"/>
      <c r="E52" s="7"/>
      <c r="F52" s="7">
        <f>AVERAGE(F49:F51)</f>
        <v>0.30099999999999999</v>
      </c>
      <c r="G52" s="14">
        <f>AVERAGE(G49:G51)</f>
        <v>0.18600000000000003</v>
      </c>
      <c r="I52" s="30">
        <f>F52-C52</f>
        <v>0.16</v>
      </c>
      <c r="J52" s="30">
        <f>G52-C52</f>
        <v>4.500000000000004E-2</v>
      </c>
      <c r="K52" s="33">
        <f>ROUND(J52/C52*100,1)</f>
        <v>31.9</v>
      </c>
      <c r="L52" s="7">
        <f>ROUND(I52/C52*100,1)</f>
        <v>113.5</v>
      </c>
    </row>
    <row r="53" spans="2:12" x14ac:dyDescent="0.35">
      <c r="B53">
        <v>1</v>
      </c>
      <c r="C53" s="13">
        <v>0.14699999999999999</v>
      </c>
      <c r="F53">
        <v>0.28100000000000003</v>
      </c>
      <c r="G53" s="13">
        <v>0.186</v>
      </c>
      <c r="I53" s="13"/>
      <c r="J53" s="13"/>
    </row>
    <row r="54" spans="2:12" x14ac:dyDescent="0.35">
      <c r="B54">
        <v>2</v>
      </c>
      <c r="C54" s="13">
        <v>0.14699999999999999</v>
      </c>
      <c r="F54">
        <v>0.28100000000000003</v>
      </c>
      <c r="G54" s="13">
        <v>0.186</v>
      </c>
      <c r="I54" s="13"/>
      <c r="J54" s="13"/>
    </row>
    <row r="55" spans="2:12" x14ac:dyDescent="0.35">
      <c r="B55">
        <v>3</v>
      </c>
      <c r="C55" s="13">
        <v>0.14699999999999999</v>
      </c>
      <c r="F55">
        <v>0.28100000000000003</v>
      </c>
      <c r="G55" s="13">
        <v>0.186</v>
      </c>
      <c r="I55" s="13"/>
      <c r="J55" s="13"/>
    </row>
    <row r="56" spans="2:12" x14ac:dyDescent="0.35">
      <c r="B56" s="16">
        <v>2</v>
      </c>
      <c r="C56" s="14">
        <f>AVERAGE(C53:C55)</f>
        <v>0.14699999999999999</v>
      </c>
      <c r="D56" s="14"/>
      <c r="E56" s="14"/>
      <c r="F56" s="14">
        <f>AVERAGE(F53:F55)</f>
        <v>0.28100000000000003</v>
      </c>
      <c r="G56" s="14">
        <f>AVERAGE(G53:G55)</f>
        <v>0.18600000000000003</v>
      </c>
      <c r="I56" s="30">
        <f>F56-C56</f>
        <v>0.13400000000000004</v>
      </c>
      <c r="J56" s="30">
        <f>G56-C56</f>
        <v>3.9000000000000035E-2</v>
      </c>
      <c r="K56" s="33">
        <f>ROUND(J56/C56*100,1)</f>
        <v>26.5</v>
      </c>
      <c r="L56" s="7">
        <f>ROUND(I56/C56*100,1)</f>
        <v>91.2</v>
      </c>
    </row>
    <row r="57" spans="2:12" x14ac:dyDescent="0.35">
      <c r="B57">
        <v>1</v>
      </c>
      <c r="C57" s="9">
        <v>0.14599999999999999</v>
      </c>
      <c r="D57" s="4"/>
      <c r="E57" s="4"/>
      <c r="F57" s="4">
        <v>0.34399999999999997</v>
      </c>
      <c r="G57" s="6">
        <v>0.17799999999999999</v>
      </c>
    </row>
    <row r="58" spans="2:12" x14ac:dyDescent="0.35">
      <c r="B58">
        <v>2</v>
      </c>
      <c r="C58" s="9">
        <v>0.14599999999999999</v>
      </c>
      <c r="D58" s="4"/>
      <c r="E58" s="4"/>
      <c r="F58" s="4">
        <v>0.34399999999999997</v>
      </c>
      <c r="G58" s="6">
        <v>0.17799999999999999</v>
      </c>
    </row>
    <row r="59" spans="2:12" x14ac:dyDescent="0.35">
      <c r="B59">
        <v>3</v>
      </c>
      <c r="C59" s="9">
        <v>0.14599999999999999</v>
      </c>
      <c r="D59" s="4"/>
      <c r="E59" s="4"/>
      <c r="F59" s="4">
        <v>0.34399999999999997</v>
      </c>
      <c r="G59" s="6">
        <v>0.17799999999999999</v>
      </c>
    </row>
    <row r="60" spans="2:12" x14ac:dyDescent="0.35">
      <c r="B60" s="8">
        <v>3</v>
      </c>
      <c r="C60" s="34">
        <f>AVERAGE(C57:C59)</f>
        <v>0.14599999999999999</v>
      </c>
      <c r="D60" s="15"/>
      <c r="E60" s="15"/>
      <c r="F60" s="34">
        <f>AVERAGE(F57:F59)</f>
        <v>0.34400000000000003</v>
      </c>
      <c r="G60" s="34">
        <f>AVERAGE(G57:G59)</f>
        <v>0.17800000000000002</v>
      </c>
      <c r="I60" s="30">
        <f>F60-C60</f>
        <v>0.19800000000000004</v>
      </c>
      <c r="J60" s="30">
        <f>G60-C60</f>
        <v>3.2000000000000028E-2</v>
      </c>
      <c r="K60" s="33">
        <f>ROUND(J60/C60*100,1)</f>
        <v>21.9</v>
      </c>
      <c r="L60" s="7">
        <f>ROUND(I60/C60*100,1)</f>
        <v>135.6</v>
      </c>
    </row>
    <row r="61" spans="2:12" x14ac:dyDescent="0.35">
      <c r="B61" s="10"/>
      <c r="C61" s="18"/>
      <c r="D61" s="18"/>
      <c r="E61" s="18"/>
      <c r="F61" s="19" t="s">
        <v>1</v>
      </c>
      <c r="G61" s="19" t="s">
        <v>1</v>
      </c>
    </row>
    <row r="62" spans="2:12" x14ac:dyDescent="0.35">
      <c r="B62" s="24" t="s">
        <v>3</v>
      </c>
      <c r="C62" s="25">
        <f>(C52+C56+C60)/3</f>
        <v>0.14466666666666664</v>
      </c>
      <c r="D62" s="25"/>
      <c r="E62" s="25"/>
      <c r="F62" s="25">
        <f>(F52+F56+F60)/3</f>
        <v>0.3086666666666667</v>
      </c>
      <c r="G62" s="25">
        <f>(G52+G56+G60)/3</f>
        <v>0.18333333333333335</v>
      </c>
      <c r="H62" s="28"/>
      <c r="I62" s="26">
        <f>ROUND(AVERAGE(I52:I60),3)</f>
        <v>0.16400000000000001</v>
      </c>
      <c r="J62" s="26">
        <f>ROUND(AVERAGE(J52:J60),3)</f>
        <v>3.9E-2</v>
      </c>
      <c r="K62" s="36">
        <f>ROUND(AVERAGE(K52:K60),1)</f>
        <v>26.8</v>
      </c>
      <c r="L62" s="36">
        <f>ROUND(AVERAGE(L52:L60),1)</f>
        <v>113.4</v>
      </c>
    </row>
  </sheetData>
  <mergeCells count="6">
    <mergeCell ref="B3:G3"/>
    <mergeCell ref="I3:L3"/>
    <mergeCell ref="B24:G24"/>
    <mergeCell ref="I24:L24"/>
    <mergeCell ref="B46:G46"/>
    <mergeCell ref="I46:L46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21354-4F39-4A4A-A0B4-2BC62A404D5B}">
  <dimension ref="A1:N15"/>
  <sheetViews>
    <sheetView tabSelected="1" workbookViewId="0">
      <selection activeCell="J7" sqref="J7"/>
    </sheetView>
  </sheetViews>
  <sheetFormatPr defaultRowHeight="14.5" x14ac:dyDescent="0.35"/>
  <cols>
    <col min="10" max="10" width="11.6328125" customWidth="1"/>
    <col min="12" max="12" width="9.54296875" customWidth="1"/>
    <col min="13" max="13" width="9.7265625" customWidth="1"/>
  </cols>
  <sheetData>
    <row r="1" spans="1:14" ht="48.5" x14ac:dyDescent="0.35">
      <c r="A1" s="31" t="s">
        <v>34</v>
      </c>
      <c r="B1" s="29" t="s">
        <v>23</v>
      </c>
      <c r="C1" s="29" t="s">
        <v>14</v>
      </c>
      <c r="D1" s="23" t="s">
        <v>15</v>
      </c>
      <c r="E1" s="23" t="s">
        <v>16</v>
      </c>
      <c r="K1" s="50" t="s">
        <v>37</v>
      </c>
      <c r="L1" s="50"/>
      <c r="M1" s="50"/>
      <c r="N1" s="1"/>
    </row>
    <row r="2" spans="1:14" ht="29" x14ac:dyDescent="0.35">
      <c r="A2" t="s">
        <v>27</v>
      </c>
      <c r="B2" s="13">
        <v>8.8999999999999996E-2</v>
      </c>
      <c r="C2" s="13">
        <v>2.4222222222222201E-2</v>
      </c>
      <c r="D2" s="17">
        <v>15.733333333333334</v>
      </c>
      <c r="E2" s="17">
        <v>58.2</v>
      </c>
      <c r="J2" s="45" t="s">
        <v>0</v>
      </c>
      <c r="K2" s="46" t="s">
        <v>27</v>
      </c>
      <c r="L2" s="46" t="s">
        <v>28</v>
      </c>
      <c r="M2" s="46" t="s">
        <v>29</v>
      </c>
      <c r="N2" s="1"/>
    </row>
    <row r="3" spans="1:14" x14ac:dyDescent="0.35">
      <c r="A3" t="s">
        <v>28</v>
      </c>
      <c r="B3">
        <v>0.13299999999999998</v>
      </c>
      <c r="C3" s="13">
        <v>2.6500000000000024E-2</v>
      </c>
      <c r="D3" s="17">
        <v>17.399999999999999</v>
      </c>
      <c r="E3" s="17">
        <v>86.4</v>
      </c>
      <c r="J3" s="46" t="s">
        <v>41</v>
      </c>
      <c r="K3" s="55">
        <f>D2</f>
        <v>15.733333333333334</v>
      </c>
      <c r="L3" s="55">
        <f>D3</f>
        <v>17.399999999999999</v>
      </c>
      <c r="M3" s="55">
        <f>D4</f>
        <v>26.8</v>
      </c>
      <c r="N3" s="17"/>
    </row>
    <row r="4" spans="1:14" x14ac:dyDescent="0.35">
      <c r="A4" t="s">
        <v>29</v>
      </c>
      <c r="B4">
        <v>0.16400000000000001</v>
      </c>
      <c r="C4" s="13">
        <v>3.9E-2</v>
      </c>
      <c r="D4">
        <v>26.8</v>
      </c>
      <c r="E4" s="17">
        <v>113.4</v>
      </c>
      <c r="J4" s="46" t="s">
        <v>40</v>
      </c>
      <c r="K4" s="56">
        <f>D7</f>
        <v>9.6999999999999993</v>
      </c>
      <c r="L4" s="56">
        <f>D8</f>
        <v>19.833333333333332</v>
      </c>
      <c r="M4" s="56">
        <f>D9</f>
        <v>28.5</v>
      </c>
      <c r="N4" s="1"/>
    </row>
    <row r="5" spans="1:14" x14ac:dyDescent="0.35">
      <c r="J5" s="46" t="s">
        <v>39</v>
      </c>
      <c r="K5" s="56">
        <f>D12</f>
        <v>9.9</v>
      </c>
      <c r="L5" s="56">
        <f>D13</f>
        <v>17</v>
      </c>
      <c r="M5" s="56">
        <f>D14</f>
        <v>19.399999999999999</v>
      </c>
      <c r="N5" s="1"/>
    </row>
    <row r="6" spans="1:14" ht="48.5" x14ac:dyDescent="0.35">
      <c r="A6" s="31" t="s">
        <v>35</v>
      </c>
      <c r="B6" s="29" t="s">
        <v>23</v>
      </c>
      <c r="C6" s="29" t="s">
        <v>14</v>
      </c>
      <c r="D6" s="23" t="s">
        <v>15</v>
      </c>
      <c r="E6" s="23" t="s">
        <v>16</v>
      </c>
      <c r="J6" s="54" t="s">
        <v>76</v>
      </c>
      <c r="K6">
        <v>0</v>
      </c>
    </row>
    <row r="7" spans="1:14" x14ac:dyDescent="0.35">
      <c r="A7" t="s">
        <v>27</v>
      </c>
      <c r="B7" s="13">
        <v>0.23766666666666669</v>
      </c>
      <c r="C7" s="13">
        <v>1.4066666666666672E-2</v>
      </c>
      <c r="D7" s="13">
        <v>9.6999999999999993</v>
      </c>
      <c r="E7" s="17">
        <v>64.400000000000006</v>
      </c>
    </row>
    <row r="8" spans="1:14" x14ac:dyDescent="0.35">
      <c r="A8" t="s">
        <v>28</v>
      </c>
      <c r="B8">
        <v>0.12809999999999999</v>
      </c>
      <c r="C8" s="13">
        <v>3.0066666666666669E-2</v>
      </c>
      <c r="D8" s="17">
        <v>19.833333333333332</v>
      </c>
      <c r="E8" s="17">
        <v>84.949999999999989</v>
      </c>
    </row>
    <row r="9" spans="1:14" x14ac:dyDescent="0.35">
      <c r="A9" t="s">
        <v>29</v>
      </c>
      <c r="B9">
        <v>0.155</v>
      </c>
      <c r="C9" s="13">
        <v>4.1000000000000002E-2</v>
      </c>
      <c r="D9">
        <v>28.5</v>
      </c>
      <c r="E9" s="17">
        <v>106.9</v>
      </c>
    </row>
    <row r="11" spans="1:14" ht="48.5" x14ac:dyDescent="0.35">
      <c r="A11" s="31" t="s">
        <v>36</v>
      </c>
      <c r="B11" s="29" t="s">
        <v>23</v>
      </c>
      <c r="C11" s="29" t="s">
        <v>14</v>
      </c>
      <c r="D11" s="23" t="s">
        <v>15</v>
      </c>
      <c r="E11" s="23" t="s">
        <v>16</v>
      </c>
      <c r="K11" s="50" t="s">
        <v>38</v>
      </c>
      <c r="L11" s="50"/>
      <c r="M11" s="50"/>
    </row>
    <row r="12" spans="1:14" ht="29" x14ac:dyDescent="0.35">
      <c r="A12" t="s">
        <v>27</v>
      </c>
      <c r="B12" s="13">
        <v>0.22633333333333336</v>
      </c>
      <c r="C12" s="13">
        <v>1.426666666666665E-2</v>
      </c>
      <c r="D12">
        <v>9.9</v>
      </c>
      <c r="E12">
        <v>57.5</v>
      </c>
      <c r="J12" s="45" t="s">
        <v>0</v>
      </c>
      <c r="K12" s="46" t="s">
        <v>27</v>
      </c>
      <c r="L12" s="46" t="s">
        <v>28</v>
      </c>
      <c r="M12" s="46" t="s">
        <v>29</v>
      </c>
    </row>
    <row r="13" spans="1:14" x14ac:dyDescent="0.35">
      <c r="A13" t="s">
        <v>28</v>
      </c>
      <c r="B13">
        <v>0.29499999999999998</v>
      </c>
      <c r="C13" s="13">
        <v>2.5333333333333347E-2</v>
      </c>
      <c r="D13" s="17">
        <v>17</v>
      </c>
      <c r="E13">
        <v>97.5</v>
      </c>
      <c r="J13" s="46" t="s">
        <v>41</v>
      </c>
      <c r="K13" s="47">
        <f>E2</f>
        <v>58.2</v>
      </c>
      <c r="L13" s="47">
        <f>E3</f>
        <v>86.4</v>
      </c>
      <c r="M13" s="47">
        <f>E4</f>
        <v>113.4</v>
      </c>
    </row>
    <row r="14" spans="1:14" x14ac:dyDescent="0.35">
      <c r="A14" t="s">
        <v>29</v>
      </c>
      <c r="B14">
        <v>0.27900000000000003</v>
      </c>
      <c r="C14" s="13">
        <v>2.8380952380952396E-2</v>
      </c>
      <c r="D14">
        <v>19.399999999999999</v>
      </c>
      <c r="E14">
        <v>91.1</v>
      </c>
      <c r="J14" s="46" t="s">
        <v>40</v>
      </c>
      <c r="K14" s="47">
        <f>E7</f>
        <v>64.400000000000006</v>
      </c>
      <c r="L14" s="47">
        <f>E8</f>
        <v>84.949999999999989</v>
      </c>
      <c r="M14" s="47">
        <f>E9</f>
        <v>106.9</v>
      </c>
    </row>
    <row r="15" spans="1:14" x14ac:dyDescent="0.35">
      <c r="J15" s="46" t="s">
        <v>39</v>
      </c>
      <c r="K15" s="45">
        <f>E12</f>
        <v>57.5</v>
      </c>
      <c r="L15" s="45">
        <f>E13</f>
        <v>97.5</v>
      </c>
      <c r="M15" s="45">
        <f>E14</f>
        <v>91.1</v>
      </c>
    </row>
  </sheetData>
  <mergeCells count="2">
    <mergeCell ref="K1:M1"/>
    <mergeCell ref="K11:M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105CD-8903-43F0-AA50-DBCF8698A48F}">
  <dimension ref="A2:C35"/>
  <sheetViews>
    <sheetView workbookViewId="0">
      <selection activeCell="F35" sqref="F35"/>
    </sheetView>
  </sheetViews>
  <sheetFormatPr defaultRowHeight="14.5" x14ac:dyDescent="0.35"/>
  <cols>
    <col min="1" max="1" width="19.36328125" customWidth="1"/>
  </cols>
  <sheetData>
    <row r="2" spans="1:3" x14ac:dyDescent="0.35">
      <c r="A2" t="s">
        <v>42</v>
      </c>
    </row>
    <row r="3" spans="1:3" x14ac:dyDescent="0.35">
      <c r="A3" t="s">
        <v>59</v>
      </c>
    </row>
    <row r="4" spans="1:3" x14ac:dyDescent="0.35">
      <c r="A4" s="12" t="s">
        <v>73</v>
      </c>
    </row>
    <row r="5" spans="1:3" x14ac:dyDescent="0.35">
      <c r="A5" t="s">
        <v>47</v>
      </c>
    </row>
    <row r="6" spans="1:3" x14ac:dyDescent="0.35">
      <c r="A6" t="s">
        <v>48</v>
      </c>
    </row>
    <row r="7" spans="1:3" x14ac:dyDescent="0.35">
      <c r="A7" t="s">
        <v>49</v>
      </c>
    </row>
    <row r="8" spans="1:3" x14ac:dyDescent="0.35">
      <c r="A8" t="s">
        <v>51</v>
      </c>
    </row>
    <row r="9" spans="1:3" x14ac:dyDescent="0.35">
      <c r="A9" t="s">
        <v>50</v>
      </c>
    </row>
    <row r="10" spans="1:3" x14ac:dyDescent="0.35">
      <c r="A10" t="s">
        <v>58</v>
      </c>
    </row>
    <row r="11" spans="1:3" x14ac:dyDescent="0.35">
      <c r="A11" s="12" t="s">
        <v>52</v>
      </c>
    </row>
    <row r="12" spans="1:3" x14ac:dyDescent="0.35">
      <c r="A12" t="s">
        <v>43</v>
      </c>
    </row>
    <row r="13" spans="1:3" x14ac:dyDescent="0.35">
      <c r="A13" t="s">
        <v>46</v>
      </c>
    </row>
    <row r="14" spans="1:3" x14ac:dyDescent="0.35">
      <c r="A14" t="s">
        <v>44</v>
      </c>
      <c r="B14" s="48"/>
      <c r="C14" s="48"/>
    </row>
    <row r="15" spans="1:3" x14ac:dyDescent="0.35">
      <c r="A15" s="48" t="s">
        <v>45</v>
      </c>
    </row>
    <row r="16" spans="1:3" x14ac:dyDescent="0.35">
      <c r="A16" s="49" t="s">
        <v>53</v>
      </c>
    </row>
    <row r="17" spans="1:1" x14ac:dyDescent="0.35">
      <c r="A17" s="48" t="s">
        <v>54</v>
      </c>
    </row>
    <row r="18" spans="1:1" x14ac:dyDescent="0.35">
      <c r="A18" s="48" t="s">
        <v>56</v>
      </c>
    </row>
    <row r="19" spans="1:1" x14ac:dyDescent="0.35">
      <c r="A19" s="48" t="s">
        <v>55</v>
      </c>
    </row>
    <row r="20" spans="1:1" x14ac:dyDescent="0.35">
      <c r="A20" s="48" t="s">
        <v>57</v>
      </c>
    </row>
    <row r="21" spans="1:1" x14ac:dyDescent="0.35">
      <c r="A21" s="49" t="s">
        <v>60</v>
      </c>
    </row>
    <row r="22" spans="1:1" x14ac:dyDescent="0.35">
      <c r="A22" s="48" t="s">
        <v>61</v>
      </c>
    </row>
    <row r="23" spans="1:1" x14ac:dyDescent="0.35">
      <c r="A23" s="48" t="s">
        <v>62</v>
      </c>
    </row>
    <row r="24" spans="1:1" x14ac:dyDescent="0.35">
      <c r="A24" s="48" t="s">
        <v>63</v>
      </c>
    </row>
    <row r="25" spans="1:1" x14ac:dyDescent="0.35">
      <c r="A25" s="48" t="s">
        <v>75</v>
      </c>
    </row>
    <row r="26" spans="1:1" x14ac:dyDescent="0.35">
      <c r="A26" s="49" t="s">
        <v>64</v>
      </c>
    </row>
    <row r="27" spans="1:1" x14ac:dyDescent="0.35">
      <c r="A27" s="48" t="s">
        <v>65</v>
      </c>
    </row>
    <row r="28" spans="1:1" x14ac:dyDescent="0.35">
      <c r="A28" s="48" t="s">
        <v>66</v>
      </c>
    </row>
    <row r="29" spans="1:1" x14ac:dyDescent="0.35">
      <c r="A29" s="48" t="s">
        <v>67</v>
      </c>
    </row>
    <row r="30" spans="1:1" x14ac:dyDescent="0.35">
      <c r="A30" s="48" t="s">
        <v>68</v>
      </c>
    </row>
    <row r="31" spans="1:1" x14ac:dyDescent="0.35">
      <c r="A31" s="48" t="s">
        <v>69</v>
      </c>
    </row>
    <row r="32" spans="1:1" x14ac:dyDescent="0.35">
      <c r="A32" s="48" t="s">
        <v>70</v>
      </c>
    </row>
    <row r="33" spans="1:1" x14ac:dyDescent="0.35">
      <c r="A33" s="48" t="s">
        <v>71</v>
      </c>
    </row>
    <row r="34" spans="1:1" x14ac:dyDescent="0.35">
      <c r="A34" s="48" t="s">
        <v>72</v>
      </c>
    </row>
    <row r="35" spans="1:1" x14ac:dyDescent="0.35">
      <c r="A35" s="48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Curl Type 6</vt:lpstr>
      <vt:lpstr>Curl Type 4</vt:lpstr>
      <vt:lpstr>Curl Type 2</vt:lpstr>
      <vt:lpstr>Summary 7 - 8 May</vt:lpstr>
      <vt:lpstr>Experiments described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Elsabe Cloete</dc:creator>
  <cp:lastModifiedBy>Elsabe Cloete</cp:lastModifiedBy>
  <cp:lastPrinted>2021-05-03T07:28:36Z</cp:lastPrinted>
  <dcterms:created xsi:type="dcterms:W3CDTF">2021-04-17T06:43:25Z</dcterms:created>
  <dcterms:modified xsi:type="dcterms:W3CDTF">2021-05-10T19:35:08Z</dcterms:modified>
</cp:coreProperties>
</file>