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filterPrivacy="1" defaultThemeVersion="166925"/>
  <xr:revisionPtr revIDLastSave="0" documentId="13_ncr:1_{90A794FB-216D-3743-874B-FB5E4A1F27B7}" xr6:coauthVersionLast="45" xr6:coauthVersionMax="45" xr10:uidLastSave="{00000000-0000-0000-0000-000000000000}"/>
  <bookViews>
    <workbookView xWindow="0" yWindow="460" windowWidth="28800" windowHeight="16220" xr2:uid="{333210E4-F7D5-45DE-84AF-34C29E291B32}"/>
  </bookViews>
  <sheets>
    <sheet name="Front Page" sheetId="10" r:id="rId1"/>
    <sheet name="1. QEMSCAN Mineralogy" sheetId="8" r:id="rId2"/>
    <sheet name="2. Fe-Sulfide Lib. and Assoc." sheetId="7" r:id="rId3"/>
    <sheet name="3. Dissolving Lib. and Assoc." sheetId="9" r:id="rId4"/>
    <sheet name="4. Grain Size Distribution" sheetId="3" r:id="rId5"/>
    <sheet name="5. Liberation Spectrum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3" i="7" l="1"/>
  <c r="G63" i="7"/>
  <c r="M76" i="7" l="1"/>
  <c r="M70" i="7"/>
  <c r="M68" i="7"/>
  <c r="M67" i="7"/>
  <c r="M66" i="7"/>
  <c r="M65" i="7"/>
  <c r="M64" i="7"/>
  <c r="M59" i="7"/>
  <c r="M60" i="7"/>
  <c r="M61" i="7"/>
  <c r="M62" i="7"/>
  <c r="M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58" i="7"/>
  <c r="G75" i="9" l="1"/>
  <c r="F75" i="9"/>
  <c r="G69" i="9"/>
  <c r="F69" i="9"/>
  <c r="G63" i="9"/>
  <c r="F63" i="9"/>
  <c r="K104" i="11" l="1"/>
  <c r="S69" i="11" s="1"/>
  <c r="I104" i="11"/>
  <c r="S68" i="11" s="1"/>
  <c r="G104" i="11"/>
  <c r="E104" i="11"/>
  <c r="S66" i="11" s="1"/>
  <c r="C104" i="11"/>
  <c r="S65" i="11" s="1"/>
  <c r="S64" i="11" s="1"/>
  <c r="K90" i="11"/>
  <c r="R69" i="11" s="1"/>
  <c r="I90" i="11"/>
  <c r="G90" i="11"/>
  <c r="R67" i="11" s="1"/>
  <c r="E90" i="11"/>
  <c r="C90" i="11"/>
  <c r="R65" i="11" s="1"/>
  <c r="R64" i="11" s="1"/>
  <c r="K76" i="11"/>
  <c r="Q69" i="11" s="1"/>
  <c r="I76" i="11"/>
  <c r="Q68" i="11" s="1"/>
  <c r="G76" i="11"/>
  <c r="Q67" i="11" s="1"/>
  <c r="E76" i="11"/>
  <c r="Q66" i="11" s="1"/>
  <c r="C76" i="11"/>
  <c r="Q65" i="11" s="1"/>
  <c r="Q64" i="11" s="1"/>
  <c r="C16" i="11"/>
  <c r="Q5" i="11" s="1"/>
  <c r="Q4" i="11" s="1"/>
  <c r="E16" i="11"/>
  <c r="Q6" i="11" s="1"/>
  <c r="G16" i="11"/>
  <c r="Q7" i="11" s="1"/>
  <c r="I16" i="11"/>
  <c r="Q8" i="11" s="1"/>
  <c r="K16" i="11"/>
  <c r="Q9" i="11" s="1"/>
  <c r="C30" i="11"/>
  <c r="R5" i="11" s="1"/>
  <c r="R4" i="11" s="1"/>
  <c r="P69" i="11"/>
  <c r="R68" i="11"/>
  <c r="P68" i="11"/>
  <c r="S67" i="11"/>
  <c r="P67" i="11"/>
  <c r="R66" i="11"/>
  <c r="P66" i="11"/>
  <c r="P65" i="11"/>
  <c r="K58" i="11"/>
  <c r="T9" i="11" s="1"/>
  <c r="I58" i="11"/>
  <c r="T8" i="11" s="1"/>
  <c r="G58" i="11"/>
  <c r="T7" i="11" s="1"/>
  <c r="E58" i="11"/>
  <c r="T6" i="11" s="1"/>
  <c r="C58" i="11"/>
  <c r="T5" i="11" s="1"/>
  <c r="T4" i="11" s="1"/>
  <c r="K44" i="11"/>
  <c r="S9" i="11" s="1"/>
  <c r="I44" i="11"/>
  <c r="S8" i="11" s="1"/>
  <c r="G44" i="11"/>
  <c r="S7" i="11" s="1"/>
  <c r="E44" i="11"/>
  <c r="S6" i="11" s="1"/>
  <c r="C44" i="11"/>
  <c r="S5" i="11" s="1"/>
  <c r="S4" i="11" s="1"/>
  <c r="K30" i="11"/>
  <c r="R9" i="11" s="1"/>
  <c r="I30" i="11"/>
  <c r="R8" i="11" s="1"/>
  <c r="G30" i="11"/>
  <c r="R7" i="11" s="1"/>
  <c r="E30" i="11"/>
  <c r="R6" i="11" s="1"/>
  <c r="P9" i="11"/>
  <c r="P8" i="11"/>
  <c r="P7" i="11"/>
  <c r="P6" i="11"/>
  <c r="P5" i="11"/>
</calcChain>
</file>

<file path=xl/sharedStrings.xml><?xml version="1.0" encoding="utf-8"?>
<sst xmlns="http://schemas.openxmlformats.org/spreadsheetml/2006/main" count="624" uniqueCount="92">
  <si>
    <t xml:space="preserve">-6700/+2000 </t>
  </si>
  <si>
    <t>-2000/+1000</t>
  </si>
  <si>
    <t xml:space="preserve">-1000/+425 </t>
  </si>
  <si>
    <t xml:space="preserve">-425/+150 </t>
  </si>
  <si>
    <t>-150/+0</t>
  </si>
  <si>
    <t>A</t>
  </si>
  <si>
    <t>B</t>
  </si>
  <si>
    <t>C</t>
  </si>
  <si>
    <t>D</t>
  </si>
  <si>
    <t>Other Sulfide</t>
  </si>
  <si>
    <t>Dissolving</t>
  </si>
  <si>
    <t>Fast Weathering</t>
  </si>
  <si>
    <t>Intermediate Weathering</t>
  </si>
  <si>
    <t>Slow Weathering</t>
  </si>
  <si>
    <t>Inert</t>
  </si>
  <si>
    <t>Other</t>
  </si>
  <si>
    <t>Liberated Fe-Sulfide</t>
  </si>
  <si>
    <t>Sum</t>
  </si>
  <si>
    <t>-53/+25</t>
  </si>
  <si>
    <t>-25/0</t>
  </si>
  <si>
    <t>Fe-Sulfide</t>
  </si>
  <si>
    <t>Liberated Dissolving</t>
  </si>
  <si>
    <t xml:space="preserve">Sample A HCT </t>
  </si>
  <si>
    <t>Sample B HCT</t>
  </si>
  <si>
    <t xml:space="preserve">Sample C HCT </t>
  </si>
  <si>
    <t xml:space="preserve">Sample D HCT </t>
  </si>
  <si>
    <t>Sample A SCT</t>
  </si>
  <si>
    <t xml:space="preserve">Sample B SCT </t>
  </si>
  <si>
    <t>Sample C SCT</t>
  </si>
  <si>
    <t xml:space="preserve">Sample D SCT </t>
  </si>
  <si>
    <r>
      <t>Size (</t>
    </r>
    <r>
      <rPr>
        <b/>
        <sz val="11"/>
        <color theme="1"/>
        <rFont val="Calibri"/>
        <family val="2"/>
      </rPr>
      <t>µm)</t>
    </r>
  </si>
  <si>
    <t>Cum. % passing</t>
  </si>
  <si>
    <t xml:space="preserve">Sample B HCT </t>
  </si>
  <si>
    <t>HCT Bulk</t>
  </si>
  <si>
    <t>-300/+75</t>
  </si>
  <si>
    <t>-75/+53</t>
  </si>
  <si>
    <t>-25/+0</t>
  </si>
  <si>
    <t>SCT</t>
  </si>
  <si>
    <t>Sample A</t>
  </si>
  <si>
    <t>Sample B</t>
  </si>
  <si>
    <t>-</t>
  </si>
  <si>
    <t>Micro-scale</t>
  </si>
  <si>
    <t>-6700/+2000</t>
  </si>
  <si>
    <t>-1000/+425</t>
  </si>
  <si>
    <t>-425/+150</t>
  </si>
  <si>
    <t>HCT</t>
  </si>
  <si>
    <t>Meso-scale</t>
  </si>
  <si>
    <t>Size fraction mineralogy (%)</t>
  </si>
  <si>
    <t>Sized sample mineralogy (%)</t>
  </si>
  <si>
    <t>Sample A Fe-Sulfide wt. %</t>
  </si>
  <si>
    <t>Sample B Fe-Sulfide wt. %</t>
  </si>
  <si>
    <t>-212/+75</t>
  </si>
  <si>
    <t>Fe-Sulfide Liberation and Association by Mineral Grade</t>
  </si>
  <si>
    <t>Fe-Sulfide Liberation and Association by weight %</t>
  </si>
  <si>
    <t>Dissolving Liberation and Association by Mineral Grade</t>
  </si>
  <si>
    <t>Dissolving Liberation and Association by weight %</t>
  </si>
  <si>
    <t>Sample C</t>
  </si>
  <si>
    <t>Sample D</t>
  </si>
  <si>
    <t>Dissolving mineral Grain Size Distribution</t>
  </si>
  <si>
    <t>Fe-sulfide Grain Size Distribution</t>
  </si>
  <si>
    <t>L50</t>
  </si>
  <si>
    <t>L90</t>
  </si>
  <si>
    <t>Table of Contents</t>
  </si>
  <si>
    <t>Description</t>
  </si>
  <si>
    <t>Sheet #</t>
  </si>
  <si>
    <t>Sized and sample mineralogy on the micro- and meso-scales for samples A, B, C and D as obtained from QEMSCAN analyses.</t>
  </si>
  <si>
    <t>Fe-sulfide and dissolving mineral grain size distribution data and charts on the meso- and micro-scale for samples A, B, C and D.</t>
  </si>
  <si>
    <t>Particle Grade (Vol. %)</t>
  </si>
  <si>
    <t>Frequency (n)</t>
  </si>
  <si>
    <t>Average particle grade (vol.%)</t>
  </si>
  <si>
    <t xml:space="preserve">Number of particles </t>
  </si>
  <si>
    <t>Head Grade</t>
  </si>
  <si>
    <t>Size Fraction</t>
  </si>
  <si>
    <t>Particle Size (µm)</t>
  </si>
  <si>
    <r>
      <t>Particle Size (</t>
    </r>
    <r>
      <rPr>
        <b/>
        <sz val="11"/>
        <color theme="1"/>
        <rFont val="Calibri"/>
        <family val="2"/>
      </rPr>
      <t>µm)</t>
    </r>
  </si>
  <si>
    <t>Fe-Sulfide Liberation Spectrum</t>
  </si>
  <si>
    <t>Dissolving Mineral Liberation Spectrum</t>
  </si>
  <si>
    <t xml:space="preserve">Fe-sulfide liberation spectrum for samples A, B, C and D, and the Dissolving mineral liberation spectrum for samples B, C and D. </t>
  </si>
  <si>
    <t>SCT Sample</t>
  </si>
  <si>
    <t>HCT Sample</t>
  </si>
  <si>
    <t>Locked</t>
  </si>
  <si>
    <t>Middlings</t>
  </si>
  <si>
    <t>Liberated</t>
  </si>
  <si>
    <t>N</t>
  </si>
  <si>
    <r>
      <t>N</t>
    </r>
    <r>
      <rPr>
        <b/>
        <vertAlign val="subscript"/>
        <sz val="11"/>
        <color theme="1"/>
        <rFont val="Calibri (Body)"/>
      </rPr>
      <t>D</t>
    </r>
  </si>
  <si>
    <r>
      <t>N</t>
    </r>
    <r>
      <rPr>
        <b/>
        <vertAlign val="subscript"/>
        <sz val="11"/>
        <color theme="1"/>
        <rFont val="Calibri (Body)"/>
      </rPr>
      <t>S</t>
    </r>
  </si>
  <si>
    <t>Size Fraction (μm)</t>
  </si>
  <si>
    <t>53/+25</t>
  </si>
  <si>
    <t>Unliberated</t>
  </si>
  <si>
    <t>Fe-sulfide liberation and association data and charts on the meso- and micro-scale for samples A, B, C and D, with indication of particle numbers below charts.</t>
  </si>
  <si>
    <t>This workbook provides the mineralogical and textural data obtained from QEMSCAN and used throughout the study. These include the mineralogy, Fe-sulfide and Dissolving (carbonate) mineral liberation and association on the meso- and micro-scales, the grain size distribution data, and the liberation spectra. Where relevant, data are accompanied by charts. Calculations for the liberation spectra are provided in sheet #5.</t>
  </si>
  <si>
    <t>Dissolving (carbonate) mineral liberation and association data and charts on the meso- and micro-scale for samples B, C and D,  with indication of particle numbers below charts.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</si>
</sst>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bscript"/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3">
    <xf numFmtId="0" fontId="0" fillId="0" borderId="0" xfId="0"/>
    <xf numFmtId="9" fontId="0" fillId="0" borderId="3" xfId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16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7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8" xfId="0" quotePrefix="1" applyNumberFormat="1" applyBorder="1" applyAlignment="1">
      <alignment horizontal="center" vertical="center"/>
    </xf>
    <xf numFmtId="2" fontId="0" fillId="0" borderId="2" xfId="0" quotePrefix="1" applyNumberFormat="1" applyBorder="1" applyAlignment="1">
      <alignment horizontal="center" vertical="center"/>
    </xf>
    <xf numFmtId="2" fontId="0" fillId="0" borderId="19" xfId="0" quotePrefix="1" applyNumberFormat="1" applyBorder="1" applyAlignment="1">
      <alignment horizontal="center" vertical="center"/>
    </xf>
    <xf numFmtId="2" fontId="0" fillId="0" borderId="11" xfId="0" quotePrefix="1" applyNumberFormat="1" applyBorder="1" applyAlignment="1">
      <alignment horizontal="center" vertical="center"/>
    </xf>
    <xf numFmtId="2" fontId="0" fillId="0" borderId="0" xfId="0" quotePrefix="1" applyNumberFormat="1" applyBorder="1" applyAlignment="1">
      <alignment horizontal="center" vertical="center"/>
    </xf>
    <xf numFmtId="2" fontId="0" fillId="0" borderId="12" xfId="0" quotePrefix="1" applyNumberFormat="1" applyBorder="1" applyAlignment="1">
      <alignment horizontal="center" vertical="center"/>
    </xf>
    <xf numFmtId="2" fontId="0" fillId="0" borderId="16" xfId="0" quotePrefix="1" applyNumberFormat="1" applyBorder="1" applyAlignment="1">
      <alignment horizontal="center" vertical="center"/>
    </xf>
    <xf numFmtId="2" fontId="0" fillId="0" borderId="1" xfId="0" quotePrefix="1" applyNumberFormat="1" applyBorder="1" applyAlignment="1">
      <alignment horizontal="center" vertical="center"/>
    </xf>
    <xf numFmtId="2" fontId="0" fillId="0" borderId="17" xfId="0" quotePrefix="1" applyNumberForma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2" fontId="0" fillId="0" borderId="13" xfId="0" quotePrefix="1" applyNumberFormat="1" applyBorder="1" applyAlignment="1">
      <alignment horizontal="center" vertical="center"/>
    </xf>
    <xf numFmtId="2" fontId="0" fillId="0" borderId="14" xfId="0" quotePrefix="1" applyNumberFormat="1" applyBorder="1" applyAlignment="1">
      <alignment horizontal="center" vertical="center"/>
    </xf>
    <xf numFmtId="2" fontId="0" fillId="0" borderId="15" xfId="0" quotePrefix="1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quotePrefix="1" applyFon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9" fontId="0" fillId="0" borderId="14" xfId="1" applyFont="1" applyBorder="1" applyAlignment="1">
      <alignment horizontal="center" vertical="center"/>
    </xf>
    <xf numFmtId="9" fontId="0" fillId="0" borderId="15" xfId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 wrapText="1"/>
    </xf>
    <xf numFmtId="9" fontId="0" fillId="0" borderId="12" xfId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0" fillId="0" borderId="14" xfId="1" applyFont="1" applyBorder="1" applyAlignment="1">
      <alignment horizontal="center" vertical="center" wrapText="1"/>
    </xf>
    <xf numFmtId="9" fontId="0" fillId="0" borderId="15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9" fontId="0" fillId="0" borderId="21" xfId="1" applyFont="1" applyBorder="1" applyAlignment="1">
      <alignment horizontal="center" vertical="center"/>
    </xf>
    <xf numFmtId="9" fontId="0" fillId="0" borderId="23" xfId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" xfId="0" quotePrefix="1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6" fontId="0" fillId="0" borderId="3" xfId="1" applyNumberFormat="1" applyFont="1" applyBorder="1" applyAlignment="1">
      <alignment horizontal="center" vertical="center"/>
    </xf>
    <xf numFmtId="166" fontId="0" fillId="0" borderId="0" xfId="1" applyNumberFormat="1" applyFont="1" applyBorder="1" applyAlignment="1">
      <alignment horizontal="center" vertical="center"/>
    </xf>
    <xf numFmtId="166" fontId="0" fillId="0" borderId="12" xfId="1" applyNumberFormat="1" applyFont="1" applyBorder="1" applyAlignment="1">
      <alignment horizontal="center" vertical="center"/>
    </xf>
    <xf numFmtId="0" fontId="2" fillId="0" borderId="13" xfId="0" quotePrefix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0" fillId="0" borderId="21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15" xfId="1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26" xfId="0" applyBorder="1" applyAlignment="1">
      <alignment horizontal="left" vertical="center" wrapText="1"/>
    </xf>
    <xf numFmtId="0" fontId="2" fillId="0" borderId="39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3" xfId="0" applyFont="1" applyBorder="1" applyAlignment="1">
      <alignment horizontal="center"/>
    </xf>
    <xf numFmtId="9" fontId="0" fillId="0" borderId="21" xfId="1" applyFont="1" applyBorder="1" applyAlignment="1">
      <alignment horizontal="center"/>
    </xf>
    <xf numFmtId="9" fontId="0" fillId="0" borderId="14" xfId="1" applyFont="1" applyBorder="1" applyAlignment="1">
      <alignment horizontal="center"/>
    </xf>
    <xf numFmtId="9" fontId="0" fillId="0" borderId="23" xfId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3" xfId="0" quotePrefix="1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4" fillId="0" borderId="34" xfId="0" quotePrefix="1" applyFont="1" applyBorder="1" applyAlignment="1">
      <alignment horizontal="center"/>
    </xf>
    <xf numFmtId="9" fontId="0" fillId="0" borderId="0" xfId="0" applyNumberFormat="1" applyAlignment="1">
      <alignment horizontal="center"/>
    </xf>
    <xf numFmtId="0" fontId="4" fillId="0" borderId="11" xfId="0" applyFont="1" applyBorder="1" applyAlignment="1">
      <alignment horizont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9" fontId="0" fillId="0" borderId="30" xfId="1" applyFont="1" applyBorder="1" applyAlignment="1">
      <alignment horizontal="center" vertical="center"/>
    </xf>
    <xf numFmtId="9" fontId="0" fillId="0" borderId="31" xfId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49" fontId="4" fillId="0" borderId="0" xfId="0" quotePrefix="1" applyNumberFormat="1" applyFont="1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quotePrefix="1" applyNumberFormat="1" applyFont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0" xfId="0" quotePrefix="1" applyFont="1" applyBorder="1" applyAlignment="1">
      <alignment horizontal="center" vertical="center"/>
    </xf>
    <xf numFmtId="0" fontId="2" fillId="0" borderId="9" xfId="0" quotePrefix="1" applyFont="1" applyBorder="1" applyAlignment="1">
      <alignment horizontal="center" vertical="center"/>
    </xf>
    <xf numFmtId="0" fontId="2" fillId="0" borderId="22" xfId="0" quotePrefix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9" fontId="0" fillId="0" borderId="14" xfId="1" applyFont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9" fontId="0" fillId="0" borderId="18" xfId="1" applyFont="1" applyBorder="1" applyAlignment="1">
      <alignment horizontal="center" vertical="center"/>
    </xf>
    <xf numFmtId="9" fontId="0" fillId="0" borderId="11" xfId="1" applyFont="1" applyBorder="1" applyAlignment="1">
      <alignment horizontal="center" vertical="center"/>
    </xf>
    <xf numFmtId="9" fontId="0" fillId="0" borderId="16" xfId="1" applyFont="1" applyBorder="1" applyAlignment="1">
      <alignment horizontal="center" vertical="center"/>
    </xf>
    <xf numFmtId="9" fontId="0" fillId="0" borderId="13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5" fontId="2" fillId="0" borderId="33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2" fillId="0" borderId="34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FEF951"/>
      <color rgb="FF6DFBFC"/>
      <color rgb="FFA6A6A6"/>
      <color rgb="FFEBA8DD"/>
      <color rgb="FF9A99F9"/>
      <color rgb="FF8FEA76"/>
      <color rgb="FF2F6C16"/>
      <color rgb="FFED38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31813051952855"/>
          <c:y val="4.0512593564387578E-2"/>
          <c:w val="0.67266201739241549"/>
          <c:h val="0.8350789008931677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'2. Fe-Sulfide Lib. and Assoc.'!$A$21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A6A6A6"/>
            </a:solidFill>
            <a:ln>
              <a:noFill/>
            </a:ln>
            <a:effectLst/>
          </c:spPr>
          <c:invertIfNegative val="0"/>
          <c:cat>
            <c:strRef>
              <c:f>'2. Fe-Sulfide Lib. and Assoc.'!$B$3:$AI$3</c:f>
              <c:strCache>
                <c:ptCount val="3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6">
                  <c:v>A</c:v>
                </c:pt>
                <c:pt idx="7">
                  <c:v>B</c:v>
                </c:pt>
                <c:pt idx="8">
                  <c:v>C</c:v>
                </c:pt>
                <c:pt idx="9">
                  <c:v>D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  <c:pt idx="18">
                  <c:v>A</c:v>
                </c:pt>
                <c:pt idx="19">
                  <c:v>B</c:v>
                </c:pt>
                <c:pt idx="20">
                  <c:v>C</c:v>
                </c:pt>
                <c:pt idx="21">
                  <c:v>D</c:v>
                </c:pt>
                <c:pt idx="24">
                  <c:v>A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  <c:pt idx="30">
                  <c:v>A</c:v>
                </c:pt>
                <c:pt idx="31">
                  <c:v>B</c:v>
                </c:pt>
                <c:pt idx="32">
                  <c:v>C</c:v>
                </c:pt>
                <c:pt idx="33">
                  <c:v>D</c:v>
                </c:pt>
              </c:strCache>
            </c:strRef>
          </c:cat>
          <c:val>
            <c:numRef>
              <c:f>'2. Fe-Sulfide Lib. and Assoc.'!$B$21:$AI$21</c:f>
              <c:numCache>
                <c:formatCode>0%</c:formatCode>
                <c:ptCount val="34"/>
                <c:pt idx="0">
                  <c:v>3.1999807201041099E-2</c:v>
                </c:pt>
                <c:pt idx="1">
                  <c:v>2.1015722763935478E-2</c:v>
                </c:pt>
                <c:pt idx="2">
                  <c:v>8.8834268411363219E-3</c:v>
                </c:pt>
                <c:pt idx="3">
                  <c:v>5.7825948608759541E-3</c:v>
                </c:pt>
                <c:pt idx="6">
                  <c:v>3.156889020504465E-2</c:v>
                </c:pt>
                <c:pt idx="7">
                  <c:v>1.8845497272300192E-2</c:v>
                </c:pt>
                <c:pt idx="8">
                  <c:v>7.6562231399478816E-3</c:v>
                </c:pt>
                <c:pt idx="9">
                  <c:v>7.5194402722588748E-3</c:v>
                </c:pt>
                <c:pt idx="12">
                  <c:v>2.8455188769895605E-2</c:v>
                </c:pt>
                <c:pt idx="13">
                  <c:v>2.3216296052409838E-2</c:v>
                </c:pt>
                <c:pt idx="14">
                  <c:v>9.0076176463002016E-3</c:v>
                </c:pt>
                <c:pt idx="15">
                  <c:v>6.9755069065400299E-3</c:v>
                </c:pt>
                <c:pt idx="18">
                  <c:v>2.8977063364617514E-2</c:v>
                </c:pt>
                <c:pt idx="19">
                  <c:v>2.048103921380082E-2</c:v>
                </c:pt>
                <c:pt idx="20">
                  <c:v>1.0717634045861861E-2</c:v>
                </c:pt>
                <c:pt idx="21">
                  <c:v>6.8486322846753305E-3</c:v>
                </c:pt>
                <c:pt idx="24">
                  <c:v>4.3566706736967907E-2</c:v>
                </c:pt>
                <c:pt idx="25">
                  <c:v>9.909514375666284E-3</c:v>
                </c:pt>
                <c:pt idx="26">
                  <c:v>2.3626859272419202E-3</c:v>
                </c:pt>
                <c:pt idx="27">
                  <c:v>2.1100214957135571E-3</c:v>
                </c:pt>
                <c:pt idx="30">
                  <c:v>3.1885459816047811E-2</c:v>
                </c:pt>
                <c:pt idx="31">
                  <c:v>2.0139487263251404E-2</c:v>
                </c:pt>
                <c:pt idx="32">
                  <c:v>7.925546790734983E-3</c:v>
                </c:pt>
                <c:pt idx="33">
                  <c:v>6.2439882269315853E-3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C0-8A46-ACBA-666FF5681AD4}"/>
            </c:ext>
          </c:extLst>
        </c:ser>
        <c:ser>
          <c:idx val="1"/>
          <c:order val="1"/>
          <c:tx>
            <c:strRef>
              <c:f>'2. Fe-Sulfide Lib. and Assoc.'!$A$20</c:f>
              <c:strCache>
                <c:ptCount val="1"/>
                <c:pt idx="0">
                  <c:v>Inert</c:v>
                </c:pt>
              </c:strCache>
            </c:strRef>
          </c:tx>
          <c:spPr>
            <a:solidFill>
              <a:srgbClr val="EBA8DD"/>
            </a:solidFill>
            <a:ln>
              <a:noFill/>
            </a:ln>
            <a:effectLst/>
          </c:spPr>
          <c:invertIfNegative val="0"/>
          <c:cat>
            <c:strRef>
              <c:f>'2. Fe-Sulfide Lib. and Assoc.'!$B$3:$AI$3</c:f>
              <c:strCache>
                <c:ptCount val="3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6">
                  <c:v>A</c:v>
                </c:pt>
                <c:pt idx="7">
                  <c:v>B</c:v>
                </c:pt>
                <c:pt idx="8">
                  <c:v>C</c:v>
                </c:pt>
                <c:pt idx="9">
                  <c:v>D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  <c:pt idx="18">
                  <c:v>A</c:v>
                </c:pt>
                <c:pt idx="19">
                  <c:v>B</c:v>
                </c:pt>
                <c:pt idx="20">
                  <c:v>C</c:v>
                </c:pt>
                <c:pt idx="21">
                  <c:v>D</c:v>
                </c:pt>
                <c:pt idx="24">
                  <c:v>A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  <c:pt idx="30">
                  <c:v>A</c:v>
                </c:pt>
                <c:pt idx="31">
                  <c:v>B</c:v>
                </c:pt>
                <c:pt idx="32">
                  <c:v>C</c:v>
                </c:pt>
                <c:pt idx="33">
                  <c:v>D</c:v>
                </c:pt>
              </c:strCache>
            </c:strRef>
          </c:cat>
          <c:val>
            <c:numRef>
              <c:f>'2. Fe-Sulfide Lib. and Assoc.'!$B$20:$AI$20</c:f>
              <c:numCache>
                <c:formatCode>0%</c:formatCode>
                <c:ptCount val="34"/>
                <c:pt idx="0">
                  <c:v>0.43060201474912019</c:v>
                </c:pt>
                <c:pt idx="1">
                  <c:v>0.35671469812045487</c:v>
                </c:pt>
                <c:pt idx="2">
                  <c:v>0.29004394090950192</c:v>
                </c:pt>
                <c:pt idx="3">
                  <c:v>8.3541210809366884E-2</c:v>
                </c:pt>
                <c:pt idx="6">
                  <c:v>0.38031049196142652</c:v>
                </c:pt>
                <c:pt idx="7">
                  <c:v>0.39992164173055772</c:v>
                </c:pt>
                <c:pt idx="8">
                  <c:v>0.20754998945992728</c:v>
                </c:pt>
                <c:pt idx="9">
                  <c:v>0.43193211273139759</c:v>
                </c:pt>
                <c:pt idx="12">
                  <c:v>0.36746302540384601</c:v>
                </c:pt>
                <c:pt idx="13">
                  <c:v>0.28957820912396892</c:v>
                </c:pt>
                <c:pt idx="14">
                  <c:v>0.26495864548913306</c:v>
                </c:pt>
                <c:pt idx="15">
                  <c:v>9.2671776783779025E-2</c:v>
                </c:pt>
                <c:pt idx="18">
                  <c:v>0.32183019163771676</c:v>
                </c:pt>
                <c:pt idx="19">
                  <c:v>0.18374124390858956</c:v>
                </c:pt>
                <c:pt idx="20">
                  <c:v>0.25291606343188655</c:v>
                </c:pt>
                <c:pt idx="21">
                  <c:v>0.37009346916796709</c:v>
                </c:pt>
                <c:pt idx="24">
                  <c:v>0.14685605072414509</c:v>
                </c:pt>
                <c:pt idx="25">
                  <c:v>7.2104636623672405E-2</c:v>
                </c:pt>
                <c:pt idx="26">
                  <c:v>9.4137165414511989E-2</c:v>
                </c:pt>
                <c:pt idx="27">
                  <c:v>0.21139401070627414</c:v>
                </c:pt>
                <c:pt idx="30">
                  <c:v>0.37121127625546191</c:v>
                </c:pt>
                <c:pt idx="31">
                  <c:v>0.31183953741826259</c:v>
                </c:pt>
                <c:pt idx="32">
                  <c:v>0.23802847366465982</c:v>
                </c:pt>
                <c:pt idx="33">
                  <c:v>0.24349980931792342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C0-8A46-ACBA-666FF5681AD4}"/>
            </c:ext>
          </c:extLst>
        </c:ser>
        <c:ser>
          <c:idx val="2"/>
          <c:order val="2"/>
          <c:tx>
            <c:strRef>
              <c:f>'2. Fe-Sulfide Lib. and Assoc.'!$A$19</c:f>
              <c:strCache>
                <c:ptCount val="1"/>
                <c:pt idx="0">
                  <c:v>Slow Weathering</c:v>
                </c:pt>
              </c:strCache>
            </c:strRef>
          </c:tx>
          <c:spPr>
            <a:solidFill>
              <a:srgbClr val="9A99F9"/>
            </a:solidFill>
            <a:ln>
              <a:noFill/>
            </a:ln>
            <a:effectLst/>
          </c:spPr>
          <c:invertIfNegative val="0"/>
          <c:cat>
            <c:strRef>
              <c:f>'2. Fe-Sulfide Lib. and Assoc.'!$B$3:$AI$3</c:f>
              <c:strCache>
                <c:ptCount val="3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6">
                  <c:v>A</c:v>
                </c:pt>
                <c:pt idx="7">
                  <c:v>B</c:v>
                </c:pt>
                <c:pt idx="8">
                  <c:v>C</c:v>
                </c:pt>
                <c:pt idx="9">
                  <c:v>D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  <c:pt idx="18">
                  <c:v>A</c:v>
                </c:pt>
                <c:pt idx="19">
                  <c:v>B</c:v>
                </c:pt>
                <c:pt idx="20">
                  <c:v>C</c:v>
                </c:pt>
                <c:pt idx="21">
                  <c:v>D</c:v>
                </c:pt>
                <c:pt idx="24">
                  <c:v>A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  <c:pt idx="30">
                  <c:v>A</c:v>
                </c:pt>
                <c:pt idx="31">
                  <c:v>B</c:v>
                </c:pt>
                <c:pt idx="32">
                  <c:v>C</c:v>
                </c:pt>
                <c:pt idx="33">
                  <c:v>D</c:v>
                </c:pt>
              </c:strCache>
            </c:strRef>
          </c:cat>
          <c:val>
            <c:numRef>
              <c:f>'2. Fe-Sulfide Lib. and Assoc.'!$B$19:$AI$19</c:f>
              <c:numCache>
                <c:formatCode>0%</c:formatCode>
                <c:ptCount val="34"/>
                <c:pt idx="0">
                  <c:v>8.9075528992143438E-2</c:v>
                </c:pt>
                <c:pt idx="1">
                  <c:v>0.29389302573379106</c:v>
                </c:pt>
                <c:pt idx="2">
                  <c:v>8.9806285274368583E-2</c:v>
                </c:pt>
                <c:pt idx="3">
                  <c:v>0.1166968498214548</c:v>
                </c:pt>
                <c:pt idx="6">
                  <c:v>0.11354514976139429</c:v>
                </c:pt>
                <c:pt idx="7">
                  <c:v>0.27747331600893865</c:v>
                </c:pt>
                <c:pt idx="8">
                  <c:v>7.1565486223002614E-2</c:v>
                </c:pt>
                <c:pt idx="9">
                  <c:v>0.12612252916833061</c:v>
                </c:pt>
                <c:pt idx="12">
                  <c:v>8.0618539557552604E-2</c:v>
                </c:pt>
                <c:pt idx="13">
                  <c:v>0.26618320120551603</c:v>
                </c:pt>
                <c:pt idx="14">
                  <c:v>7.1882784175814896E-2</c:v>
                </c:pt>
                <c:pt idx="15">
                  <c:v>9.5233403613864259E-2</c:v>
                </c:pt>
                <c:pt idx="18">
                  <c:v>7.7199544753354526E-2</c:v>
                </c:pt>
                <c:pt idx="19">
                  <c:v>0.17162505622760685</c:v>
                </c:pt>
                <c:pt idx="20">
                  <c:v>2.4008792408831265E-2</c:v>
                </c:pt>
                <c:pt idx="21">
                  <c:v>7.0064818020173017E-2</c:v>
                </c:pt>
                <c:pt idx="24">
                  <c:v>0.15956357253960218</c:v>
                </c:pt>
                <c:pt idx="25">
                  <c:v>6.8305838340594505E-2</c:v>
                </c:pt>
                <c:pt idx="26">
                  <c:v>9.7108154808096085E-3</c:v>
                </c:pt>
                <c:pt idx="27">
                  <c:v>7.1559871868914285E-2</c:v>
                </c:pt>
                <c:pt idx="30">
                  <c:v>9.8263184562026151E-2</c:v>
                </c:pt>
                <c:pt idx="31">
                  <c:v>0.25845209258799606</c:v>
                </c:pt>
                <c:pt idx="32">
                  <c:v>7.0302456470801467E-2</c:v>
                </c:pt>
                <c:pt idx="33">
                  <c:v>0.11119333134309008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C0-8A46-ACBA-666FF5681AD4}"/>
            </c:ext>
          </c:extLst>
        </c:ser>
        <c:ser>
          <c:idx val="3"/>
          <c:order val="3"/>
          <c:tx>
            <c:strRef>
              <c:f>'2. Fe-Sulfide Lib. and Assoc.'!$A$18</c:f>
              <c:strCache>
                <c:ptCount val="1"/>
                <c:pt idx="0">
                  <c:v>Intermediate Weathering</c:v>
                </c:pt>
              </c:strCache>
            </c:strRef>
          </c:tx>
          <c:spPr>
            <a:solidFill>
              <a:srgbClr val="8FEA76"/>
            </a:solidFill>
            <a:ln>
              <a:noFill/>
            </a:ln>
            <a:effectLst/>
          </c:spPr>
          <c:invertIfNegative val="0"/>
          <c:cat>
            <c:strRef>
              <c:f>'2. Fe-Sulfide Lib. and Assoc.'!$B$3:$AI$3</c:f>
              <c:strCache>
                <c:ptCount val="3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6">
                  <c:v>A</c:v>
                </c:pt>
                <c:pt idx="7">
                  <c:v>B</c:v>
                </c:pt>
                <c:pt idx="8">
                  <c:v>C</c:v>
                </c:pt>
                <c:pt idx="9">
                  <c:v>D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  <c:pt idx="18">
                  <c:v>A</c:v>
                </c:pt>
                <c:pt idx="19">
                  <c:v>B</c:v>
                </c:pt>
                <c:pt idx="20">
                  <c:v>C</c:v>
                </c:pt>
                <c:pt idx="21">
                  <c:v>D</c:v>
                </c:pt>
                <c:pt idx="24">
                  <c:v>A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  <c:pt idx="30">
                  <c:v>A</c:v>
                </c:pt>
                <c:pt idx="31">
                  <c:v>B</c:v>
                </c:pt>
                <c:pt idx="32">
                  <c:v>C</c:v>
                </c:pt>
                <c:pt idx="33">
                  <c:v>D</c:v>
                </c:pt>
              </c:strCache>
            </c:strRef>
          </c:cat>
          <c:val>
            <c:numRef>
              <c:f>'2. Fe-Sulfide Lib. and Assoc.'!$B$18:$AI$18</c:f>
              <c:numCache>
                <c:formatCode>0%</c:formatCode>
                <c:ptCount val="34"/>
                <c:pt idx="0">
                  <c:v>0.41355617679664558</c:v>
                </c:pt>
                <c:pt idx="1">
                  <c:v>0.27409894562079473</c:v>
                </c:pt>
                <c:pt idx="2">
                  <c:v>0.40648141546698491</c:v>
                </c:pt>
                <c:pt idx="3">
                  <c:v>0.73273569377388947</c:v>
                </c:pt>
                <c:pt idx="6">
                  <c:v>0.38599280789097706</c:v>
                </c:pt>
                <c:pt idx="7">
                  <c:v>0.22812588781559465</c:v>
                </c:pt>
                <c:pt idx="8">
                  <c:v>0.33472492030651368</c:v>
                </c:pt>
                <c:pt idx="9">
                  <c:v>0.37472986418743776</c:v>
                </c:pt>
                <c:pt idx="12">
                  <c:v>0.33110511596136399</c:v>
                </c:pt>
                <c:pt idx="13">
                  <c:v>0.20923910207066854</c:v>
                </c:pt>
                <c:pt idx="14">
                  <c:v>0.28881386706428369</c:v>
                </c:pt>
                <c:pt idx="15">
                  <c:v>0.73853671993536829</c:v>
                </c:pt>
                <c:pt idx="18">
                  <c:v>0.19628712513069405</c:v>
                </c:pt>
                <c:pt idx="19">
                  <c:v>0.11030755410410314</c:v>
                </c:pt>
                <c:pt idx="20">
                  <c:v>0.2446283819141723</c:v>
                </c:pt>
                <c:pt idx="21">
                  <c:v>0.41723191777419888</c:v>
                </c:pt>
                <c:pt idx="24">
                  <c:v>0.10525792375559749</c:v>
                </c:pt>
                <c:pt idx="25">
                  <c:v>3.7389604103611862E-2</c:v>
                </c:pt>
                <c:pt idx="26">
                  <c:v>9.8025018003742206E-2</c:v>
                </c:pt>
                <c:pt idx="27">
                  <c:v>0.20620938645966319</c:v>
                </c:pt>
                <c:pt idx="30">
                  <c:v>0.34258655087032569</c:v>
                </c:pt>
                <c:pt idx="31">
                  <c:v>0.21411651116666525</c:v>
                </c:pt>
                <c:pt idx="32">
                  <c:v>0.33148687853832604</c:v>
                </c:pt>
                <c:pt idx="33">
                  <c:v>0.51707401818329068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C0-8A46-ACBA-666FF5681AD4}"/>
            </c:ext>
          </c:extLst>
        </c:ser>
        <c:ser>
          <c:idx val="4"/>
          <c:order val="4"/>
          <c:tx>
            <c:strRef>
              <c:f>'2. Fe-Sulfide Lib. and Assoc.'!$A$17</c:f>
              <c:strCache>
                <c:ptCount val="1"/>
                <c:pt idx="0">
                  <c:v>Fast Weathering</c:v>
                </c:pt>
              </c:strCache>
            </c:strRef>
          </c:tx>
          <c:spPr>
            <a:solidFill>
              <a:srgbClr val="2F6C16"/>
            </a:solidFill>
            <a:ln>
              <a:noFill/>
            </a:ln>
            <a:effectLst/>
          </c:spPr>
          <c:invertIfNegative val="0"/>
          <c:cat>
            <c:strRef>
              <c:f>'2. Fe-Sulfide Lib. and Assoc.'!$B$3:$AI$3</c:f>
              <c:strCache>
                <c:ptCount val="3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6">
                  <c:v>A</c:v>
                </c:pt>
                <c:pt idx="7">
                  <c:v>B</c:v>
                </c:pt>
                <c:pt idx="8">
                  <c:v>C</c:v>
                </c:pt>
                <c:pt idx="9">
                  <c:v>D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  <c:pt idx="18">
                  <c:v>A</c:v>
                </c:pt>
                <c:pt idx="19">
                  <c:v>B</c:v>
                </c:pt>
                <c:pt idx="20">
                  <c:v>C</c:v>
                </c:pt>
                <c:pt idx="21">
                  <c:v>D</c:v>
                </c:pt>
                <c:pt idx="24">
                  <c:v>A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  <c:pt idx="30">
                  <c:v>A</c:v>
                </c:pt>
                <c:pt idx="31">
                  <c:v>B</c:v>
                </c:pt>
                <c:pt idx="32">
                  <c:v>C</c:v>
                </c:pt>
                <c:pt idx="33">
                  <c:v>D</c:v>
                </c:pt>
              </c:strCache>
            </c:strRef>
          </c:cat>
          <c:val>
            <c:numRef>
              <c:f>'2. Fe-Sulfide Lib. and Assoc.'!$B$17:$AI$17</c:f>
              <c:numCache>
                <c:formatCode>0%</c:formatCode>
                <c:ptCount val="34"/>
                <c:pt idx="0">
                  <c:v>2.0304140357642102E-2</c:v>
                </c:pt>
                <c:pt idx="1">
                  <c:v>3.5038594491457178E-3</c:v>
                </c:pt>
                <c:pt idx="2">
                  <c:v>4.5235330218312371E-3</c:v>
                </c:pt>
                <c:pt idx="3">
                  <c:v>9.77777079396756E-3</c:v>
                </c:pt>
                <c:pt idx="6">
                  <c:v>1.0614296372853832E-2</c:v>
                </c:pt>
                <c:pt idx="7">
                  <c:v>3.1734501177682101E-3</c:v>
                </c:pt>
                <c:pt idx="8">
                  <c:v>3.2196289604377736E-3</c:v>
                </c:pt>
                <c:pt idx="9">
                  <c:v>9.5664518255160272E-3</c:v>
                </c:pt>
                <c:pt idx="12">
                  <c:v>9.7367991904571752E-3</c:v>
                </c:pt>
                <c:pt idx="13">
                  <c:v>2.5344591911657982E-3</c:v>
                </c:pt>
                <c:pt idx="14">
                  <c:v>2.3979931471360869E-3</c:v>
                </c:pt>
                <c:pt idx="15">
                  <c:v>9.9312301720230946E-3</c:v>
                </c:pt>
                <c:pt idx="18">
                  <c:v>1.0417540741777045E-2</c:v>
                </c:pt>
                <c:pt idx="19">
                  <c:v>2.2610793221815289E-3</c:v>
                </c:pt>
                <c:pt idx="20">
                  <c:v>7.3580541841985515E-4</c:v>
                </c:pt>
                <c:pt idx="21">
                  <c:v>6.3012508938927302E-3</c:v>
                </c:pt>
                <c:pt idx="24">
                  <c:v>4.290146253936384E-3</c:v>
                </c:pt>
                <c:pt idx="25">
                  <c:v>7.6157292548579062E-4</c:v>
                </c:pt>
                <c:pt idx="26">
                  <c:v>9.300871840448602E-4</c:v>
                </c:pt>
                <c:pt idx="27">
                  <c:v>2.9841732582234649E-3</c:v>
                </c:pt>
                <c:pt idx="30">
                  <c:v>1.4383102916812048E-2</c:v>
                </c:pt>
                <c:pt idx="31">
                  <c:v>2.9389893243095353E-3</c:v>
                </c:pt>
                <c:pt idx="32">
                  <c:v>3.330169155908295E-3</c:v>
                </c:pt>
                <c:pt idx="33">
                  <c:v>8.9526720798423533E-3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0-8A46-ACBA-666FF5681AD4}"/>
            </c:ext>
          </c:extLst>
        </c:ser>
        <c:ser>
          <c:idx val="5"/>
          <c:order val="5"/>
          <c:tx>
            <c:strRef>
              <c:f>'2. Fe-Sulfide Lib. and Assoc.'!$A$16</c:f>
              <c:strCache>
                <c:ptCount val="1"/>
                <c:pt idx="0">
                  <c:v>Dissolving</c:v>
                </c:pt>
              </c:strCache>
            </c:strRef>
          </c:tx>
          <c:spPr>
            <a:solidFill>
              <a:srgbClr val="6DFBFC"/>
            </a:solidFill>
            <a:ln>
              <a:noFill/>
            </a:ln>
            <a:effectLst/>
          </c:spPr>
          <c:invertIfNegative val="0"/>
          <c:cat>
            <c:strRef>
              <c:f>'2. Fe-Sulfide Lib. and Assoc.'!$B$3:$AI$3</c:f>
              <c:strCache>
                <c:ptCount val="3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6">
                  <c:v>A</c:v>
                </c:pt>
                <c:pt idx="7">
                  <c:v>B</c:v>
                </c:pt>
                <c:pt idx="8">
                  <c:v>C</c:v>
                </c:pt>
                <c:pt idx="9">
                  <c:v>D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  <c:pt idx="18">
                  <c:v>A</c:v>
                </c:pt>
                <c:pt idx="19">
                  <c:v>B</c:v>
                </c:pt>
                <c:pt idx="20">
                  <c:v>C</c:v>
                </c:pt>
                <c:pt idx="21">
                  <c:v>D</c:v>
                </c:pt>
                <c:pt idx="24">
                  <c:v>A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  <c:pt idx="30">
                  <c:v>A</c:v>
                </c:pt>
                <c:pt idx="31">
                  <c:v>B</c:v>
                </c:pt>
                <c:pt idx="32">
                  <c:v>C</c:v>
                </c:pt>
                <c:pt idx="33">
                  <c:v>D</c:v>
                </c:pt>
              </c:strCache>
            </c:strRef>
          </c:cat>
          <c:val>
            <c:numRef>
              <c:f>'2. Fe-Sulfide Lib. and Assoc.'!$B$16:$AI$16</c:f>
              <c:numCache>
                <c:formatCode>0%</c:formatCode>
                <c:ptCount val="34"/>
                <c:pt idx="0">
                  <c:v>1.3257338410372559E-2</c:v>
                </c:pt>
                <c:pt idx="1">
                  <c:v>4.8090099242978052E-2</c:v>
                </c:pt>
                <c:pt idx="2">
                  <c:v>0.12169356574262294</c:v>
                </c:pt>
                <c:pt idx="3">
                  <c:v>4.4850465711019513E-2</c:v>
                </c:pt>
                <c:pt idx="6">
                  <c:v>2.0988316775392892E-2</c:v>
                </c:pt>
                <c:pt idx="7">
                  <c:v>5.1773528019757993E-2</c:v>
                </c:pt>
                <c:pt idx="8">
                  <c:v>9.6507903034810522E-2</c:v>
                </c:pt>
                <c:pt idx="9">
                  <c:v>4.1215912187640577E-2</c:v>
                </c:pt>
                <c:pt idx="12">
                  <c:v>1.1840595137425764E-2</c:v>
                </c:pt>
                <c:pt idx="13">
                  <c:v>5.1046607555403509E-2</c:v>
                </c:pt>
                <c:pt idx="14">
                  <c:v>8.700118673643667E-2</c:v>
                </c:pt>
                <c:pt idx="15">
                  <c:v>4.6877770990561347E-2</c:v>
                </c:pt>
                <c:pt idx="18">
                  <c:v>1.2620475383531577E-2</c:v>
                </c:pt>
                <c:pt idx="19">
                  <c:v>3.6320014061607779E-2</c:v>
                </c:pt>
                <c:pt idx="20">
                  <c:v>5.1140271227541965E-2</c:v>
                </c:pt>
                <c:pt idx="21">
                  <c:v>3.3033830443740739E-2</c:v>
                </c:pt>
                <c:pt idx="24">
                  <c:v>9.5034885372008576E-3</c:v>
                </c:pt>
                <c:pt idx="25">
                  <c:v>1.390777223446669E-2</c:v>
                </c:pt>
                <c:pt idx="26">
                  <c:v>3.7190263373395684E-2</c:v>
                </c:pt>
                <c:pt idx="27">
                  <c:v>2.0889212807564263E-2</c:v>
                </c:pt>
                <c:pt idx="30">
                  <c:v>1.4686116160818901E-2</c:v>
                </c:pt>
                <c:pt idx="31">
                  <c:v>4.611687181104155E-2</c:v>
                </c:pt>
                <c:pt idx="32">
                  <c:v>9.7057415157304455E-2</c:v>
                </c:pt>
                <c:pt idx="33">
                  <c:v>4.0151161124852133E-2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0-8A46-ACBA-666FF5681AD4}"/>
            </c:ext>
          </c:extLst>
        </c:ser>
        <c:ser>
          <c:idx val="6"/>
          <c:order val="6"/>
          <c:tx>
            <c:strRef>
              <c:f>'2. Fe-Sulfide Lib. and Assoc.'!$A$15</c:f>
              <c:strCache>
                <c:ptCount val="1"/>
                <c:pt idx="0">
                  <c:v>Other Sulfide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'2. Fe-Sulfide Lib. and Assoc.'!$B$3:$AI$3</c:f>
              <c:strCache>
                <c:ptCount val="3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6">
                  <c:v>A</c:v>
                </c:pt>
                <c:pt idx="7">
                  <c:v>B</c:v>
                </c:pt>
                <c:pt idx="8">
                  <c:v>C</c:v>
                </c:pt>
                <c:pt idx="9">
                  <c:v>D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  <c:pt idx="18">
                  <c:v>A</c:v>
                </c:pt>
                <c:pt idx="19">
                  <c:v>B</c:v>
                </c:pt>
                <c:pt idx="20">
                  <c:v>C</c:v>
                </c:pt>
                <c:pt idx="21">
                  <c:v>D</c:v>
                </c:pt>
                <c:pt idx="24">
                  <c:v>A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  <c:pt idx="30">
                  <c:v>A</c:v>
                </c:pt>
                <c:pt idx="31">
                  <c:v>B</c:v>
                </c:pt>
                <c:pt idx="32">
                  <c:v>C</c:v>
                </c:pt>
                <c:pt idx="33">
                  <c:v>D</c:v>
                </c:pt>
              </c:strCache>
            </c:strRef>
          </c:cat>
          <c:val>
            <c:numRef>
              <c:f>'2. Fe-Sulfide Lib. and Assoc.'!$B$15:$AI$15</c:f>
              <c:numCache>
                <c:formatCode>0%</c:formatCode>
                <c:ptCount val="34"/>
                <c:pt idx="0">
                  <c:v>1.2049934930351371E-3</c:v>
                </c:pt>
                <c:pt idx="1">
                  <c:v>2.6836490689001471E-3</c:v>
                </c:pt>
                <c:pt idx="2">
                  <c:v>5.1840899360284668E-3</c:v>
                </c:pt>
                <c:pt idx="3">
                  <c:v>6.6154142294260285E-3</c:v>
                </c:pt>
                <c:pt idx="6">
                  <c:v>1.5133170761932164E-3</c:v>
                </c:pt>
                <c:pt idx="7">
                  <c:v>3.6028976732482743E-3</c:v>
                </c:pt>
                <c:pt idx="8">
                  <c:v>6.6532389064422456E-3</c:v>
                </c:pt>
                <c:pt idx="9">
                  <c:v>8.9136896274185449E-3</c:v>
                </c:pt>
                <c:pt idx="12">
                  <c:v>2.0498524611488752E-3</c:v>
                </c:pt>
                <c:pt idx="13">
                  <c:v>6.6773251767252781E-3</c:v>
                </c:pt>
                <c:pt idx="14">
                  <c:v>7.607303668849247E-3</c:v>
                </c:pt>
                <c:pt idx="15">
                  <c:v>9.7735915978639943E-3</c:v>
                </c:pt>
                <c:pt idx="18">
                  <c:v>3.5666560866502266E-3</c:v>
                </c:pt>
                <c:pt idx="19">
                  <c:v>6.3721326352388459E-3</c:v>
                </c:pt>
                <c:pt idx="20">
                  <c:v>6.2166584619667798E-3</c:v>
                </c:pt>
                <c:pt idx="21">
                  <c:v>1.5390327940841084E-2</c:v>
                </c:pt>
                <c:pt idx="24">
                  <c:v>1.1702867312953051E-2</c:v>
                </c:pt>
                <c:pt idx="25">
                  <c:v>4.8776932608494625E-3</c:v>
                </c:pt>
                <c:pt idx="26">
                  <c:v>8.3134807066758531E-3</c:v>
                </c:pt>
                <c:pt idx="27">
                  <c:v>9.3745240738131088E-3</c:v>
                </c:pt>
                <c:pt idx="30">
                  <c:v>2.4942891666595991E-3</c:v>
                </c:pt>
                <c:pt idx="31">
                  <c:v>4.2243893491185512E-3</c:v>
                </c:pt>
                <c:pt idx="32">
                  <c:v>5.8457898203345422E-3</c:v>
                </c:pt>
                <c:pt idx="33">
                  <c:v>7.9987691601530846E-3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0-8A46-ACBA-666FF5681AD4}"/>
            </c:ext>
          </c:extLst>
        </c:ser>
        <c:ser>
          <c:idx val="7"/>
          <c:order val="7"/>
          <c:tx>
            <c:strRef>
              <c:f>'2. Fe-Sulfide Lib. and Assoc.'!$A$22</c:f>
              <c:strCache>
                <c:ptCount val="1"/>
                <c:pt idx="0">
                  <c:v>Liberated Fe-Sulfide</c:v>
                </c:pt>
              </c:strCache>
            </c:strRef>
          </c:tx>
          <c:spPr>
            <a:solidFill>
              <a:srgbClr val="FEF951"/>
            </a:solidFill>
            <a:ln>
              <a:noFill/>
            </a:ln>
            <a:effectLst/>
          </c:spPr>
          <c:invertIfNegative val="0"/>
          <c:cat>
            <c:strRef>
              <c:f>'2. Fe-Sulfide Lib. and Assoc.'!$B$3:$AI$3</c:f>
              <c:strCache>
                <c:ptCount val="3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6">
                  <c:v>A</c:v>
                </c:pt>
                <c:pt idx="7">
                  <c:v>B</c:v>
                </c:pt>
                <c:pt idx="8">
                  <c:v>C</c:v>
                </c:pt>
                <c:pt idx="9">
                  <c:v>D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  <c:pt idx="18">
                  <c:v>A</c:v>
                </c:pt>
                <c:pt idx="19">
                  <c:v>B</c:v>
                </c:pt>
                <c:pt idx="20">
                  <c:v>C</c:v>
                </c:pt>
                <c:pt idx="21">
                  <c:v>D</c:v>
                </c:pt>
                <c:pt idx="24">
                  <c:v>A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  <c:pt idx="30">
                  <c:v>A</c:v>
                </c:pt>
                <c:pt idx="31">
                  <c:v>B</c:v>
                </c:pt>
                <c:pt idx="32">
                  <c:v>C</c:v>
                </c:pt>
                <c:pt idx="33">
                  <c:v>D</c:v>
                </c:pt>
              </c:strCache>
            </c:strRef>
          </c:cat>
          <c:val>
            <c:numRef>
              <c:f>'2. Fe-Sulfide Lib. and Assoc.'!$B$22:$AI$22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7.3383742807525604E-2</c:v>
                </c:pt>
                <c:pt idx="3">
                  <c:v>0</c:v>
                </c:pt>
                <c:pt idx="6">
                  <c:v>5.5466729956717392E-2</c:v>
                </c:pt>
                <c:pt idx="7">
                  <c:v>1.7083781361834225E-2</c:v>
                </c:pt>
                <c:pt idx="8">
                  <c:v>0.27212260996891796</c:v>
                </c:pt>
                <c:pt idx="9">
                  <c:v>0</c:v>
                </c:pt>
                <c:pt idx="12">
                  <c:v>0.16873088351831</c:v>
                </c:pt>
                <c:pt idx="13">
                  <c:v>0.151524799624142</c:v>
                </c:pt>
                <c:pt idx="14">
                  <c:v>0.26833060207204623</c:v>
                </c:pt>
                <c:pt idx="15">
                  <c:v>0</c:v>
                </c:pt>
                <c:pt idx="18">
                  <c:v>0.34910140290165848</c:v>
                </c:pt>
                <c:pt idx="19">
                  <c:v>0.46889188052687142</c:v>
                </c:pt>
                <c:pt idx="20">
                  <c:v>0.40963639309131944</c:v>
                </c:pt>
                <c:pt idx="21">
                  <c:v>8.1035753474511321E-2</c:v>
                </c:pt>
                <c:pt idx="24">
                  <c:v>0.51925924413959701</c:v>
                </c:pt>
                <c:pt idx="25">
                  <c:v>0.79274336813565294</c:v>
                </c:pt>
                <c:pt idx="26">
                  <c:v>0.7493304839095779</c:v>
                </c:pt>
                <c:pt idx="27">
                  <c:v>0.47547879932983389</c:v>
                </c:pt>
                <c:pt idx="30">
                  <c:v>0.12449002025184797</c:v>
                </c:pt>
                <c:pt idx="31">
                  <c:v>0.14217212107935492</c:v>
                </c:pt>
                <c:pt idx="32">
                  <c:v>0.24602327040193028</c:v>
                </c:pt>
                <c:pt idx="33">
                  <c:v>6.4886250563916809E-2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C0-8A46-ACBA-666FF5681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227210736"/>
        <c:axId val="227211128"/>
      </c:barChart>
      <c:catAx>
        <c:axId val="22721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7211128"/>
        <c:crosses val="autoZero"/>
        <c:auto val="1"/>
        <c:lblAlgn val="ctr"/>
        <c:lblOffset val="100"/>
        <c:noMultiLvlLbl val="0"/>
      </c:catAx>
      <c:valAx>
        <c:axId val="22721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Fe-sulfide liberation and association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721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96123629397006"/>
          <c:y val="0.13207789745418358"/>
          <c:w val="0.21333177771079959"/>
          <c:h val="0.577689697938731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995727902227"/>
          <c:y val="4.1256440227775713E-2"/>
          <c:w val="0.81264352218418068"/>
          <c:h val="0.732539548004245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'5. Liberation Spectrum'!$Q$63</c:f>
              <c:strCache>
                <c:ptCount val="1"/>
                <c:pt idx="0">
                  <c:v>Sample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'5. Liberation Spectrum'!$P$65:$P$69</c:f>
              <c:numCache>
                <c:formatCode>General</c:formatCode>
                <c:ptCount val="5"/>
                <c:pt idx="0">
                  <c:v>4350</c:v>
                </c:pt>
                <c:pt idx="1">
                  <c:v>1500</c:v>
                </c:pt>
                <c:pt idx="2">
                  <c:v>712.5</c:v>
                </c:pt>
                <c:pt idx="3">
                  <c:v>287.5</c:v>
                </c:pt>
                <c:pt idx="4">
                  <c:v>75</c:v>
                </c:pt>
              </c:numCache>
            </c:numRef>
          </c:xVal>
          <c:yVal>
            <c:numRef>
              <c:f>'5. Liberation Spectrum'!$Q$65:$Q$69</c:f>
              <c:numCache>
                <c:formatCode>0.000%</c:formatCode>
                <c:ptCount val="5"/>
                <c:pt idx="0">
                  <c:v>7.0038535645472064E-2</c:v>
                </c:pt>
                <c:pt idx="1">
                  <c:v>6.9786995515695074E-2</c:v>
                </c:pt>
                <c:pt idx="2">
                  <c:v>8.3555370524562869E-2</c:v>
                </c:pt>
                <c:pt idx="3">
                  <c:v>9.4830160507652111E-2</c:v>
                </c:pt>
                <c:pt idx="4">
                  <c:v>0.80028090701109145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7B-8A43-BD12-C3E9133DCC1F}"/>
            </c:ext>
          </c:extLst>
        </c:ser>
        <c:ser>
          <c:idx val="2"/>
          <c:order val="1"/>
          <c:tx>
            <c:strRef>
              <c:f>'5. Liberation Spectrum'!$R$63</c:f>
              <c:strCache>
                <c:ptCount val="1"/>
                <c:pt idx="0">
                  <c:v>Sample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'5. Liberation Spectrum'!$P$65:$P$69</c:f>
              <c:numCache>
                <c:formatCode>General</c:formatCode>
                <c:ptCount val="5"/>
                <c:pt idx="0">
                  <c:v>4350</c:v>
                </c:pt>
                <c:pt idx="1">
                  <c:v>1500</c:v>
                </c:pt>
                <c:pt idx="2">
                  <c:v>712.5</c:v>
                </c:pt>
                <c:pt idx="3">
                  <c:v>287.5</c:v>
                </c:pt>
                <c:pt idx="4">
                  <c:v>75</c:v>
                </c:pt>
              </c:numCache>
            </c:numRef>
          </c:xVal>
          <c:yVal>
            <c:numRef>
              <c:f>'5. Liberation Spectrum'!$R$65:$R$69</c:f>
              <c:numCache>
                <c:formatCode>0.000%</c:formatCode>
                <c:ptCount val="5"/>
                <c:pt idx="0">
                  <c:v>0.17666666666666669</c:v>
                </c:pt>
                <c:pt idx="1">
                  <c:v>0.18497688751926042</c:v>
                </c:pt>
                <c:pt idx="2">
                  <c:v>0.19235294117647056</c:v>
                </c:pt>
                <c:pt idx="3">
                  <c:v>0.24301858362631842</c:v>
                </c:pt>
                <c:pt idx="4">
                  <c:v>0.79516875768054629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7B-8A43-BD12-C3E9133DCC1F}"/>
            </c:ext>
          </c:extLst>
        </c:ser>
        <c:ser>
          <c:idx val="3"/>
          <c:order val="2"/>
          <c:tx>
            <c:strRef>
              <c:f>'5. Liberation Spectrum'!$S$63</c:f>
              <c:strCache>
                <c:ptCount val="1"/>
                <c:pt idx="0">
                  <c:v>Sample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'5. Liberation Spectrum'!$P$65:$P$69</c:f>
              <c:numCache>
                <c:formatCode>General</c:formatCode>
                <c:ptCount val="5"/>
                <c:pt idx="0">
                  <c:v>4350</c:v>
                </c:pt>
                <c:pt idx="1">
                  <c:v>1500</c:v>
                </c:pt>
                <c:pt idx="2">
                  <c:v>712.5</c:v>
                </c:pt>
                <c:pt idx="3">
                  <c:v>287.5</c:v>
                </c:pt>
                <c:pt idx="4">
                  <c:v>75</c:v>
                </c:pt>
              </c:numCache>
            </c:numRef>
          </c:xVal>
          <c:yVal>
            <c:numRef>
              <c:f>'5. Liberation Spectrum'!$S$65:$S$69</c:f>
              <c:numCache>
                <c:formatCode>0.000%</c:formatCode>
                <c:ptCount val="5"/>
                <c:pt idx="0">
                  <c:v>9.5951859956236327E-2</c:v>
                </c:pt>
                <c:pt idx="1">
                  <c:v>8.4404536862003776E-2</c:v>
                </c:pt>
                <c:pt idx="2">
                  <c:v>9.8674911660777395E-2</c:v>
                </c:pt>
                <c:pt idx="3">
                  <c:v>9.5879120879120899E-2</c:v>
                </c:pt>
                <c:pt idx="4">
                  <c:v>0.72454591535017321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7B-8A43-BD12-C3E9133DC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3392"/>
        <c:axId val="139079104"/>
        <c:extLst/>
      </c:scatterChart>
      <c:valAx>
        <c:axId val="185273392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44042338523665114"/>
              <c:y val="0.852663533628889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9079104"/>
        <c:crosses val="autoZero"/>
        <c:crossBetween val="midCat"/>
      </c:valAx>
      <c:valAx>
        <c:axId val="13907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Average particle grade (volume %)</a:t>
                </a:r>
              </a:p>
            </c:rich>
          </c:tx>
          <c:layout>
            <c:manualLayout>
              <c:xMode val="edge"/>
              <c:yMode val="edge"/>
              <c:x val="8.1778902591153387E-3"/>
              <c:y val="0.100903626344395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273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782736591888278"/>
          <c:y val="0.91281690232353196"/>
          <c:w val="0.78304553594592163"/>
          <c:h val="8.7183042624181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9594029905404E-2"/>
          <c:y val="3.6057510165938424E-2"/>
          <c:w val="0.65666705841006123"/>
          <c:h val="0.82716694449355521"/>
        </c:manualLayout>
      </c:layout>
      <c:barChart>
        <c:barDir val="col"/>
        <c:grouping val="percentStacked"/>
        <c:varyColors val="0"/>
        <c:ser>
          <c:idx val="16"/>
          <c:order val="0"/>
          <c:tx>
            <c:strRef>
              <c:f>'2. Fe-Sulfide Lib. and Assoc.'!$AK$21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A6A6A6"/>
            </a:solidFill>
          </c:spPr>
          <c:invertIfNegative val="0"/>
          <c:cat>
            <c:strRef>
              <c:f>'2. Fe-Sulfide Lib. and Assoc.'!$AL$3:$BA$3</c:f>
              <c:strCache>
                <c:ptCount val="16"/>
                <c:pt idx="0">
                  <c:v>A</c:v>
                </c:pt>
                <c:pt idx="1">
                  <c:v>B</c:v>
                </c:pt>
                <c:pt idx="3">
                  <c:v>A</c:v>
                </c:pt>
                <c:pt idx="4">
                  <c:v>B</c:v>
                </c:pt>
                <c:pt idx="6">
                  <c:v>A</c:v>
                </c:pt>
                <c:pt idx="7">
                  <c:v>B</c:v>
                </c:pt>
                <c:pt idx="9">
                  <c:v>A</c:v>
                </c:pt>
                <c:pt idx="10">
                  <c:v>B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</c:strCache>
            </c:strRef>
          </c:cat>
          <c:val>
            <c:numRef>
              <c:f>'2. Fe-Sulfide Lib. and Assoc.'!$AL$21:$BA$21</c:f>
              <c:numCache>
                <c:formatCode>0%</c:formatCode>
                <c:ptCount val="16"/>
                <c:pt idx="0">
                  <c:v>2.5537781947979756E-2</c:v>
                </c:pt>
                <c:pt idx="1">
                  <c:v>4.2501578511455551E-3</c:v>
                </c:pt>
                <c:pt idx="3">
                  <c:v>4.8203978611152613E-3</c:v>
                </c:pt>
                <c:pt idx="4">
                  <c:v>1.3044533222351894E-3</c:v>
                </c:pt>
                <c:pt idx="6">
                  <c:v>8.391047035763639E-3</c:v>
                </c:pt>
                <c:pt idx="7">
                  <c:v>3.016427503629824E-3</c:v>
                </c:pt>
                <c:pt idx="9">
                  <c:v>1.3280215831160522E-2</c:v>
                </c:pt>
                <c:pt idx="10">
                  <c:v>3.0226228914518685E-3</c:v>
                </c:pt>
                <c:pt idx="12">
                  <c:v>1.5321669554295623E-2</c:v>
                </c:pt>
                <c:pt idx="13">
                  <c:v>3.1308663200272798E-3</c:v>
                </c:pt>
                <c:pt idx="14">
                  <c:v>7.0276204584623853E-3</c:v>
                </c:pt>
                <c:pt idx="15">
                  <c:v>1.2643752014581037E-2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F171-E948-97B0-3D96E988F3D4}"/>
            </c:ext>
          </c:extLst>
        </c:ser>
        <c:ser>
          <c:idx val="15"/>
          <c:order val="1"/>
          <c:tx>
            <c:strRef>
              <c:f>'2. Fe-Sulfide Lib. and Assoc.'!$AK$20</c:f>
              <c:strCache>
                <c:ptCount val="1"/>
                <c:pt idx="0">
                  <c:v>Inert</c:v>
                </c:pt>
              </c:strCache>
            </c:strRef>
          </c:tx>
          <c:spPr>
            <a:solidFill>
              <a:srgbClr val="EBA8DD"/>
            </a:solidFill>
          </c:spPr>
          <c:invertIfNegative val="0"/>
          <c:cat>
            <c:strRef>
              <c:f>'2. Fe-Sulfide Lib. and Assoc.'!$AL$3:$BA$3</c:f>
              <c:strCache>
                <c:ptCount val="16"/>
                <c:pt idx="0">
                  <c:v>A</c:v>
                </c:pt>
                <c:pt idx="1">
                  <c:v>B</c:v>
                </c:pt>
                <c:pt idx="3">
                  <c:v>A</c:v>
                </c:pt>
                <c:pt idx="4">
                  <c:v>B</c:v>
                </c:pt>
                <c:pt idx="6">
                  <c:v>A</c:v>
                </c:pt>
                <c:pt idx="7">
                  <c:v>B</c:v>
                </c:pt>
                <c:pt idx="9">
                  <c:v>A</c:v>
                </c:pt>
                <c:pt idx="10">
                  <c:v>B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</c:strCache>
            </c:strRef>
          </c:cat>
          <c:val>
            <c:numRef>
              <c:f>'2. Fe-Sulfide Lib. and Assoc.'!$AL$20:$BA$20</c:f>
              <c:numCache>
                <c:formatCode>0%</c:formatCode>
                <c:ptCount val="16"/>
                <c:pt idx="0">
                  <c:v>0.13122491031731134</c:v>
                </c:pt>
                <c:pt idx="1">
                  <c:v>7.8076973858081281E-2</c:v>
                </c:pt>
                <c:pt idx="3">
                  <c:v>1.4936444076695174E-3</c:v>
                </c:pt>
                <c:pt idx="4">
                  <c:v>1.2211903442201776E-3</c:v>
                </c:pt>
                <c:pt idx="6">
                  <c:v>1.8791218009667866E-2</c:v>
                </c:pt>
                <c:pt idx="7">
                  <c:v>5.9780108708300146E-3</c:v>
                </c:pt>
                <c:pt idx="9">
                  <c:v>6.5847736829504261E-2</c:v>
                </c:pt>
                <c:pt idx="10">
                  <c:v>1.3402195839456399E-2</c:v>
                </c:pt>
                <c:pt idx="12">
                  <c:v>5.0690883012502123E-2</c:v>
                </c:pt>
                <c:pt idx="13">
                  <c:v>1.0358295340718306E-2</c:v>
                </c:pt>
                <c:pt idx="14">
                  <c:v>0.11145212163702339</c:v>
                </c:pt>
                <c:pt idx="15">
                  <c:v>0.2005192220903983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171-E948-97B0-3D96E988F3D4}"/>
            </c:ext>
          </c:extLst>
        </c:ser>
        <c:ser>
          <c:idx val="14"/>
          <c:order val="2"/>
          <c:tx>
            <c:strRef>
              <c:f>'2. Fe-Sulfide Lib. and Assoc.'!$AK$19</c:f>
              <c:strCache>
                <c:ptCount val="1"/>
                <c:pt idx="0">
                  <c:v>Slow Weathering</c:v>
                </c:pt>
              </c:strCache>
            </c:strRef>
          </c:tx>
          <c:spPr>
            <a:solidFill>
              <a:srgbClr val="9A99F9"/>
            </a:solidFill>
          </c:spPr>
          <c:invertIfNegative val="0"/>
          <c:cat>
            <c:strRef>
              <c:f>'2. Fe-Sulfide Lib. and Assoc.'!$AL$3:$BA$3</c:f>
              <c:strCache>
                <c:ptCount val="16"/>
                <c:pt idx="0">
                  <c:v>A</c:v>
                </c:pt>
                <c:pt idx="1">
                  <c:v>B</c:v>
                </c:pt>
                <c:pt idx="3">
                  <c:v>A</c:v>
                </c:pt>
                <c:pt idx="4">
                  <c:v>B</c:v>
                </c:pt>
                <c:pt idx="6">
                  <c:v>A</c:v>
                </c:pt>
                <c:pt idx="7">
                  <c:v>B</c:v>
                </c:pt>
                <c:pt idx="9">
                  <c:v>A</c:v>
                </c:pt>
                <c:pt idx="10">
                  <c:v>B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</c:strCache>
            </c:strRef>
          </c:cat>
          <c:val>
            <c:numRef>
              <c:f>'2. Fe-Sulfide Lib. and Assoc.'!$AL$19:$BA$19</c:f>
              <c:numCache>
                <c:formatCode>0%</c:formatCode>
                <c:ptCount val="16"/>
                <c:pt idx="0">
                  <c:v>8.0542235374397697E-2</c:v>
                </c:pt>
                <c:pt idx="1">
                  <c:v>2.219526877820456E-2</c:v>
                </c:pt>
                <c:pt idx="3">
                  <c:v>2.8922387166691568E-2</c:v>
                </c:pt>
                <c:pt idx="4">
                  <c:v>3.6635710326605323E-3</c:v>
                </c:pt>
                <c:pt idx="6">
                  <c:v>9.0174209694192348E-2</c:v>
                </c:pt>
                <c:pt idx="7">
                  <c:v>1.9524512568949402E-2</c:v>
                </c:pt>
                <c:pt idx="9">
                  <c:v>0.10015496106000228</c:v>
                </c:pt>
                <c:pt idx="10">
                  <c:v>2.8686402158496039E-2</c:v>
                </c:pt>
                <c:pt idx="12">
                  <c:v>7.0545970494935453E-2</c:v>
                </c:pt>
                <c:pt idx="13">
                  <c:v>1.4415531039455679E-2</c:v>
                </c:pt>
                <c:pt idx="14">
                  <c:v>3.3059510325724503E-2</c:v>
                </c:pt>
                <c:pt idx="15">
                  <c:v>5.9479058772817929E-2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F171-E948-97B0-3D96E988F3D4}"/>
            </c:ext>
          </c:extLst>
        </c:ser>
        <c:ser>
          <c:idx val="13"/>
          <c:order val="3"/>
          <c:tx>
            <c:strRef>
              <c:f>'2. Fe-Sulfide Lib. and Assoc.'!$AK$18</c:f>
              <c:strCache>
                <c:ptCount val="1"/>
                <c:pt idx="0">
                  <c:v>Intermediate Weathering</c:v>
                </c:pt>
              </c:strCache>
            </c:strRef>
          </c:tx>
          <c:spPr>
            <a:solidFill>
              <a:srgbClr val="8FEA76"/>
            </a:solidFill>
          </c:spPr>
          <c:invertIfNegative val="0"/>
          <c:cat>
            <c:strRef>
              <c:f>'2. Fe-Sulfide Lib. and Assoc.'!$AL$3:$BA$3</c:f>
              <c:strCache>
                <c:ptCount val="16"/>
                <c:pt idx="0">
                  <c:v>A</c:v>
                </c:pt>
                <c:pt idx="1">
                  <c:v>B</c:v>
                </c:pt>
                <c:pt idx="3">
                  <c:v>A</c:v>
                </c:pt>
                <c:pt idx="4">
                  <c:v>B</c:v>
                </c:pt>
                <c:pt idx="6">
                  <c:v>A</c:v>
                </c:pt>
                <c:pt idx="7">
                  <c:v>B</c:v>
                </c:pt>
                <c:pt idx="9">
                  <c:v>A</c:v>
                </c:pt>
                <c:pt idx="10">
                  <c:v>B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</c:strCache>
            </c:strRef>
          </c:cat>
          <c:val>
            <c:numRef>
              <c:f>'2. Fe-Sulfide Lib. and Assoc.'!$AL$18:$BA$18</c:f>
              <c:numCache>
                <c:formatCode>0%</c:formatCode>
                <c:ptCount val="16"/>
                <c:pt idx="0">
                  <c:v>0.11275912952415676</c:v>
                </c:pt>
                <c:pt idx="1">
                  <c:v>6.579874006588303E-2</c:v>
                </c:pt>
                <c:pt idx="3">
                  <c:v>4.0735756572805031E-2</c:v>
                </c:pt>
                <c:pt idx="4">
                  <c:v>1.4099197610542052E-2</c:v>
                </c:pt>
                <c:pt idx="6">
                  <c:v>7.7764914782147518E-2</c:v>
                </c:pt>
                <c:pt idx="7">
                  <c:v>2.3199069709734829E-2</c:v>
                </c:pt>
                <c:pt idx="9">
                  <c:v>0.19173311606238005</c:v>
                </c:pt>
                <c:pt idx="10">
                  <c:v>3.1651994429354471E-2</c:v>
                </c:pt>
                <c:pt idx="12">
                  <c:v>0.11091905091155813</c:v>
                </c:pt>
                <c:pt idx="13">
                  <c:v>2.266546211023238E-2</c:v>
                </c:pt>
                <c:pt idx="14">
                  <c:v>0.11850448723794507</c:v>
                </c:pt>
                <c:pt idx="15">
                  <c:v>0.21320749435855163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F171-E948-97B0-3D96E988F3D4}"/>
            </c:ext>
          </c:extLst>
        </c:ser>
        <c:ser>
          <c:idx val="12"/>
          <c:order val="4"/>
          <c:tx>
            <c:strRef>
              <c:f>'2. Fe-Sulfide Lib. and Assoc.'!$AK$17</c:f>
              <c:strCache>
                <c:ptCount val="1"/>
                <c:pt idx="0">
                  <c:v>Fast Weathering</c:v>
                </c:pt>
              </c:strCache>
            </c:strRef>
          </c:tx>
          <c:spPr>
            <a:solidFill>
              <a:srgbClr val="2F6C16"/>
            </a:solidFill>
          </c:spPr>
          <c:invertIfNegative val="0"/>
          <c:cat>
            <c:strRef>
              <c:f>'2. Fe-Sulfide Lib. and Assoc.'!$AL$3:$BA$3</c:f>
              <c:strCache>
                <c:ptCount val="16"/>
                <c:pt idx="0">
                  <c:v>A</c:v>
                </c:pt>
                <c:pt idx="1">
                  <c:v>B</c:v>
                </c:pt>
                <c:pt idx="3">
                  <c:v>A</c:v>
                </c:pt>
                <c:pt idx="4">
                  <c:v>B</c:v>
                </c:pt>
                <c:pt idx="6">
                  <c:v>A</c:v>
                </c:pt>
                <c:pt idx="7">
                  <c:v>B</c:v>
                </c:pt>
                <c:pt idx="9">
                  <c:v>A</c:v>
                </c:pt>
                <c:pt idx="10">
                  <c:v>B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</c:strCache>
            </c:strRef>
          </c:cat>
          <c:val>
            <c:numRef>
              <c:f>'2. Fe-Sulfide Lib. and Assoc.'!$AL$17:$BA$17</c:f>
              <c:numCache>
                <c:formatCode>0%</c:formatCode>
                <c:ptCount val="16"/>
                <c:pt idx="0">
                  <c:v>2.1608892417521335E-3</c:v>
                </c:pt>
                <c:pt idx="1">
                  <c:v>3.1482650749226331E-4</c:v>
                </c:pt>
                <c:pt idx="3">
                  <c:v>1.0183939143201255E-3</c:v>
                </c:pt>
                <c:pt idx="4">
                  <c:v>1.1101730402001615E-4</c:v>
                </c:pt>
                <c:pt idx="6">
                  <c:v>6.8546581418914235E-3</c:v>
                </c:pt>
                <c:pt idx="7">
                  <c:v>6.0328550072596477E-4</c:v>
                </c:pt>
                <c:pt idx="9">
                  <c:v>1.7291947696823597E-2</c:v>
                </c:pt>
                <c:pt idx="10">
                  <c:v>1.5398267560226503E-3</c:v>
                </c:pt>
                <c:pt idx="12">
                  <c:v>1.6733016645130969E-2</c:v>
                </c:pt>
                <c:pt idx="13">
                  <c:v>3.4192643341540126E-3</c:v>
                </c:pt>
                <c:pt idx="14">
                  <c:v>1.0863117539665448E-2</c:v>
                </c:pt>
                <c:pt idx="15">
                  <c:v>1.9544391318313651E-2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171-E948-97B0-3D96E988F3D4}"/>
            </c:ext>
          </c:extLst>
        </c:ser>
        <c:ser>
          <c:idx val="11"/>
          <c:order val="5"/>
          <c:tx>
            <c:strRef>
              <c:f>'2. Fe-Sulfide Lib. and Assoc.'!$AK$16</c:f>
              <c:strCache>
                <c:ptCount val="1"/>
                <c:pt idx="0">
                  <c:v>Dissolving</c:v>
                </c:pt>
              </c:strCache>
            </c:strRef>
          </c:tx>
          <c:spPr>
            <a:solidFill>
              <a:srgbClr val="6DFBFC"/>
            </a:solidFill>
          </c:spPr>
          <c:invertIfNegative val="0"/>
          <c:cat>
            <c:strRef>
              <c:f>'2. Fe-Sulfide Lib. and Assoc.'!$AL$3:$BA$3</c:f>
              <c:strCache>
                <c:ptCount val="16"/>
                <c:pt idx="0">
                  <c:v>A</c:v>
                </c:pt>
                <c:pt idx="1">
                  <c:v>B</c:v>
                </c:pt>
                <c:pt idx="3">
                  <c:v>A</c:v>
                </c:pt>
                <c:pt idx="4">
                  <c:v>B</c:v>
                </c:pt>
                <c:pt idx="6">
                  <c:v>A</c:v>
                </c:pt>
                <c:pt idx="7">
                  <c:v>B</c:v>
                </c:pt>
                <c:pt idx="9">
                  <c:v>A</c:v>
                </c:pt>
                <c:pt idx="10">
                  <c:v>B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</c:strCache>
            </c:strRef>
          </c:cat>
          <c:val>
            <c:numRef>
              <c:f>'2. Fe-Sulfide Lib. and Assoc.'!$AL$16:$BA$16</c:f>
              <c:numCache>
                <c:formatCode>0%</c:formatCode>
                <c:ptCount val="16"/>
                <c:pt idx="0">
                  <c:v>1.3751113356604485E-3</c:v>
                </c:pt>
                <c:pt idx="1">
                  <c:v>3.4630915824148969E-3</c:v>
                </c:pt>
                <c:pt idx="3">
                  <c:v>8.1471513145610049E-4</c:v>
                </c:pt>
                <c:pt idx="4">
                  <c:v>1.9428028203502827E-4</c:v>
                </c:pt>
                <c:pt idx="6">
                  <c:v>1.4182051328051218E-3</c:v>
                </c:pt>
                <c:pt idx="7">
                  <c:v>6.5812963715559773E-4</c:v>
                </c:pt>
                <c:pt idx="9">
                  <c:v>3.1817183762155418E-3</c:v>
                </c:pt>
                <c:pt idx="10">
                  <c:v>7.4139806771460941E-4</c:v>
                </c:pt>
                <c:pt idx="12">
                  <c:v>1.9994083786833775E-3</c:v>
                </c:pt>
                <c:pt idx="13">
                  <c:v>4.0856385334619749E-4</c:v>
                </c:pt>
                <c:pt idx="14">
                  <c:v>5.5181667684405401E-3</c:v>
                </c:pt>
                <c:pt idx="15">
                  <c:v>9.9280165466604734E-3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F171-E948-97B0-3D96E988F3D4}"/>
            </c:ext>
          </c:extLst>
        </c:ser>
        <c:ser>
          <c:idx val="10"/>
          <c:order val="6"/>
          <c:tx>
            <c:strRef>
              <c:f>'2. Fe-Sulfide Lib. and Assoc.'!$AK$15</c:f>
              <c:strCache>
                <c:ptCount val="1"/>
                <c:pt idx="0">
                  <c:v>Other Sulfide</c:v>
                </c:pt>
              </c:strCache>
            </c:strRef>
          </c:tx>
          <c:spPr>
            <a:solidFill>
              <a:srgbClr val="ED3832"/>
            </a:solidFill>
          </c:spPr>
          <c:invertIfNegative val="0"/>
          <c:cat>
            <c:strRef>
              <c:f>'2. Fe-Sulfide Lib. and Assoc.'!$AL$3:$BA$3</c:f>
              <c:strCache>
                <c:ptCount val="16"/>
                <c:pt idx="0">
                  <c:v>A</c:v>
                </c:pt>
                <c:pt idx="1">
                  <c:v>B</c:v>
                </c:pt>
                <c:pt idx="3">
                  <c:v>A</c:v>
                </c:pt>
                <c:pt idx="4">
                  <c:v>B</c:v>
                </c:pt>
                <c:pt idx="6">
                  <c:v>A</c:v>
                </c:pt>
                <c:pt idx="7">
                  <c:v>B</c:v>
                </c:pt>
                <c:pt idx="9">
                  <c:v>A</c:v>
                </c:pt>
                <c:pt idx="10">
                  <c:v>B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</c:strCache>
            </c:strRef>
          </c:cat>
          <c:val>
            <c:numRef>
              <c:f>'2. Fe-Sulfide Lib. and Assoc.'!$AL$15:$BA$15</c:f>
              <c:numCache>
                <c:formatCode>0%</c:formatCode>
                <c:ptCount val="16"/>
                <c:pt idx="0">
                  <c:v>1.0608001732237747E-2</c:v>
                </c:pt>
                <c:pt idx="1">
                  <c:v>1.7315457912074484E-3</c:v>
                </c:pt>
                <c:pt idx="3">
                  <c:v>1.4936444076695174E-3</c:v>
                </c:pt>
                <c:pt idx="4">
                  <c:v>3.8856056407005654E-4</c:v>
                </c:pt>
                <c:pt idx="6">
                  <c:v>1.3000213717380283E-3</c:v>
                </c:pt>
                <c:pt idx="7">
                  <c:v>9.871944557333966E-4</c:v>
                </c:pt>
                <c:pt idx="9">
                  <c:v>1.7983625604696542E-3</c:v>
                </c:pt>
                <c:pt idx="10">
                  <c:v>9.1248992949490373E-4</c:v>
                </c:pt>
                <c:pt idx="12">
                  <c:v>3.6566720080733455E-3</c:v>
                </c:pt>
                <c:pt idx="13">
                  <c:v>7.4721303660106771E-4</c:v>
                </c:pt>
                <c:pt idx="14">
                  <c:v>4.8005576371186699E-3</c:v>
                </c:pt>
                <c:pt idx="15">
                  <c:v>8.6369291930588742E-3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171-E948-97B0-3D96E988F3D4}"/>
            </c:ext>
          </c:extLst>
        </c:ser>
        <c:ser>
          <c:idx val="17"/>
          <c:order val="7"/>
          <c:tx>
            <c:strRef>
              <c:f>'2. Fe-Sulfide Lib. and Assoc.'!$AK$22</c:f>
              <c:strCache>
                <c:ptCount val="1"/>
                <c:pt idx="0">
                  <c:v>Liberated Fe-Sulfide</c:v>
                </c:pt>
              </c:strCache>
            </c:strRef>
          </c:tx>
          <c:spPr>
            <a:solidFill>
              <a:srgbClr val="FEF951"/>
            </a:solidFill>
          </c:spPr>
          <c:invertIfNegative val="0"/>
          <c:cat>
            <c:strRef>
              <c:f>'2. Fe-Sulfide Lib. and Assoc.'!$AL$3:$BA$3</c:f>
              <c:strCache>
                <c:ptCount val="16"/>
                <c:pt idx="0">
                  <c:v>A</c:v>
                </c:pt>
                <c:pt idx="1">
                  <c:v>B</c:v>
                </c:pt>
                <c:pt idx="3">
                  <c:v>A</c:v>
                </c:pt>
                <c:pt idx="4">
                  <c:v>B</c:v>
                </c:pt>
                <c:pt idx="6">
                  <c:v>A</c:v>
                </c:pt>
                <c:pt idx="7">
                  <c:v>B</c:v>
                </c:pt>
                <c:pt idx="9">
                  <c:v>A</c:v>
                </c:pt>
                <c:pt idx="10">
                  <c:v>B</c:v>
                </c:pt>
                <c:pt idx="12">
                  <c:v>A</c:v>
                </c:pt>
                <c:pt idx="13">
                  <c:v>B</c:v>
                </c:pt>
                <c:pt idx="14">
                  <c:v>C</c:v>
                </c:pt>
                <c:pt idx="15">
                  <c:v>D</c:v>
                </c:pt>
              </c:strCache>
            </c:strRef>
          </c:cat>
          <c:val>
            <c:numRef>
              <c:f>'2. Fe-Sulfide Lib. and Assoc.'!$AL$22:$BA$22</c:f>
              <c:numCache>
                <c:formatCode>0%</c:formatCode>
                <c:ptCount val="16"/>
                <c:pt idx="0">
                  <c:v>0.63579194052650412</c:v>
                </c:pt>
                <c:pt idx="1">
                  <c:v>0.82416939556557089</c:v>
                </c:pt>
                <c:pt idx="3">
                  <c:v>0.92070106053827283</c:v>
                </c:pt>
                <c:pt idx="4">
                  <c:v>0.97901772954021693</c:v>
                </c:pt>
                <c:pt idx="6">
                  <c:v>0.79530572583179404</c:v>
                </c:pt>
                <c:pt idx="7">
                  <c:v>0.94603336975324093</c:v>
                </c:pt>
                <c:pt idx="9">
                  <c:v>0.6067119415834441</c:v>
                </c:pt>
                <c:pt idx="10">
                  <c:v>0.92004306992800899</c:v>
                </c:pt>
                <c:pt idx="12">
                  <c:v>0.73013332899482097</c:v>
                </c:pt>
                <c:pt idx="13">
                  <c:v>0.94485480396546495</c:v>
                </c:pt>
                <c:pt idx="14">
                  <c:v>0.70877441839561994</c:v>
                </c:pt>
                <c:pt idx="15">
                  <c:v>0.4760411357056179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F171-E948-97B0-3D96E988F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228244768"/>
        <c:axId val="227422016"/>
      </c:barChart>
      <c:scatterChart>
        <c:scatterStyle val="lineMarker"/>
        <c:varyColors val="0"/>
        <c:ser>
          <c:idx val="8"/>
          <c:order val="8"/>
          <c:tx>
            <c:strRef>
              <c:f>'2. Fe-Sulfide Lib. and Assoc.'!$AK$23</c:f>
              <c:strCache>
                <c:ptCount val="1"/>
                <c:pt idx="0">
                  <c:v>Sample A Fe-Sulfide wt. %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yVal>
            <c:numRef>
              <c:f>'2. Fe-Sulfide Lib. and Assoc.'!$AL$23:$BA$23</c:f>
              <c:numCache>
                <c:formatCode>0%</c:formatCode>
                <c:ptCount val="16"/>
                <c:pt idx="0">
                  <c:v>0.6100570056502348</c:v>
                </c:pt>
                <c:pt idx="3">
                  <c:v>0.78608011622900287</c:v>
                </c:pt>
                <c:pt idx="6">
                  <c:v>0.9318385840582617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171-E948-97B0-3D96E988F3D4}"/>
            </c:ext>
          </c:extLst>
        </c:ser>
        <c:ser>
          <c:idx val="9"/>
          <c:order val="9"/>
          <c:tx>
            <c:strRef>
              <c:f>'2. Fe-Sulfide Lib. and Assoc.'!$AK$24</c:f>
              <c:strCache>
                <c:ptCount val="1"/>
                <c:pt idx="0">
                  <c:v>Sample B Fe-Sulfide wt. 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yVal>
            <c:numRef>
              <c:f>'2. Fe-Sulfide Lib. and Assoc.'!$AL$24:$BA$24</c:f>
              <c:numCache>
                <c:formatCode>0%</c:formatCode>
                <c:ptCount val="16"/>
                <c:pt idx="1">
                  <c:v>0.42214912280701761</c:v>
                </c:pt>
                <c:pt idx="4">
                  <c:v>0.69846491228070184</c:v>
                </c:pt>
                <c:pt idx="7">
                  <c:v>0.91666666666666674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171-E948-97B0-3D96E988F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244768"/>
        <c:axId val="227422016"/>
      </c:scatterChart>
      <c:catAx>
        <c:axId val="22824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7422016"/>
        <c:crosses val="autoZero"/>
        <c:auto val="1"/>
        <c:lblAlgn val="ctr"/>
        <c:lblOffset val="100"/>
        <c:noMultiLvlLbl val="0"/>
      </c:catAx>
      <c:valAx>
        <c:axId val="22742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Fe-sulfide liberation and association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8244768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75752329487459513"/>
          <c:y val="7.2953412079015095E-2"/>
          <c:w val="0.23535806124761613"/>
          <c:h val="0.820680282990539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31813051952855"/>
          <c:y val="4.0512593564387578E-2"/>
          <c:w val="0.67266201739241549"/>
          <c:h val="0.8350789008931677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'3. Dissolving Lib. and Assoc.'!$A$21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A6A6A6"/>
            </a:solidFill>
            <a:ln>
              <a:noFill/>
            </a:ln>
            <a:effectLst/>
          </c:spPr>
          <c:invertIfNegative val="0"/>
          <c:cat>
            <c:strRef>
              <c:f>'3. Dissolving Lib. and Assoc.'!$B$3:$AC$3</c:f>
              <c:strCache>
                <c:ptCount val="28"/>
                <c:pt idx="0">
                  <c:v>B</c:v>
                </c:pt>
                <c:pt idx="1">
                  <c:v>C</c:v>
                </c:pt>
                <c:pt idx="2">
                  <c:v>D</c:v>
                </c:pt>
                <c:pt idx="5">
                  <c:v>B</c:v>
                </c:pt>
                <c:pt idx="6">
                  <c:v>C</c:v>
                </c:pt>
                <c:pt idx="7">
                  <c:v>D</c:v>
                </c:pt>
                <c:pt idx="10">
                  <c:v>B</c:v>
                </c:pt>
                <c:pt idx="11">
                  <c:v>C</c:v>
                </c:pt>
                <c:pt idx="12">
                  <c:v>D</c:v>
                </c:pt>
                <c:pt idx="15">
                  <c:v>B</c:v>
                </c:pt>
                <c:pt idx="16">
                  <c:v>C</c:v>
                </c:pt>
                <c:pt idx="17">
                  <c:v>D</c:v>
                </c:pt>
                <c:pt idx="20">
                  <c:v>B</c:v>
                </c:pt>
                <c:pt idx="21">
                  <c:v>C</c:v>
                </c:pt>
                <c:pt idx="22">
                  <c:v>D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</c:strCache>
            </c:strRef>
          </c:cat>
          <c:val>
            <c:numRef>
              <c:f>'3. Dissolving Lib. and Assoc.'!$B$21:$AC$21</c:f>
              <c:numCache>
                <c:formatCode>0%</c:formatCode>
                <c:ptCount val="28"/>
                <c:pt idx="0">
                  <c:v>7.7916268376036324E-2</c:v>
                </c:pt>
                <c:pt idx="1">
                  <c:v>2.5041670539569998E-2</c:v>
                </c:pt>
                <c:pt idx="2">
                  <c:v>1.9838463998745125E-2</c:v>
                </c:pt>
                <c:pt idx="5">
                  <c:v>4.0841853795368331E-2</c:v>
                </c:pt>
                <c:pt idx="6">
                  <c:v>2.582773737677705E-2</c:v>
                </c:pt>
                <c:pt idx="7">
                  <c:v>3.3851799918637952E-2</c:v>
                </c:pt>
                <c:pt idx="10">
                  <c:v>7.6052898958667986E-2</c:v>
                </c:pt>
                <c:pt idx="11">
                  <c:v>2.1383505645950214E-2</c:v>
                </c:pt>
                <c:pt idx="12">
                  <c:v>2.5328862046375474E-2</c:v>
                </c:pt>
                <c:pt idx="15">
                  <c:v>0.11245890315475736</c:v>
                </c:pt>
                <c:pt idx="16">
                  <c:v>2.4071940243400348E-2</c:v>
                </c:pt>
                <c:pt idx="17">
                  <c:v>3.6320372095044101E-2</c:v>
                </c:pt>
                <c:pt idx="20">
                  <c:v>5.4542738373303375E-2</c:v>
                </c:pt>
                <c:pt idx="21">
                  <c:v>4.900274532012916E-3</c:v>
                </c:pt>
                <c:pt idx="22">
                  <c:v>1.6338289067083261E-2</c:v>
                </c:pt>
                <c:pt idx="25">
                  <c:v>7.9776207338353319E-2</c:v>
                </c:pt>
                <c:pt idx="26">
                  <c:v>2.1843087537298841E-2</c:v>
                </c:pt>
                <c:pt idx="27">
                  <c:v>2.3505670071295195E-2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D-FD41-979F-60A3BEBEE6B9}"/>
            </c:ext>
          </c:extLst>
        </c:ser>
        <c:ser>
          <c:idx val="1"/>
          <c:order val="1"/>
          <c:tx>
            <c:strRef>
              <c:f>'3. Dissolving Lib. and Assoc.'!$A$20</c:f>
              <c:strCache>
                <c:ptCount val="1"/>
                <c:pt idx="0">
                  <c:v>Inert</c:v>
                </c:pt>
              </c:strCache>
            </c:strRef>
          </c:tx>
          <c:spPr>
            <a:solidFill>
              <a:srgbClr val="EBA8DD"/>
            </a:solidFill>
            <a:ln>
              <a:noFill/>
            </a:ln>
            <a:effectLst/>
          </c:spPr>
          <c:invertIfNegative val="0"/>
          <c:cat>
            <c:strRef>
              <c:f>'3. Dissolving Lib. and Assoc.'!$B$3:$AC$3</c:f>
              <c:strCache>
                <c:ptCount val="28"/>
                <c:pt idx="0">
                  <c:v>B</c:v>
                </c:pt>
                <c:pt idx="1">
                  <c:v>C</c:v>
                </c:pt>
                <c:pt idx="2">
                  <c:v>D</c:v>
                </c:pt>
                <c:pt idx="5">
                  <c:v>B</c:v>
                </c:pt>
                <c:pt idx="6">
                  <c:v>C</c:v>
                </c:pt>
                <c:pt idx="7">
                  <c:v>D</c:v>
                </c:pt>
                <c:pt idx="10">
                  <c:v>B</c:v>
                </c:pt>
                <c:pt idx="11">
                  <c:v>C</c:v>
                </c:pt>
                <c:pt idx="12">
                  <c:v>D</c:v>
                </c:pt>
                <c:pt idx="15">
                  <c:v>B</c:v>
                </c:pt>
                <c:pt idx="16">
                  <c:v>C</c:v>
                </c:pt>
                <c:pt idx="17">
                  <c:v>D</c:v>
                </c:pt>
                <c:pt idx="20">
                  <c:v>B</c:v>
                </c:pt>
                <c:pt idx="21">
                  <c:v>C</c:v>
                </c:pt>
                <c:pt idx="22">
                  <c:v>D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</c:strCache>
            </c:strRef>
          </c:cat>
          <c:val>
            <c:numRef>
              <c:f>'3. Dissolving Lib. and Assoc.'!$B$20:$AC$20</c:f>
              <c:numCache>
                <c:formatCode>0%</c:formatCode>
                <c:ptCount val="28"/>
                <c:pt idx="0">
                  <c:v>0.2997719590900853</c:v>
                </c:pt>
                <c:pt idx="1">
                  <c:v>0.42012799684313207</c:v>
                </c:pt>
                <c:pt idx="2">
                  <c:v>0.2141522300962819</c:v>
                </c:pt>
                <c:pt idx="5">
                  <c:v>0.37186403889631381</c:v>
                </c:pt>
                <c:pt idx="6">
                  <c:v>0.40217257930371625</c:v>
                </c:pt>
                <c:pt idx="7">
                  <c:v>0.26407750743654795</c:v>
                </c:pt>
                <c:pt idx="10">
                  <c:v>0.30382946846897035</c:v>
                </c:pt>
                <c:pt idx="11">
                  <c:v>0.40575905367981396</c:v>
                </c:pt>
                <c:pt idx="12">
                  <c:v>0.26650831415895154</c:v>
                </c:pt>
                <c:pt idx="15">
                  <c:v>0.20463081000530442</c:v>
                </c:pt>
                <c:pt idx="16">
                  <c:v>0.37277041147833767</c:v>
                </c:pt>
                <c:pt idx="17">
                  <c:v>0.1764863151097214</c:v>
                </c:pt>
                <c:pt idx="20">
                  <c:v>8.0701251500274657E-2</c:v>
                </c:pt>
                <c:pt idx="21">
                  <c:v>8.5936004172342303E-2</c:v>
                </c:pt>
                <c:pt idx="22">
                  <c:v>7.1549902787122407E-2</c:v>
                </c:pt>
                <c:pt idx="25">
                  <c:v>0.2693285085356657</c:v>
                </c:pt>
                <c:pt idx="26">
                  <c:v>0.36032911036470067</c:v>
                </c:pt>
                <c:pt idx="27">
                  <c:v>0.21762170843477283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2D-FD41-979F-60A3BEBEE6B9}"/>
            </c:ext>
          </c:extLst>
        </c:ser>
        <c:ser>
          <c:idx val="2"/>
          <c:order val="2"/>
          <c:tx>
            <c:strRef>
              <c:f>'3. Dissolving Lib. and Assoc.'!$A$19</c:f>
              <c:strCache>
                <c:ptCount val="1"/>
                <c:pt idx="0">
                  <c:v>Slow Weathering</c:v>
                </c:pt>
              </c:strCache>
            </c:strRef>
          </c:tx>
          <c:spPr>
            <a:solidFill>
              <a:srgbClr val="9A99F9"/>
            </a:solidFill>
            <a:ln>
              <a:noFill/>
            </a:ln>
            <a:effectLst/>
          </c:spPr>
          <c:invertIfNegative val="0"/>
          <c:cat>
            <c:strRef>
              <c:f>'3. Dissolving Lib. and Assoc.'!$B$3:$AC$3</c:f>
              <c:strCache>
                <c:ptCount val="28"/>
                <c:pt idx="0">
                  <c:v>B</c:v>
                </c:pt>
                <c:pt idx="1">
                  <c:v>C</c:v>
                </c:pt>
                <c:pt idx="2">
                  <c:v>D</c:v>
                </c:pt>
                <c:pt idx="5">
                  <c:v>B</c:v>
                </c:pt>
                <c:pt idx="6">
                  <c:v>C</c:v>
                </c:pt>
                <c:pt idx="7">
                  <c:v>D</c:v>
                </c:pt>
                <c:pt idx="10">
                  <c:v>B</c:v>
                </c:pt>
                <c:pt idx="11">
                  <c:v>C</c:v>
                </c:pt>
                <c:pt idx="12">
                  <c:v>D</c:v>
                </c:pt>
                <c:pt idx="15">
                  <c:v>B</c:v>
                </c:pt>
                <c:pt idx="16">
                  <c:v>C</c:v>
                </c:pt>
                <c:pt idx="17">
                  <c:v>D</c:v>
                </c:pt>
                <c:pt idx="20">
                  <c:v>B</c:v>
                </c:pt>
                <c:pt idx="21">
                  <c:v>C</c:v>
                </c:pt>
                <c:pt idx="22">
                  <c:v>D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</c:strCache>
            </c:strRef>
          </c:cat>
          <c:val>
            <c:numRef>
              <c:f>'3. Dissolving Lib. and Assoc.'!$B$19:$AC$19</c:f>
              <c:numCache>
                <c:formatCode>0%</c:formatCode>
                <c:ptCount val="28"/>
                <c:pt idx="0">
                  <c:v>0.35743319650878708</c:v>
                </c:pt>
                <c:pt idx="1">
                  <c:v>0.13809300328403198</c:v>
                </c:pt>
                <c:pt idx="2">
                  <c:v>9.3599463752433998E-2</c:v>
                </c:pt>
                <c:pt idx="5">
                  <c:v>0.30896674704865373</c:v>
                </c:pt>
                <c:pt idx="6">
                  <c:v>0.13797990523689224</c:v>
                </c:pt>
                <c:pt idx="7">
                  <c:v>0.12699113384631833</c:v>
                </c:pt>
                <c:pt idx="10">
                  <c:v>0.32368098511714466</c:v>
                </c:pt>
                <c:pt idx="11">
                  <c:v>0.1214740995987499</c:v>
                </c:pt>
                <c:pt idx="12">
                  <c:v>7.6235343816186518E-2</c:v>
                </c:pt>
                <c:pt idx="15">
                  <c:v>0.2413615286183414</c:v>
                </c:pt>
                <c:pt idx="16">
                  <c:v>8.4714363931182673E-2</c:v>
                </c:pt>
                <c:pt idx="17">
                  <c:v>7.0210860141476331E-2</c:v>
                </c:pt>
                <c:pt idx="20">
                  <c:v>9.8020873394611602E-2</c:v>
                </c:pt>
                <c:pt idx="21">
                  <c:v>2.6199136585544975E-2</c:v>
                </c:pt>
                <c:pt idx="22">
                  <c:v>2.9834461309759433E-2</c:v>
                </c:pt>
                <c:pt idx="25">
                  <c:v>0.30581921170612775</c:v>
                </c:pt>
                <c:pt idx="26">
                  <c:v>0.11662196397409712</c:v>
                </c:pt>
                <c:pt idx="27">
                  <c:v>9.4491450303447397E-2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2D-FD41-979F-60A3BEBEE6B9}"/>
            </c:ext>
          </c:extLst>
        </c:ser>
        <c:ser>
          <c:idx val="3"/>
          <c:order val="3"/>
          <c:tx>
            <c:strRef>
              <c:f>'3. Dissolving Lib. and Assoc.'!$A$18</c:f>
              <c:strCache>
                <c:ptCount val="1"/>
                <c:pt idx="0">
                  <c:v>Intermediate Weathering</c:v>
                </c:pt>
              </c:strCache>
            </c:strRef>
          </c:tx>
          <c:spPr>
            <a:solidFill>
              <a:srgbClr val="8FEA76"/>
            </a:solidFill>
            <a:ln>
              <a:noFill/>
            </a:ln>
            <a:effectLst/>
          </c:spPr>
          <c:invertIfNegative val="0"/>
          <c:cat>
            <c:strRef>
              <c:f>'3. Dissolving Lib. and Assoc.'!$B$3:$AC$3</c:f>
              <c:strCache>
                <c:ptCount val="28"/>
                <c:pt idx="0">
                  <c:v>B</c:v>
                </c:pt>
                <c:pt idx="1">
                  <c:v>C</c:v>
                </c:pt>
                <c:pt idx="2">
                  <c:v>D</c:v>
                </c:pt>
                <c:pt idx="5">
                  <c:v>B</c:v>
                </c:pt>
                <c:pt idx="6">
                  <c:v>C</c:v>
                </c:pt>
                <c:pt idx="7">
                  <c:v>D</c:v>
                </c:pt>
                <c:pt idx="10">
                  <c:v>B</c:v>
                </c:pt>
                <c:pt idx="11">
                  <c:v>C</c:v>
                </c:pt>
                <c:pt idx="12">
                  <c:v>D</c:v>
                </c:pt>
                <c:pt idx="15">
                  <c:v>B</c:v>
                </c:pt>
                <c:pt idx="16">
                  <c:v>C</c:v>
                </c:pt>
                <c:pt idx="17">
                  <c:v>D</c:v>
                </c:pt>
                <c:pt idx="20">
                  <c:v>B</c:v>
                </c:pt>
                <c:pt idx="21">
                  <c:v>C</c:v>
                </c:pt>
                <c:pt idx="22">
                  <c:v>D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</c:strCache>
            </c:strRef>
          </c:cat>
          <c:val>
            <c:numRef>
              <c:f>'3. Dissolving Lib. and Assoc.'!$B$18:$AC$18</c:f>
              <c:numCache>
                <c:formatCode>0%</c:formatCode>
                <c:ptCount val="28"/>
                <c:pt idx="0">
                  <c:v>0.22084106485733432</c:v>
                </c:pt>
                <c:pt idx="1">
                  <c:v>0.26310576248106066</c:v>
                </c:pt>
                <c:pt idx="2">
                  <c:v>0.59264301671117026</c:v>
                </c:pt>
                <c:pt idx="5">
                  <c:v>0.21761752580466187</c:v>
                </c:pt>
                <c:pt idx="6">
                  <c:v>0.24305034473306414</c:v>
                </c:pt>
                <c:pt idx="7">
                  <c:v>0.45685359738487397</c:v>
                </c:pt>
                <c:pt idx="10">
                  <c:v>0.18113314793440835</c:v>
                </c:pt>
                <c:pt idx="11">
                  <c:v>0.18054447082392969</c:v>
                </c:pt>
                <c:pt idx="12">
                  <c:v>0.46718468592448381</c:v>
                </c:pt>
                <c:pt idx="15">
                  <c:v>0.16588237254468932</c:v>
                </c:pt>
                <c:pt idx="16">
                  <c:v>9.1875176599669733E-2</c:v>
                </c:pt>
                <c:pt idx="17">
                  <c:v>0.47942891165458329</c:v>
                </c:pt>
                <c:pt idx="20">
                  <c:v>8.1494321335908906E-2</c:v>
                </c:pt>
                <c:pt idx="21">
                  <c:v>5.9075094177329361E-2</c:v>
                </c:pt>
                <c:pt idx="22">
                  <c:v>0.27191137356130557</c:v>
                </c:pt>
                <c:pt idx="25">
                  <c:v>0.19374760987670706</c:v>
                </c:pt>
                <c:pt idx="26">
                  <c:v>0.21006980215068943</c:v>
                </c:pt>
                <c:pt idx="27">
                  <c:v>0.51671041392037409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2D-FD41-979F-60A3BEBEE6B9}"/>
            </c:ext>
          </c:extLst>
        </c:ser>
        <c:ser>
          <c:idx val="4"/>
          <c:order val="4"/>
          <c:tx>
            <c:strRef>
              <c:f>'3. Dissolving Lib. and Assoc.'!$A$17</c:f>
              <c:strCache>
                <c:ptCount val="1"/>
                <c:pt idx="0">
                  <c:v>Fast Weathering</c:v>
                </c:pt>
              </c:strCache>
            </c:strRef>
          </c:tx>
          <c:spPr>
            <a:solidFill>
              <a:srgbClr val="2F6C16"/>
            </a:solidFill>
            <a:ln>
              <a:noFill/>
            </a:ln>
            <a:effectLst/>
          </c:spPr>
          <c:invertIfNegative val="0"/>
          <c:cat>
            <c:strRef>
              <c:f>'3. Dissolving Lib. and Assoc.'!$B$3:$AC$3</c:f>
              <c:strCache>
                <c:ptCount val="28"/>
                <c:pt idx="0">
                  <c:v>B</c:v>
                </c:pt>
                <c:pt idx="1">
                  <c:v>C</c:v>
                </c:pt>
                <c:pt idx="2">
                  <c:v>D</c:v>
                </c:pt>
                <c:pt idx="5">
                  <c:v>B</c:v>
                </c:pt>
                <c:pt idx="6">
                  <c:v>C</c:v>
                </c:pt>
                <c:pt idx="7">
                  <c:v>D</c:v>
                </c:pt>
                <c:pt idx="10">
                  <c:v>B</c:v>
                </c:pt>
                <c:pt idx="11">
                  <c:v>C</c:v>
                </c:pt>
                <c:pt idx="12">
                  <c:v>D</c:v>
                </c:pt>
                <c:pt idx="15">
                  <c:v>B</c:v>
                </c:pt>
                <c:pt idx="16">
                  <c:v>C</c:v>
                </c:pt>
                <c:pt idx="17">
                  <c:v>D</c:v>
                </c:pt>
                <c:pt idx="20">
                  <c:v>B</c:v>
                </c:pt>
                <c:pt idx="21">
                  <c:v>C</c:v>
                </c:pt>
                <c:pt idx="22">
                  <c:v>D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</c:strCache>
            </c:strRef>
          </c:cat>
          <c:val>
            <c:numRef>
              <c:f>'3. Dissolving Lib. and Assoc.'!$B$17:$AC$17</c:f>
              <c:numCache>
                <c:formatCode>0%</c:formatCode>
                <c:ptCount val="28"/>
                <c:pt idx="0">
                  <c:v>1.9631510880362843E-2</c:v>
                </c:pt>
                <c:pt idx="1">
                  <c:v>2.5172256287931828E-2</c:v>
                </c:pt>
                <c:pt idx="2">
                  <c:v>6.4417106493423762E-2</c:v>
                </c:pt>
                <c:pt idx="5">
                  <c:v>6.5970238257203459E-3</c:v>
                </c:pt>
                <c:pt idx="6">
                  <c:v>2.3568193329876353E-2</c:v>
                </c:pt>
                <c:pt idx="7">
                  <c:v>7.9304902783908712E-2</c:v>
                </c:pt>
                <c:pt idx="10">
                  <c:v>2.0696973444787638E-2</c:v>
                </c:pt>
                <c:pt idx="11">
                  <c:v>1.8522992829277021E-2</c:v>
                </c:pt>
                <c:pt idx="12">
                  <c:v>5.8564664542163317E-2</c:v>
                </c:pt>
                <c:pt idx="15">
                  <c:v>3.5260078053578794E-2</c:v>
                </c:pt>
                <c:pt idx="16">
                  <c:v>1.1178849415972492E-2</c:v>
                </c:pt>
                <c:pt idx="17">
                  <c:v>5.2408762269539222E-2</c:v>
                </c:pt>
                <c:pt idx="20">
                  <c:v>1.4185716898685141E-2</c:v>
                </c:pt>
                <c:pt idx="21">
                  <c:v>1.24200688098366E-2</c:v>
                </c:pt>
                <c:pt idx="22">
                  <c:v>3.5953554363400933E-2</c:v>
                </c:pt>
                <c:pt idx="25">
                  <c:v>2.0899431212676289E-2</c:v>
                </c:pt>
                <c:pt idx="26">
                  <c:v>2.0881400723343678E-2</c:v>
                </c:pt>
                <c:pt idx="27">
                  <c:v>6.4348053337000458E-2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2D-FD41-979F-60A3BEBEE6B9}"/>
            </c:ext>
          </c:extLst>
        </c:ser>
        <c:ser>
          <c:idx val="6"/>
          <c:order val="5"/>
          <c:tx>
            <c:strRef>
              <c:f>'3. Dissolving Lib. and Assoc.'!$A$15</c:f>
              <c:strCache>
                <c:ptCount val="1"/>
                <c:pt idx="0">
                  <c:v>Other Sulfide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'3. Dissolving Lib. and Assoc.'!$B$3:$AC$3</c:f>
              <c:strCache>
                <c:ptCount val="28"/>
                <c:pt idx="0">
                  <c:v>B</c:v>
                </c:pt>
                <c:pt idx="1">
                  <c:v>C</c:v>
                </c:pt>
                <c:pt idx="2">
                  <c:v>D</c:v>
                </c:pt>
                <c:pt idx="5">
                  <c:v>B</c:v>
                </c:pt>
                <c:pt idx="6">
                  <c:v>C</c:v>
                </c:pt>
                <c:pt idx="7">
                  <c:v>D</c:v>
                </c:pt>
                <c:pt idx="10">
                  <c:v>B</c:v>
                </c:pt>
                <c:pt idx="11">
                  <c:v>C</c:v>
                </c:pt>
                <c:pt idx="12">
                  <c:v>D</c:v>
                </c:pt>
                <c:pt idx="15">
                  <c:v>B</c:v>
                </c:pt>
                <c:pt idx="16">
                  <c:v>C</c:v>
                </c:pt>
                <c:pt idx="17">
                  <c:v>D</c:v>
                </c:pt>
                <c:pt idx="20">
                  <c:v>B</c:v>
                </c:pt>
                <c:pt idx="21">
                  <c:v>C</c:v>
                </c:pt>
                <c:pt idx="22">
                  <c:v>D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</c:strCache>
            </c:strRef>
          </c:cat>
          <c:val>
            <c:numRef>
              <c:f>'3. Dissolving Lib. and Assoc.'!$B$15:$AC$15</c:f>
              <c:numCache>
                <c:formatCode>0%</c:formatCode>
                <c:ptCount val="28"/>
                <c:pt idx="0">
                  <c:v>1.5619240405100629E-4</c:v>
                </c:pt>
                <c:pt idx="1">
                  <c:v>1.2374282705029591E-3</c:v>
                </c:pt>
                <c:pt idx="2">
                  <c:v>1.359000344345441E-3</c:v>
                </c:pt>
                <c:pt idx="5">
                  <c:v>1.97333246825768E-3</c:v>
                </c:pt>
                <c:pt idx="6">
                  <c:v>1.1937833196942831E-3</c:v>
                </c:pt>
                <c:pt idx="7">
                  <c:v>1.3935412392995922E-3</c:v>
                </c:pt>
                <c:pt idx="10">
                  <c:v>1.3374457799539602E-4</c:v>
                </c:pt>
                <c:pt idx="11">
                  <c:v>1.1215398611819647E-3</c:v>
                </c:pt>
                <c:pt idx="12">
                  <c:v>1.3503988183265769E-3</c:v>
                </c:pt>
                <c:pt idx="15">
                  <c:v>7.8434163171123994E-5</c:v>
                </c:pt>
                <c:pt idx="16">
                  <c:v>8.1630543402638593E-4</c:v>
                </c:pt>
                <c:pt idx="17">
                  <c:v>1.074264526754828E-3</c:v>
                </c:pt>
                <c:pt idx="20">
                  <c:v>1.0233159169475301E-4</c:v>
                </c:pt>
                <c:pt idx="21">
                  <c:v>6.2632126253219845E-4</c:v>
                </c:pt>
                <c:pt idx="22">
                  <c:v>7.7653465147734435E-4</c:v>
                </c:pt>
                <c:pt idx="25">
                  <c:v>1.4935412537653888E-4</c:v>
                </c:pt>
                <c:pt idx="26">
                  <c:v>1.0674119491272649E-3</c:v>
                </c:pt>
                <c:pt idx="27">
                  <c:v>1.2981323582763765E-3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2D-FD41-979F-60A3BEBEE6B9}"/>
            </c:ext>
          </c:extLst>
        </c:ser>
        <c:ser>
          <c:idx val="5"/>
          <c:order val="6"/>
          <c:tx>
            <c:strRef>
              <c:f>'3. Dissolving Lib. and Assoc.'!$A$16</c:f>
              <c:strCache>
                <c:ptCount val="1"/>
                <c:pt idx="0">
                  <c:v>Fe-Sulfide</c:v>
                </c:pt>
              </c:strCache>
            </c:strRef>
          </c:tx>
          <c:spPr>
            <a:solidFill>
              <a:srgbClr val="FEF951"/>
            </a:solidFill>
            <a:ln>
              <a:noFill/>
            </a:ln>
            <a:effectLst/>
          </c:spPr>
          <c:invertIfNegative val="0"/>
          <c:cat>
            <c:strRef>
              <c:f>'3. Dissolving Lib. and Assoc.'!$B$3:$AC$3</c:f>
              <c:strCache>
                <c:ptCount val="28"/>
                <c:pt idx="0">
                  <c:v>B</c:v>
                </c:pt>
                <c:pt idx="1">
                  <c:v>C</c:v>
                </c:pt>
                <c:pt idx="2">
                  <c:v>D</c:v>
                </c:pt>
                <c:pt idx="5">
                  <c:v>B</c:v>
                </c:pt>
                <c:pt idx="6">
                  <c:v>C</c:v>
                </c:pt>
                <c:pt idx="7">
                  <c:v>D</c:v>
                </c:pt>
                <c:pt idx="10">
                  <c:v>B</c:v>
                </c:pt>
                <c:pt idx="11">
                  <c:v>C</c:v>
                </c:pt>
                <c:pt idx="12">
                  <c:v>D</c:v>
                </c:pt>
                <c:pt idx="15">
                  <c:v>B</c:v>
                </c:pt>
                <c:pt idx="16">
                  <c:v>C</c:v>
                </c:pt>
                <c:pt idx="17">
                  <c:v>D</c:v>
                </c:pt>
                <c:pt idx="20">
                  <c:v>B</c:v>
                </c:pt>
                <c:pt idx="21">
                  <c:v>C</c:v>
                </c:pt>
                <c:pt idx="22">
                  <c:v>D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</c:strCache>
            </c:strRef>
          </c:cat>
          <c:val>
            <c:numRef>
              <c:f>'3. Dissolving Lib. and Assoc.'!$B$16:$AC$16</c:f>
              <c:numCache>
                <c:formatCode>0%</c:formatCode>
                <c:ptCount val="28"/>
                <c:pt idx="0">
                  <c:v>2.4249807883343039E-2</c:v>
                </c:pt>
                <c:pt idx="1">
                  <c:v>0.12722188229377043</c:v>
                </c:pt>
                <c:pt idx="2">
                  <c:v>1.3990718603599545E-2</c:v>
                </c:pt>
                <c:pt idx="5">
                  <c:v>1.3210783842175333E-2</c:v>
                </c:pt>
                <c:pt idx="6">
                  <c:v>0.12781688097170324</c:v>
                </c:pt>
                <c:pt idx="7">
                  <c:v>3.7527517390413635E-2</c:v>
                </c:pt>
                <c:pt idx="10">
                  <c:v>1.500805228791194E-2</c:v>
                </c:pt>
                <c:pt idx="11">
                  <c:v>9.5416859897142769E-2</c:v>
                </c:pt>
                <c:pt idx="12">
                  <c:v>2.113551834736135E-2</c:v>
                </c:pt>
                <c:pt idx="15">
                  <c:v>1.2472992798287974E-2</c:v>
                </c:pt>
                <c:pt idx="16">
                  <c:v>6.4615110133377479E-2</c:v>
                </c:pt>
                <c:pt idx="17">
                  <c:v>1.4809503833120116E-2</c:v>
                </c:pt>
                <c:pt idx="20">
                  <c:v>9.811041353734451E-3</c:v>
                </c:pt>
                <c:pt idx="21">
                  <c:v>3.3234418188579619E-2</c:v>
                </c:pt>
                <c:pt idx="22">
                  <c:v>1.0762770269475938E-2</c:v>
                </c:pt>
                <c:pt idx="25">
                  <c:v>2.0079606937511551E-2</c:v>
                </c:pt>
                <c:pt idx="26">
                  <c:v>0.10627847581463516</c:v>
                </c:pt>
                <c:pt idx="27">
                  <c:v>1.9850253790092105E-2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2D-FD41-979F-60A3BEBEE6B9}"/>
            </c:ext>
          </c:extLst>
        </c:ser>
        <c:ser>
          <c:idx val="7"/>
          <c:order val="7"/>
          <c:tx>
            <c:strRef>
              <c:f>'3. Dissolving Lib. and Assoc.'!$A$22</c:f>
              <c:strCache>
                <c:ptCount val="1"/>
                <c:pt idx="0">
                  <c:v>Liberated Dissolving</c:v>
                </c:pt>
              </c:strCache>
            </c:strRef>
          </c:tx>
          <c:spPr>
            <a:solidFill>
              <a:srgbClr val="6DFBFC"/>
            </a:solidFill>
            <a:ln>
              <a:noFill/>
            </a:ln>
            <a:effectLst/>
          </c:spPr>
          <c:invertIfNegative val="0"/>
          <c:cat>
            <c:strRef>
              <c:f>'3. Dissolving Lib. and Assoc.'!$B$3:$AC$3</c:f>
              <c:strCache>
                <c:ptCount val="28"/>
                <c:pt idx="0">
                  <c:v>B</c:v>
                </c:pt>
                <c:pt idx="1">
                  <c:v>C</c:v>
                </c:pt>
                <c:pt idx="2">
                  <c:v>D</c:v>
                </c:pt>
                <c:pt idx="5">
                  <c:v>B</c:v>
                </c:pt>
                <c:pt idx="6">
                  <c:v>C</c:v>
                </c:pt>
                <c:pt idx="7">
                  <c:v>D</c:v>
                </c:pt>
                <c:pt idx="10">
                  <c:v>B</c:v>
                </c:pt>
                <c:pt idx="11">
                  <c:v>C</c:v>
                </c:pt>
                <c:pt idx="12">
                  <c:v>D</c:v>
                </c:pt>
                <c:pt idx="15">
                  <c:v>B</c:v>
                </c:pt>
                <c:pt idx="16">
                  <c:v>C</c:v>
                </c:pt>
                <c:pt idx="17">
                  <c:v>D</c:v>
                </c:pt>
                <c:pt idx="20">
                  <c:v>B</c:v>
                </c:pt>
                <c:pt idx="21">
                  <c:v>C</c:v>
                </c:pt>
                <c:pt idx="22">
                  <c:v>D</c:v>
                </c:pt>
                <c:pt idx="25">
                  <c:v>B</c:v>
                </c:pt>
                <c:pt idx="26">
                  <c:v>C</c:v>
                </c:pt>
                <c:pt idx="27">
                  <c:v>D</c:v>
                </c:pt>
              </c:strCache>
            </c:strRef>
          </c:cat>
          <c:val>
            <c:numRef>
              <c:f>'3. Dissolving Lib. and Assoc.'!$B$22:$AC$22</c:f>
              <c:numCache>
                <c:formatCode>0%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>
                  <c:v>3.8928694318848919E-2</c:v>
                </c:pt>
                <c:pt idx="6">
                  <c:v>3.8390575728276505E-2</c:v>
                </c:pt>
                <c:pt idx="7">
                  <c:v>0</c:v>
                </c:pt>
                <c:pt idx="10">
                  <c:v>7.9464729210113591E-2</c:v>
                </c:pt>
                <c:pt idx="11">
                  <c:v>0.15577747766395447</c:v>
                </c:pt>
                <c:pt idx="12">
                  <c:v>8.369221234615129E-2</c:v>
                </c:pt>
                <c:pt idx="15">
                  <c:v>0.22785488066186965</c:v>
                </c:pt>
                <c:pt idx="16">
                  <c:v>0.34995784276403308</c:v>
                </c:pt>
                <c:pt idx="17">
                  <c:v>0.16926101036976079</c:v>
                </c:pt>
                <c:pt idx="20">
                  <c:v>0.66114172555178718</c:v>
                </c:pt>
                <c:pt idx="21">
                  <c:v>0.777608682271822</c:v>
                </c:pt>
                <c:pt idx="22">
                  <c:v>0.56287311399037498</c:v>
                </c:pt>
                <c:pt idx="25">
                  <c:v>0.11020007026758193</c:v>
                </c:pt>
                <c:pt idx="26">
                  <c:v>0.1629087474861077</c:v>
                </c:pt>
                <c:pt idx="27">
                  <c:v>6.2174317784741626E-2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2D-FD41-979F-60A3BEBEE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227210736"/>
        <c:axId val="227211128"/>
      </c:barChart>
      <c:catAx>
        <c:axId val="22721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7211128"/>
        <c:crosses val="autoZero"/>
        <c:auto val="1"/>
        <c:lblAlgn val="ctr"/>
        <c:lblOffset val="100"/>
        <c:noMultiLvlLbl val="0"/>
      </c:catAx>
      <c:valAx>
        <c:axId val="22721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Dissolving liberation and association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721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96123629397006"/>
          <c:y val="0.13207789745418358"/>
          <c:w val="0.21333177771079959"/>
          <c:h val="0.577689697938731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9594029905404E-2"/>
          <c:y val="3.6057510165938424E-2"/>
          <c:w val="0.59389901631904296"/>
          <c:h val="0.84944220639450851"/>
        </c:manualLayout>
      </c:layout>
      <c:barChart>
        <c:barDir val="col"/>
        <c:grouping val="percentStacked"/>
        <c:varyColors val="0"/>
        <c:ser>
          <c:idx val="16"/>
          <c:order val="0"/>
          <c:tx>
            <c:strRef>
              <c:f>'3. Dissolving Lib. and Assoc.'!$AE$21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A6A6A6"/>
            </a:solidFill>
          </c:spPr>
          <c:invertIfNegative val="0"/>
          <c:cat>
            <c:strRef>
              <c:f>'3. Dissolving Lib. and Assoc.'!$AF$3:$AH$3</c:f>
              <c:strCache>
                <c:ptCount val="3"/>
                <c:pt idx="0">
                  <c:v>B</c:v>
                </c:pt>
                <c:pt idx="1">
                  <c:v>C</c:v>
                </c:pt>
                <c:pt idx="2">
                  <c:v>D</c:v>
                </c:pt>
              </c:strCache>
            </c:strRef>
          </c:cat>
          <c:val>
            <c:numRef>
              <c:f>'3. Dissolving Lib. and Assoc.'!$AF$21:$AH$21</c:f>
              <c:numCache>
                <c:formatCode>0%</c:formatCode>
                <c:ptCount val="3"/>
                <c:pt idx="0">
                  <c:v>5.5558486217384143E-2</c:v>
                </c:pt>
                <c:pt idx="1">
                  <c:v>9.8265256897553648E-3</c:v>
                </c:pt>
                <c:pt idx="2">
                  <c:v>3.2546273066104053E-2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81-1E4B-A1B8-CB51F9D9982A}"/>
            </c:ext>
          </c:extLst>
        </c:ser>
        <c:ser>
          <c:idx val="15"/>
          <c:order val="1"/>
          <c:tx>
            <c:strRef>
              <c:f>'3. Dissolving Lib. and Assoc.'!$AE$20</c:f>
              <c:strCache>
                <c:ptCount val="1"/>
                <c:pt idx="0">
                  <c:v>Inert</c:v>
                </c:pt>
              </c:strCache>
            </c:strRef>
          </c:tx>
          <c:spPr>
            <a:solidFill>
              <a:srgbClr val="EBA8DD"/>
            </a:solidFill>
          </c:spPr>
          <c:invertIfNegative val="0"/>
          <c:cat>
            <c:strRef>
              <c:f>'3. Dissolving Lib. and Assoc.'!$AF$3:$AH$3</c:f>
              <c:strCache>
                <c:ptCount val="3"/>
                <c:pt idx="0">
                  <c:v>B</c:v>
                </c:pt>
                <c:pt idx="1">
                  <c:v>C</c:v>
                </c:pt>
                <c:pt idx="2">
                  <c:v>D</c:v>
                </c:pt>
              </c:strCache>
            </c:strRef>
          </c:cat>
          <c:val>
            <c:numRef>
              <c:f>'3. Dissolving Lib. and Assoc.'!$AF$20:$AH$20</c:f>
              <c:numCache>
                <c:formatCode>0%</c:formatCode>
                <c:ptCount val="3"/>
                <c:pt idx="0">
                  <c:v>3.2885600110825211E-2</c:v>
                </c:pt>
                <c:pt idx="1">
                  <c:v>0.13327931395300374</c:v>
                </c:pt>
                <c:pt idx="2">
                  <c:v>8.7619910511918267E-2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81-1E4B-A1B8-CB51F9D9982A}"/>
            </c:ext>
          </c:extLst>
        </c:ser>
        <c:ser>
          <c:idx val="14"/>
          <c:order val="2"/>
          <c:tx>
            <c:strRef>
              <c:f>'3. Dissolving Lib. and Assoc.'!$AE$19</c:f>
              <c:strCache>
                <c:ptCount val="1"/>
                <c:pt idx="0">
                  <c:v>Slow Weathering</c:v>
                </c:pt>
              </c:strCache>
            </c:strRef>
          </c:tx>
          <c:spPr>
            <a:solidFill>
              <a:srgbClr val="9A99F9"/>
            </a:solidFill>
          </c:spPr>
          <c:invertIfNegative val="0"/>
          <c:cat>
            <c:strRef>
              <c:f>'3. Dissolving Lib. and Assoc.'!$AF$3:$AH$3</c:f>
              <c:strCache>
                <c:ptCount val="3"/>
                <c:pt idx="0">
                  <c:v>B</c:v>
                </c:pt>
                <c:pt idx="1">
                  <c:v>C</c:v>
                </c:pt>
                <c:pt idx="2">
                  <c:v>D</c:v>
                </c:pt>
              </c:strCache>
            </c:strRef>
          </c:cat>
          <c:val>
            <c:numRef>
              <c:f>'3. Dissolving Lib. and Assoc.'!$AF$19:$AH$19</c:f>
              <c:numCache>
                <c:formatCode>0%</c:formatCode>
                <c:ptCount val="3"/>
                <c:pt idx="0">
                  <c:v>4.0784754308299802E-2</c:v>
                </c:pt>
                <c:pt idx="1">
                  <c:v>3.9046985448743868E-2</c:v>
                </c:pt>
                <c:pt idx="2">
                  <c:v>4.2686623069908877E-2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81-1E4B-A1B8-CB51F9D9982A}"/>
            </c:ext>
          </c:extLst>
        </c:ser>
        <c:ser>
          <c:idx val="13"/>
          <c:order val="3"/>
          <c:tx>
            <c:strRef>
              <c:f>'3. Dissolving Lib. and Assoc.'!$AE$18</c:f>
              <c:strCache>
                <c:ptCount val="1"/>
                <c:pt idx="0">
                  <c:v>Intermediate Weathering</c:v>
                </c:pt>
              </c:strCache>
            </c:strRef>
          </c:tx>
          <c:spPr>
            <a:solidFill>
              <a:srgbClr val="8FEA76"/>
            </a:solidFill>
          </c:spPr>
          <c:invertIfNegative val="0"/>
          <c:cat>
            <c:strRef>
              <c:f>'3. Dissolving Lib. and Assoc.'!$AF$3:$AH$3</c:f>
              <c:strCache>
                <c:ptCount val="3"/>
                <c:pt idx="0">
                  <c:v>B</c:v>
                </c:pt>
                <c:pt idx="1">
                  <c:v>C</c:v>
                </c:pt>
                <c:pt idx="2">
                  <c:v>D</c:v>
                </c:pt>
              </c:strCache>
            </c:strRef>
          </c:cat>
          <c:val>
            <c:numRef>
              <c:f>'3. Dissolving Lib. and Assoc.'!$AF$18:$AH$18</c:f>
              <c:numCache>
                <c:formatCode>0%</c:formatCode>
                <c:ptCount val="3"/>
                <c:pt idx="0">
                  <c:v>2.2144072436435017E-2</c:v>
                </c:pt>
                <c:pt idx="1">
                  <c:v>7.6253573591157808E-2</c:v>
                </c:pt>
                <c:pt idx="2">
                  <c:v>0.24622227105047093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81-1E4B-A1B8-CB51F9D9982A}"/>
            </c:ext>
          </c:extLst>
        </c:ser>
        <c:ser>
          <c:idx val="12"/>
          <c:order val="4"/>
          <c:tx>
            <c:strRef>
              <c:f>'3. Dissolving Lib. and Assoc.'!$AE$17</c:f>
              <c:strCache>
                <c:ptCount val="1"/>
                <c:pt idx="0">
                  <c:v>Fast Weathering</c:v>
                </c:pt>
              </c:strCache>
            </c:strRef>
          </c:tx>
          <c:spPr>
            <a:solidFill>
              <a:srgbClr val="2F6C16"/>
            </a:solidFill>
          </c:spPr>
          <c:invertIfNegative val="0"/>
          <c:cat>
            <c:strRef>
              <c:f>'3. Dissolving Lib. and Assoc.'!$AF$3:$AH$3</c:f>
              <c:strCache>
                <c:ptCount val="3"/>
                <c:pt idx="0">
                  <c:v>B</c:v>
                </c:pt>
                <c:pt idx="1">
                  <c:v>C</c:v>
                </c:pt>
                <c:pt idx="2">
                  <c:v>D</c:v>
                </c:pt>
              </c:strCache>
            </c:strRef>
          </c:cat>
          <c:val>
            <c:numRef>
              <c:f>'3. Dissolving Lib. and Assoc.'!$AF$17:$AH$17</c:f>
              <c:numCache>
                <c:formatCode>0%</c:formatCode>
                <c:ptCount val="3"/>
                <c:pt idx="0">
                  <c:v>9.0228832464877302E-3</c:v>
                </c:pt>
                <c:pt idx="1">
                  <c:v>1.576629172534786E-2</c:v>
                </c:pt>
                <c:pt idx="2">
                  <c:v>7.5657940746950841E-2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81-1E4B-A1B8-CB51F9D9982A}"/>
            </c:ext>
          </c:extLst>
        </c:ser>
        <c:ser>
          <c:idx val="10"/>
          <c:order val="5"/>
          <c:tx>
            <c:strRef>
              <c:f>'3. Dissolving Lib. and Assoc.'!$AE$15</c:f>
              <c:strCache>
                <c:ptCount val="1"/>
                <c:pt idx="0">
                  <c:v>Other Sulfide</c:v>
                </c:pt>
              </c:strCache>
            </c:strRef>
          </c:tx>
          <c:spPr>
            <a:solidFill>
              <a:srgbClr val="ED3832"/>
            </a:solidFill>
          </c:spPr>
          <c:invertIfNegative val="0"/>
          <c:cat>
            <c:strRef>
              <c:f>'3. Dissolving Lib. and Assoc.'!$AF$3:$AH$3</c:f>
              <c:strCache>
                <c:ptCount val="3"/>
                <c:pt idx="0">
                  <c:v>B</c:v>
                </c:pt>
                <c:pt idx="1">
                  <c:v>C</c:v>
                </c:pt>
                <c:pt idx="2">
                  <c:v>D</c:v>
                </c:pt>
              </c:strCache>
            </c:strRef>
          </c:cat>
          <c:val>
            <c:numRef>
              <c:f>'3. Dissolving Lib. and Assoc.'!$AF$15:$AH$15</c:f>
              <c:numCache>
                <c:formatCode>0%</c:formatCode>
                <c:ptCount val="3"/>
                <c:pt idx="0">
                  <c:v>0</c:v>
                </c:pt>
                <c:pt idx="1">
                  <c:v>8.5043630039802968E-4</c:v>
                </c:pt>
                <c:pt idx="2">
                  <c:v>4.8576526964334382E-4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81-1E4B-A1B8-CB51F9D9982A}"/>
            </c:ext>
          </c:extLst>
        </c:ser>
        <c:ser>
          <c:idx val="11"/>
          <c:order val="6"/>
          <c:tx>
            <c:strRef>
              <c:f>'3. Dissolving Lib. and Assoc.'!$AE$16</c:f>
              <c:strCache>
                <c:ptCount val="1"/>
                <c:pt idx="0">
                  <c:v>Fe-Sulfide</c:v>
                </c:pt>
              </c:strCache>
            </c:strRef>
          </c:tx>
          <c:spPr>
            <a:solidFill>
              <a:srgbClr val="FEF951"/>
            </a:solidFill>
          </c:spPr>
          <c:invertIfNegative val="0"/>
          <c:cat>
            <c:strRef>
              <c:f>'3. Dissolving Lib. and Assoc.'!$AF$3:$AH$3</c:f>
              <c:strCache>
                <c:ptCount val="3"/>
                <c:pt idx="0">
                  <c:v>B</c:v>
                </c:pt>
                <c:pt idx="1">
                  <c:v>C</c:v>
                </c:pt>
                <c:pt idx="2">
                  <c:v>D</c:v>
                </c:pt>
              </c:strCache>
            </c:strRef>
          </c:cat>
          <c:val>
            <c:numRef>
              <c:f>'3. Dissolving Lib. and Assoc.'!$AF$16:$AH$16</c:f>
              <c:numCache>
                <c:formatCode>0%</c:formatCode>
                <c:ptCount val="3"/>
                <c:pt idx="0">
                  <c:v>3.0737294575947202E-3</c:v>
                </c:pt>
                <c:pt idx="1">
                  <c:v>3.1838208996151245E-2</c:v>
                </c:pt>
                <c:pt idx="2">
                  <c:v>1.2022690423672778E-2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81-1E4B-A1B8-CB51F9D9982A}"/>
            </c:ext>
          </c:extLst>
        </c:ser>
        <c:ser>
          <c:idx val="17"/>
          <c:order val="7"/>
          <c:tx>
            <c:strRef>
              <c:f>'3. Dissolving Lib. and Assoc.'!$AE$22</c:f>
              <c:strCache>
                <c:ptCount val="1"/>
                <c:pt idx="0">
                  <c:v>Liberated Dissolving</c:v>
                </c:pt>
              </c:strCache>
            </c:strRef>
          </c:tx>
          <c:spPr>
            <a:solidFill>
              <a:srgbClr val="6DFBFC"/>
            </a:solidFill>
          </c:spPr>
          <c:invertIfNegative val="0"/>
          <c:cat>
            <c:strRef>
              <c:f>'3. Dissolving Lib. and Assoc.'!$AF$3:$AH$3</c:f>
              <c:strCache>
                <c:ptCount val="3"/>
                <c:pt idx="0">
                  <c:v>B</c:v>
                </c:pt>
                <c:pt idx="1">
                  <c:v>C</c:v>
                </c:pt>
                <c:pt idx="2">
                  <c:v>D</c:v>
                </c:pt>
              </c:strCache>
            </c:strRef>
          </c:cat>
          <c:val>
            <c:numRef>
              <c:f>'3. Dissolving Lib. and Assoc.'!$AF$22:$AH$22</c:f>
              <c:numCache>
                <c:formatCode>0%</c:formatCode>
                <c:ptCount val="3"/>
                <c:pt idx="0">
                  <c:v>0.83653047422297333</c:v>
                </c:pt>
                <c:pt idx="1">
                  <c:v>0.69313866429544213</c:v>
                </c:pt>
                <c:pt idx="2">
                  <c:v>0.50275852586133085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81-1E4B-A1B8-CB51F9D99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28244768"/>
        <c:axId val="227422016"/>
      </c:barChart>
      <c:catAx>
        <c:axId val="22824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7422016"/>
        <c:crosses val="autoZero"/>
        <c:auto val="1"/>
        <c:lblAlgn val="ctr"/>
        <c:lblOffset val="100"/>
        <c:noMultiLvlLbl val="0"/>
      </c:catAx>
      <c:valAx>
        <c:axId val="22742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Dissolving liberation and association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8244768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70430692685279028"/>
          <c:y val="7.2953412079015095E-2"/>
          <c:w val="0.28857445661388287"/>
          <c:h val="0.820680282990539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Meso-scale Fe-sulfide grain size distribution for samples A, B, C and 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'4. Grain Size Distribution'!$B$2</c:f>
              <c:strCache>
                <c:ptCount val="1"/>
                <c:pt idx="0">
                  <c:v>Sample A HCT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'4. Grain Size Distribution'!$A$4:$A$36</c:f>
              <c:numCache>
                <c:formatCode>General</c:formatCode>
                <c:ptCount val="33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21</c:v>
                </c:pt>
                <c:pt idx="8">
                  <c:v>22.5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350</c:v>
                </c:pt>
                <c:pt idx="28">
                  <c:v>450</c:v>
                </c:pt>
                <c:pt idx="29">
                  <c:v>750</c:v>
                </c:pt>
                <c:pt idx="30">
                  <c:v>1500</c:v>
                </c:pt>
                <c:pt idx="31">
                  <c:v>3000</c:v>
                </c:pt>
                <c:pt idx="32">
                  <c:v>5350</c:v>
                </c:pt>
              </c:numCache>
            </c:numRef>
          </c:xVal>
          <c:yVal>
            <c:numRef>
              <c:f>'4. Grain Size Distribution'!$B$4:$B$36</c:f>
              <c:numCache>
                <c:formatCode>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9.1626120974974933E-3</c:v>
                </c:pt>
                <c:pt idx="4">
                  <c:v>1.8260673155877507E-2</c:v>
                </c:pt>
                <c:pt idx="5">
                  <c:v>4.5429290210092392E-2</c:v>
                </c:pt>
                <c:pt idx="6">
                  <c:v>5.3207761045736726E-2</c:v>
                </c:pt>
                <c:pt idx="7">
                  <c:v>6.4773221948359105E-2</c:v>
                </c:pt>
                <c:pt idx="8">
                  <c:v>0.15885387051059577</c:v>
                </c:pt>
                <c:pt idx="9">
                  <c:v>0.16632008410797242</c:v>
                </c:pt>
                <c:pt idx="10">
                  <c:v>0.19559501182430605</c:v>
                </c:pt>
                <c:pt idx="11">
                  <c:v>0.256166834750578</c:v>
                </c:pt>
                <c:pt idx="12">
                  <c:v>0.33016346144856124</c:v>
                </c:pt>
                <c:pt idx="13">
                  <c:v>0.38284329826531743</c:v>
                </c:pt>
                <c:pt idx="14">
                  <c:v>0.46474401969557322</c:v>
                </c:pt>
                <c:pt idx="15">
                  <c:v>0.5316435323824078</c:v>
                </c:pt>
                <c:pt idx="16">
                  <c:v>0.55608862930410052</c:v>
                </c:pt>
                <c:pt idx="17">
                  <c:v>0.60536272163002169</c:v>
                </c:pt>
                <c:pt idx="18">
                  <c:v>0.62483670354436682</c:v>
                </c:pt>
                <c:pt idx="19">
                  <c:v>0.64626287175801633</c:v>
                </c:pt>
                <c:pt idx="20">
                  <c:v>0.66221893587358072</c:v>
                </c:pt>
                <c:pt idx="21">
                  <c:v>0.67580303181143087</c:v>
                </c:pt>
                <c:pt idx="22">
                  <c:v>0.69249118041590196</c:v>
                </c:pt>
                <c:pt idx="23">
                  <c:v>0.70487061535176054</c:v>
                </c:pt>
                <c:pt idx="24">
                  <c:v>0.72484705150917483</c:v>
                </c:pt>
                <c:pt idx="25">
                  <c:v>0.78189466707084365</c:v>
                </c:pt>
                <c:pt idx="26">
                  <c:v>0.94824257901724318</c:v>
                </c:pt>
                <c:pt idx="27">
                  <c:v>0.97043308523497407</c:v>
                </c:pt>
                <c:pt idx="28">
                  <c:v>0.98536938220776182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30-8049-9114-AFEEEB8F47AF}"/>
            </c:ext>
          </c:extLst>
        </c:ser>
        <c:ser>
          <c:idx val="1"/>
          <c:order val="1"/>
          <c:tx>
            <c:strRef>
              <c:f>'4. Grain Size Distribution'!$C$2</c:f>
              <c:strCache>
                <c:ptCount val="1"/>
                <c:pt idx="0">
                  <c:v>Sample B HCT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'4. Grain Size Distribution'!$A$4:$A$36</c:f>
              <c:numCache>
                <c:formatCode>General</c:formatCode>
                <c:ptCount val="33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21</c:v>
                </c:pt>
                <c:pt idx="8">
                  <c:v>22.5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350</c:v>
                </c:pt>
                <c:pt idx="28">
                  <c:v>450</c:v>
                </c:pt>
                <c:pt idx="29">
                  <c:v>750</c:v>
                </c:pt>
                <c:pt idx="30">
                  <c:v>1500</c:v>
                </c:pt>
                <c:pt idx="31">
                  <c:v>3000</c:v>
                </c:pt>
                <c:pt idx="32">
                  <c:v>5350</c:v>
                </c:pt>
              </c:numCache>
            </c:numRef>
          </c:xVal>
          <c:yVal>
            <c:numRef>
              <c:f>'4. Grain Size Distribution'!$C$4:$C$36</c:f>
              <c:numCache>
                <c:formatCode>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1.0958190981283459E-2</c:v>
                </c:pt>
                <c:pt idx="5">
                  <c:v>2.2297026328490538E-2</c:v>
                </c:pt>
                <c:pt idx="6">
                  <c:v>2.5081936576150616E-2</c:v>
                </c:pt>
                <c:pt idx="7">
                  <c:v>2.9999769621204812E-2</c:v>
                </c:pt>
                <c:pt idx="8">
                  <c:v>5.6489671205201049E-2</c:v>
                </c:pt>
                <c:pt idx="9">
                  <c:v>5.9613073540250229E-2</c:v>
                </c:pt>
                <c:pt idx="10">
                  <c:v>7.2769615594902595E-2</c:v>
                </c:pt>
                <c:pt idx="11">
                  <c:v>9.9784854038388715E-2</c:v>
                </c:pt>
                <c:pt idx="12">
                  <c:v>0.13477518058596472</c:v>
                </c:pt>
                <c:pt idx="13">
                  <c:v>0.16338484382645724</c:v>
                </c:pt>
                <c:pt idx="14">
                  <c:v>0.21213521581736797</c:v>
                </c:pt>
                <c:pt idx="15">
                  <c:v>0.26489038766119233</c:v>
                </c:pt>
                <c:pt idx="16">
                  <c:v>0.29025003486048684</c:v>
                </c:pt>
                <c:pt idx="17">
                  <c:v>0.3386970541581289</c:v>
                </c:pt>
                <c:pt idx="18">
                  <c:v>0.36214598361181866</c:v>
                </c:pt>
                <c:pt idx="19">
                  <c:v>0.38871481563310356</c:v>
                </c:pt>
                <c:pt idx="20">
                  <c:v>0.41362151000536174</c:v>
                </c:pt>
                <c:pt idx="21">
                  <c:v>0.4380979735191351</c:v>
                </c:pt>
                <c:pt idx="22">
                  <c:v>0.46140042157180178</c:v>
                </c:pt>
                <c:pt idx="23">
                  <c:v>0.48694984921149087</c:v>
                </c:pt>
                <c:pt idx="24">
                  <c:v>0.51890558925467234</c:v>
                </c:pt>
                <c:pt idx="25">
                  <c:v>0.63918961874069924</c:v>
                </c:pt>
                <c:pt idx="26">
                  <c:v>0.92109432862400242</c:v>
                </c:pt>
                <c:pt idx="27">
                  <c:v>0.9389522024237883</c:v>
                </c:pt>
                <c:pt idx="28">
                  <c:v>0.99339637957502458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30-8049-9114-AFEEEB8F47AF}"/>
            </c:ext>
          </c:extLst>
        </c:ser>
        <c:ser>
          <c:idx val="2"/>
          <c:order val="2"/>
          <c:tx>
            <c:strRef>
              <c:f>'4. Grain Size Distribution'!$D$2</c:f>
              <c:strCache>
                <c:ptCount val="1"/>
                <c:pt idx="0">
                  <c:v>Sample C HCT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'4. Grain Size Distribution'!$A$4:$A$36</c:f>
              <c:numCache>
                <c:formatCode>General</c:formatCode>
                <c:ptCount val="33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21</c:v>
                </c:pt>
                <c:pt idx="8">
                  <c:v>22.5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350</c:v>
                </c:pt>
                <c:pt idx="28">
                  <c:v>450</c:v>
                </c:pt>
                <c:pt idx="29">
                  <c:v>750</c:v>
                </c:pt>
                <c:pt idx="30">
                  <c:v>1500</c:v>
                </c:pt>
                <c:pt idx="31">
                  <c:v>3000</c:v>
                </c:pt>
                <c:pt idx="32">
                  <c:v>5350</c:v>
                </c:pt>
              </c:numCache>
            </c:numRef>
          </c:xVal>
          <c:yVal>
            <c:numRef>
              <c:f>'4. Grain Size Distribution'!$D$4:$D$36</c:f>
              <c:numCache>
                <c:formatCode>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1.147147904191868E-2</c:v>
                </c:pt>
                <c:pt idx="4">
                  <c:v>2.1584235031558541E-2</c:v>
                </c:pt>
                <c:pt idx="5">
                  <c:v>5.2710451681216838E-2</c:v>
                </c:pt>
                <c:pt idx="6">
                  <c:v>6.0345371335704355E-2</c:v>
                </c:pt>
                <c:pt idx="7">
                  <c:v>7.0394414509259415E-2</c:v>
                </c:pt>
                <c:pt idx="8">
                  <c:v>0.16413292683539427</c:v>
                </c:pt>
                <c:pt idx="9">
                  <c:v>0.17057887308084299</c:v>
                </c:pt>
                <c:pt idx="10">
                  <c:v>0.19697939790036012</c:v>
                </c:pt>
                <c:pt idx="11">
                  <c:v>0.24646152052266423</c:v>
                </c:pt>
                <c:pt idx="12">
                  <c:v>0.30283366591940625</c:v>
                </c:pt>
                <c:pt idx="13">
                  <c:v>0.33589460401887333</c:v>
                </c:pt>
                <c:pt idx="14">
                  <c:v>0.38376054169457202</c:v>
                </c:pt>
                <c:pt idx="15">
                  <c:v>0.42162070236624083</c:v>
                </c:pt>
                <c:pt idx="16">
                  <c:v>0.43553695933011149</c:v>
                </c:pt>
                <c:pt idx="17">
                  <c:v>0.46121475263852685</c:v>
                </c:pt>
                <c:pt idx="18">
                  <c:v>0.4746271777850356</c:v>
                </c:pt>
                <c:pt idx="19">
                  <c:v>0.48715800158175826</c:v>
                </c:pt>
                <c:pt idx="20">
                  <c:v>0.50039205146520849</c:v>
                </c:pt>
                <c:pt idx="21">
                  <c:v>0.50765050364626652</c:v>
                </c:pt>
                <c:pt idx="22">
                  <c:v>0.51462344573244612</c:v>
                </c:pt>
                <c:pt idx="23">
                  <c:v>0.52319131168341781</c:v>
                </c:pt>
                <c:pt idx="24">
                  <c:v>0.53379536626754653</c:v>
                </c:pt>
                <c:pt idx="25">
                  <c:v>0.57467694369114053</c:v>
                </c:pt>
                <c:pt idx="26">
                  <c:v>0.74596013716816767</c:v>
                </c:pt>
                <c:pt idx="27">
                  <c:v>0.81963762119574246</c:v>
                </c:pt>
                <c:pt idx="28">
                  <c:v>0.85920629591657816</c:v>
                </c:pt>
                <c:pt idx="29">
                  <c:v>0.9688482629345444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30-8049-9114-AFEEEB8F47AF}"/>
            </c:ext>
          </c:extLst>
        </c:ser>
        <c:ser>
          <c:idx val="3"/>
          <c:order val="3"/>
          <c:tx>
            <c:strRef>
              <c:f>'4. Grain Size Distribution'!$E$2</c:f>
              <c:strCache>
                <c:ptCount val="1"/>
                <c:pt idx="0">
                  <c:v>Sample D HCT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'4. Grain Size Distribution'!$A$4:$A$36</c:f>
              <c:numCache>
                <c:formatCode>General</c:formatCode>
                <c:ptCount val="33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21</c:v>
                </c:pt>
                <c:pt idx="8">
                  <c:v>22.5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350</c:v>
                </c:pt>
                <c:pt idx="28">
                  <c:v>450</c:v>
                </c:pt>
                <c:pt idx="29">
                  <c:v>750</c:v>
                </c:pt>
                <c:pt idx="30">
                  <c:v>1500</c:v>
                </c:pt>
                <c:pt idx="31">
                  <c:v>3000</c:v>
                </c:pt>
                <c:pt idx="32">
                  <c:v>5350</c:v>
                </c:pt>
              </c:numCache>
            </c:numRef>
          </c:xVal>
          <c:yVal>
            <c:numRef>
              <c:f>'4. Grain Size Distribution'!$E$4:$E$36</c:f>
              <c:numCache>
                <c:formatCode>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2.0702512054514389E-2</c:v>
                </c:pt>
                <c:pt idx="4">
                  <c:v>3.7743708698414535E-2</c:v>
                </c:pt>
                <c:pt idx="5">
                  <c:v>8.4247954649113804E-2</c:v>
                </c:pt>
                <c:pt idx="6">
                  <c:v>9.432394055729286E-2</c:v>
                </c:pt>
                <c:pt idx="7">
                  <c:v>0.10856019993386684</c:v>
                </c:pt>
                <c:pt idx="8">
                  <c:v>0.29281451608133124</c:v>
                </c:pt>
                <c:pt idx="9">
                  <c:v>0.30251347987778537</c:v>
                </c:pt>
                <c:pt idx="10">
                  <c:v>0.34284701610525076</c:v>
                </c:pt>
                <c:pt idx="11">
                  <c:v>0.41957496063501865</c:v>
                </c:pt>
                <c:pt idx="12">
                  <c:v>0.52013963705200839</c:v>
                </c:pt>
                <c:pt idx="13">
                  <c:v>0.57488858797365439</c:v>
                </c:pt>
                <c:pt idx="14">
                  <c:v>0.65592802379840176</c:v>
                </c:pt>
                <c:pt idx="15">
                  <c:v>0.72360571904308224</c:v>
                </c:pt>
                <c:pt idx="16">
                  <c:v>0.75293959843606817</c:v>
                </c:pt>
                <c:pt idx="17">
                  <c:v>0.80164476570907706</c:v>
                </c:pt>
                <c:pt idx="18">
                  <c:v>0.83211971474283564</c:v>
                </c:pt>
                <c:pt idx="19">
                  <c:v>0.84931588740879982</c:v>
                </c:pt>
                <c:pt idx="20">
                  <c:v>0.86760454099785089</c:v>
                </c:pt>
                <c:pt idx="21">
                  <c:v>0.87956823272153517</c:v>
                </c:pt>
                <c:pt idx="22">
                  <c:v>0.8880400769671456</c:v>
                </c:pt>
                <c:pt idx="23">
                  <c:v>0.8964936139979135</c:v>
                </c:pt>
                <c:pt idx="24">
                  <c:v>0.90436626660699981</c:v>
                </c:pt>
                <c:pt idx="25">
                  <c:v>0.95860573322623666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30-8049-9114-AFEEEB8F47AF}"/>
            </c:ext>
          </c:extLst>
        </c:ser>
        <c:ser>
          <c:idx val="4"/>
          <c:order val="4"/>
          <c:tx>
            <c:v>L50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'4. Grain Size Distribution'!$N$31:$N$34</c:f>
              <c:numCache>
                <c:formatCode>General</c:formatCode>
                <c:ptCount val="4"/>
                <c:pt idx="0">
                  <c:v>65</c:v>
                </c:pt>
                <c:pt idx="1">
                  <c:v>118</c:v>
                </c:pt>
                <c:pt idx="2">
                  <c:v>105</c:v>
                </c:pt>
                <c:pt idx="3">
                  <c:v>40</c:v>
                </c:pt>
              </c:numCache>
            </c:numRef>
          </c:xVal>
          <c:yVal>
            <c:numRef>
              <c:f>'4. Grain Size Distribution'!$M$31:$M$34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430-8049-9114-AFEEEB8F47AF}"/>
            </c:ext>
          </c:extLst>
        </c:ser>
        <c:ser>
          <c:idx val="5"/>
          <c:order val="5"/>
          <c:tx>
            <c:v>L90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'4. Grain Size Distribution'!$P$31:$P$34</c:f>
              <c:numCache>
                <c:formatCode>General</c:formatCode>
                <c:ptCount val="4"/>
                <c:pt idx="0">
                  <c:v>200</c:v>
                </c:pt>
                <c:pt idx="1">
                  <c:v>210</c:v>
                </c:pt>
                <c:pt idx="2">
                  <c:v>550</c:v>
                </c:pt>
                <c:pt idx="3">
                  <c:v>118</c:v>
                </c:pt>
              </c:numCache>
            </c:numRef>
          </c:xVal>
          <c:yVal>
            <c:numRef>
              <c:f>'4. Grain Size Distribution'!$O$31:$O$34</c:f>
              <c:numCache>
                <c:formatCode>0%</c:formatCode>
                <c:ptCount val="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430-8049-9114-AFEEEB8F4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664256"/>
        <c:axId val="287666992"/>
      </c:scatterChart>
      <c:valAx>
        <c:axId val="2876642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Grain size (μm)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7666992"/>
        <c:crosses val="autoZero"/>
        <c:crossBetween val="midCat"/>
      </c:valAx>
      <c:valAx>
        <c:axId val="287666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Cumulative % passing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7664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Micro-scale Fe-sulfide grain size distribution for samples A, B, C and 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'4. Grain Size Distribution'!$H$2</c:f>
              <c:strCache>
                <c:ptCount val="1"/>
                <c:pt idx="0">
                  <c:v>Sample A SCT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'4. Grain Size Distribution'!$G$4:$G$28</c:f>
              <c:numCache>
                <c:formatCode>General</c:formatCode>
                <c:ptCount val="25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22.5</c:v>
                </c:pt>
                <c:pt idx="8">
                  <c:v>27.5</c:v>
                </c:pt>
                <c:pt idx="9">
                  <c:v>34</c:v>
                </c:pt>
                <c:pt idx="10">
                  <c:v>41.5</c:v>
                </c:pt>
                <c:pt idx="11">
                  <c:v>49</c:v>
                </c:pt>
                <c:pt idx="12">
                  <c:v>64</c:v>
                </c:pt>
                <c:pt idx="13">
                  <c:v>77.5</c:v>
                </c:pt>
                <c:pt idx="14">
                  <c:v>85</c:v>
                </c:pt>
                <c:pt idx="15">
                  <c:v>92.5</c:v>
                </c:pt>
                <c:pt idx="16">
                  <c:v>97.5</c:v>
                </c:pt>
                <c:pt idx="17">
                  <c:v>102.5</c:v>
                </c:pt>
                <c:pt idx="18">
                  <c:v>107.5</c:v>
                </c:pt>
                <c:pt idx="19">
                  <c:v>112.5</c:v>
                </c:pt>
                <c:pt idx="20">
                  <c:v>117.5</c:v>
                </c:pt>
                <c:pt idx="21">
                  <c:v>122.5</c:v>
                </c:pt>
                <c:pt idx="22">
                  <c:v>137.5</c:v>
                </c:pt>
                <c:pt idx="23">
                  <c:v>225</c:v>
                </c:pt>
                <c:pt idx="24">
                  <c:v>300</c:v>
                </c:pt>
              </c:numCache>
            </c:numRef>
          </c:xVal>
          <c:yVal>
            <c:numRef>
              <c:f>'4. Grain Size Distribution'!$H$4:$H$28</c:f>
              <c:numCache>
                <c:formatCode>0%</c:formatCode>
                <c:ptCount val="25"/>
                <c:pt idx="0">
                  <c:v>0</c:v>
                </c:pt>
                <c:pt idx="1">
                  <c:v>5.6527458510909519E-2</c:v>
                </c:pt>
                <c:pt idx="2">
                  <c:v>0.10609376337618179</c:v>
                </c:pt>
                <c:pt idx="3">
                  <c:v>0.21254959689710209</c:v>
                </c:pt>
                <c:pt idx="4">
                  <c:v>0.33955394385864079</c:v>
                </c:pt>
                <c:pt idx="5">
                  <c:v>0.50928847436914537</c:v>
                </c:pt>
                <c:pt idx="6">
                  <c:v>0.63522009068966767</c:v>
                </c:pt>
                <c:pt idx="7">
                  <c:v>0.7228794577644615</c:v>
                </c:pt>
                <c:pt idx="8">
                  <c:v>0.78851675620735173</c:v>
                </c:pt>
                <c:pt idx="9">
                  <c:v>0.83887592294233404</c:v>
                </c:pt>
                <c:pt idx="10">
                  <c:v>0.87480718143231539</c:v>
                </c:pt>
                <c:pt idx="11">
                  <c:v>0.93416999849167881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CF-CF4E-B077-952A3B549A40}"/>
            </c:ext>
          </c:extLst>
        </c:ser>
        <c:ser>
          <c:idx val="1"/>
          <c:order val="1"/>
          <c:tx>
            <c:strRef>
              <c:f>'4. Grain Size Distribution'!$I$2</c:f>
              <c:strCache>
                <c:ptCount val="1"/>
                <c:pt idx="0">
                  <c:v>Sample B SCT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'4. Grain Size Distribution'!$G$4:$G$28</c:f>
              <c:numCache>
                <c:formatCode>General</c:formatCode>
                <c:ptCount val="25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22.5</c:v>
                </c:pt>
                <c:pt idx="8">
                  <c:v>27.5</c:v>
                </c:pt>
                <c:pt idx="9">
                  <c:v>34</c:v>
                </c:pt>
                <c:pt idx="10">
                  <c:v>41.5</c:v>
                </c:pt>
                <c:pt idx="11">
                  <c:v>49</c:v>
                </c:pt>
                <c:pt idx="12">
                  <c:v>64</c:v>
                </c:pt>
                <c:pt idx="13">
                  <c:v>77.5</c:v>
                </c:pt>
                <c:pt idx="14">
                  <c:v>85</c:v>
                </c:pt>
                <c:pt idx="15">
                  <c:v>92.5</c:v>
                </c:pt>
                <c:pt idx="16">
                  <c:v>97.5</c:v>
                </c:pt>
                <c:pt idx="17">
                  <c:v>102.5</c:v>
                </c:pt>
                <c:pt idx="18">
                  <c:v>107.5</c:v>
                </c:pt>
                <c:pt idx="19">
                  <c:v>112.5</c:v>
                </c:pt>
                <c:pt idx="20">
                  <c:v>117.5</c:v>
                </c:pt>
                <c:pt idx="21">
                  <c:v>122.5</c:v>
                </c:pt>
                <c:pt idx="22">
                  <c:v>137.5</c:v>
                </c:pt>
                <c:pt idx="23">
                  <c:v>225</c:v>
                </c:pt>
                <c:pt idx="24">
                  <c:v>300</c:v>
                </c:pt>
              </c:numCache>
            </c:numRef>
          </c:xVal>
          <c:yVal>
            <c:numRef>
              <c:f>'4. Grain Size Distribution'!$I$4:$I$28</c:f>
              <c:numCache>
                <c:formatCode>0%</c:formatCode>
                <c:ptCount val="25"/>
                <c:pt idx="0">
                  <c:v>0</c:v>
                </c:pt>
                <c:pt idx="1">
                  <c:v>2.7179992944765981E-2</c:v>
                </c:pt>
                <c:pt idx="2">
                  <c:v>5.470385891350675E-2</c:v>
                </c:pt>
                <c:pt idx="3">
                  <c:v>0.10786870639590856</c:v>
                </c:pt>
                <c:pt idx="4">
                  <c:v>0.17748545910970392</c:v>
                </c:pt>
                <c:pt idx="5">
                  <c:v>0.30782429262941752</c:v>
                </c:pt>
                <c:pt idx="6">
                  <c:v>0.40901497849191537</c:v>
                </c:pt>
                <c:pt idx="7">
                  <c:v>0.49749304527905464</c:v>
                </c:pt>
                <c:pt idx="8">
                  <c:v>0.56510893575173382</c:v>
                </c:pt>
                <c:pt idx="9">
                  <c:v>0.6734313092099522</c:v>
                </c:pt>
                <c:pt idx="10">
                  <c:v>0.74879296128856165</c:v>
                </c:pt>
                <c:pt idx="11">
                  <c:v>0.862077770795453</c:v>
                </c:pt>
                <c:pt idx="12">
                  <c:v>0.93256478360889528</c:v>
                </c:pt>
                <c:pt idx="13">
                  <c:v>0.96559336418526809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CF-CF4E-B077-952A3B549A40}"/>
            </c:ext>
          </c:extLst>
        </c:ser>
        <c:ser>
          <c:idx val="2"/>
          <c:order val="2"/>
          <c:tx>
            <c:strRef>
              <c:f>'4. Grain Size Distribution'!$J$2</c:f>
              <c:strCache>
                <c:ptCount val="1"/>
                <c:pt idx="0">
                  <c:v>Sample C SCT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'4. Grain Size Distribution'!$G$4:$G$28</c:f>
              <c:numCache>
                <c:formatCode>General</c:formatCode>
                <c:ptCount val="25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22.5</c:v>
                </c:pt>
                <c:pt idx="8">
                  <c:v>27.5</c:v>
                </c:pt>
                <c:pt idx="9">
                  <c:v>34</c:v>
                </c:pt>
                <c:pt idx="10">
                  <c:v>41.5</c:v>
                </c:pt>
                <c:pt idx="11">
                  <c:v>49</c:v>
                </c:pt>
                <c:pt idx="12">
                  <c:v>64</c:v>
                </c:pt>
                <c:pt idx="13">
                  <c:v>77.5</c:v>
                </c:pt>
                <c:pt idx="14">
                  <c:v>85</c:v>
                </c:pt>
                <c:pt idx="15">
                  <c:v>92.5</c:v>
                </c:pt>
                <c:pt idx="16">
                  <c:v>97.5</c:v>
                </c:pt>
                <c:pt idx="17">
                  <c:v>102.5</c:v>
                </c:pt>
                <c:pt idx="18">
                  <c:v>107.5</c:v>
                </c:pt>
                <c:pt idx="19">
                  <c:v>112.5</c:v>
                </c:pt>
                <c:pt idx="20">
                  <c:v>117.5</c:v>
                </c:pt>
                <c:pt idx="21">
                  <c:v>122.5</c:v>
                </c:pt>
                <c:pt idx="22">
                  <c:v>137.5</c:v>
                </c:pt>
                <c:pt idx="23">
                  <c:v>225</c:v>
                </c:pt>
                <c:pt idx="24">
                  <c:v>300</c:v>
                </c:pt>
              </c:numCache>
            </c:numRef>
          </c:xVal>
          <c:yVal>
            <c:numRef>
              <c:f>'4. Grain Size Distribution'!$J$4:$J$28</c:f>
              <c:numCache>
                <c:formatCode>0%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0.11467128376473815</c:v>
                </c:pt>
                <c:pt idx="3">
                  <c:v>0.16668737676044917</c:v>
                </c:pt>
                <c:pt idx="4">
                  <c:v>0.29670105632540261</c:v>
                </c:pt>
                <c:pt idx="5">
                  <c:v>0.47030846742035326</c:v>
                </c:pt>
                <c:pt idx="6">
                  <c:v>0.59177224475434587</c:v>
                </c:pt>
                <c:pt idx="7">
                  <c:v>0.67543002580930533</c:v>
                </c:pt>
                <c:pt idx="8">
                  <c:v>0.74187611307232371</c:v>
                </c:pt>
                <c:pt idx="9">
                  <c:v>0.80572527013588746</c:v>
                </c:pt>
                <c:pt idx="10">
                  <c:v>0.84909824302295978</c:v>
                </c:pt>
                <c:pt idx="11">
                  <c:v>0.88988892118062801</c:v>
                </c:pt>
                <c:pt idx="12">
                  <c:v>0.95017816508856001</c:v>
                </c:pt>
                <c:pt idx="13">
                  <c:v>0.96280137108307418</c:v>
                </c:pt>
                <c:pt idx="14">
                  <c:v>0.97104708165058384</c:v>
                </c:pt>
                <c:pt idx="15">
                  <c:v>0.9734252572599108</c:v>
                </c:pt>
                <c:pt idx="16">
                  <c:v>0.98538096192096836</c:v>
                </c:pt>
                <c:pt idx="17">
                  <c:v>0.9871668578668249</c:v>
                </c:pt>
                <c:pt idx="18">
                  <c:v>0.9871668578668249</c:v>
                </c:pt>
                <c:pt idx="19">
                  <c:v>0.98957790985273242</c:v>
                </c:pt>
                <c:pt idx="20">
                  <c:v>0.98957790985273242</c:v>
                </c:pt>
                <c:pt idx="21">
                  <c:v>0.99176692084982732</c:v>
                </c:pt>
                <c:pt idx="22">
                  <c:v>0.99676342387074612</c:v>
                </c:pt>
                <c:pt idx="23">
                  <c:v>1</c:v>
                </c:pt>
                <c:pt idx="2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CF-CF4E-B077-952A3B549A40}"/>
            </c:ext>
          </c:extLst>
        </c:ser>
        <c:ser>
          <c:idx val="3"/>
          <c:order val="3"/>
          <c:tx>
            <c:strRef>
              <c:f>'4. Grain Size Distribution'!$K$2</c:f>
              <c:strCache>
                <c:ptCount val="1"/>
                <c:pt idx="0">
                  <c:v>Sample D SCT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'4. Grain Size Distribution'!$G$4:$G$28</c:f>
              <c:numCache>
                <c:formatCode>General</c:formatCode>
                <c:ptCount val="25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22.5</c:v>
                </c:pt>
                <c:pt idx="8">
                  <c:v>27.5</c:v>
                </c:pt>
                <c:pt idx="9">
                  <c:v>34</c:v>
                </c:pt>
                <c:pt idx="10">
                  <c:v>41.5</c:v>
                </c:pt>
                <c:pt idx="11">
                  <c:v>49</c:v>
                </c:pt>
                <c:pt idx="12">
                  <c:v>64</c:v>
                </c:pt>
                <c:pt idx="13">
                  <c:v>77.5</c:v>
                </c:pt>
                <c:pt idx="14">
                  <c:v>85</c:v>
                </c:pt>
                <c:pt idx="15">
                  <c:v>92.5</c:v>
                </c:pt>
                <c:pt idx="16">
                  <c:v>97.5</c:v>
                </c:pt>
                <c:pt idx="17">
                  <c:v>102.5</c:v>
                </c:pt>
                <c:pt idx="18">
                  <c:v>107.5</c:v>
                </c:pt>
                <c:pt idx="19">
                  <c:v>112.5</c:v>
                </c:pt>
                <c:pt idx="20">
                  <c:v>117.5</c:v>
                </c:pt>
                <c:pt idx="21">
                  <c:v>122.5</c:v>
                </c:pt>
                <c:pt idx="22">
                  <c:v>137.5</c:v>
                </c:pt>
                <c:pt idx="23">
                  <c:v>225</c:v>
                </c:pt>
                <c:pt idx="24">
                  <c:v>300</c:v>
                </c:pt>
              </c:numCache>
            </c:numRef>
          </c:xVal>
          <c:yVal>
            <c:numRef>
              <c:f>'4. Grain Size Distribution'!$K$4:$K$28</c:f>
              <c:numCache>
                <c:formatCode>0%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0.18472801331074917</c:v>
                </c:pt>
                <c:pt idx="3">
                  <c:v>0.25479708678937402</c:v>
                </c:pt>
                <c:pt idx="4">
                  <c:v>0.42081441413917675</c:v>
                </c:pt>
                <c:pt idx="5">
                  <c:v>0.61278088545951404</c:v>
                </c:pt>
                <c:pt idx="6">
                  <c:v>0.76611078565373614</c:v>
                </c:pt>
                <c:pt idx="7">
                  <c:v>0.8594870844399628</c:v>
                </c:pt>
                <c:pt idx="8">
                  <c:v>0.92017477435055872</c:v>
                </c:pt>
                <c:pt idx="9">
                  <c:v>0.95213253260240049</c:v>
                </c:pt>
                <c:pt idx="10">
                  <c:v>0.97140193254387053</c:v>
                </c:pt>
                <c:pt idx="11">
                  <c:v>0.98800505566210939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CF-CF4E-B077-952A3B549A40}"/>
            </c:ext>
          </c:extLst>
        </c:ser>
        <c:ser>
          <c:idx val="4"/>
          <c:order val="4"/>
          <c:tx>
            <c:v>L50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'4. Grain Size Distribution'!$AB$31:$AB$34</c:f>
              <c:numCache>
                <c:formatCode>General</c:formatCode>
                <c:ptCount val="4"/>
                <c:pt idx="0">
                  <c:v>13</c:v>
                </c:pt>
                <c:pt idx="1">
                  <c:v>23</c:v>
                </c:pt>
                <c:pt idx="2">
                  <c:v>14</c:v>
                </c:pt>
                <c:pt idx="3">
                  <c:v>10</c:v>
                </c:pt>
              </c:numCache>
            </c:numRef>
          </c:xVal>
          <c:yVal>
            <c:numRef>
              <c:f>'4. Grain Size Distribution'!$AA$31:$AA$34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CF-CF4E-B077-952A3B549A40}"/>
            </c:ext>
          </c:extLst>
        </c:ser>
        <c:ser>
          <c:idx val="5"/>
          <c:order val="5"/>
          <c:tx>
            <c:v>L90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'4. Grain Size Distribution'!$AD$31:$AD$34</c:f>
              <c:numCache>
                <c:formatCode>General</c:formatCode>
                <c:ptCount val="4"/>
                <c:pt idx="0">
                  <c:v>44</c:v>
                </c:pt>
                <c:pt idx="1">
                  <c:v>55</c:v>
                </c:pt>
                <c:pt idx="2">
                  <c:v>50</c:v>
                </c:pt>
                <c:pt idx="3">
                  <c:v>25</c:v>
                </c:pt>
              </c:numCache>
            </c:numRef>
          </c:xVal>
          <c:yVal>
            <c:numRef>
              <c:f>'4. Grain Size Distribution'!$AC$31:$AC$34</c:f>
              <c:numCache>
                <c:formatCode>0%</c:formatCode>
                <c:ptCount val="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9CF-CF4E-B077-952A3B549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664256"/>
        <c:axId val="287666992"/>
      </c:scatterChart>
      <c:valAx>
        <c:axId val="2876642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Grain size (μm)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7666992"/>
        <c:crosses val="autoZero"/>
        <c:crossBetween val="midCat"/>
      </c:valAx>
      <c:valAx>
        <c:axId val="287666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Cumulative % passing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7664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Meso-scale Dissoling mineral grain size distribution for samples A, B, C and 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'4. Grain Size Distribution'!$B$2</c:f>
              <c:strCache>
                <c:ptCount val="1"/>
                <c:pt idx="0">
                  <c:v>Sample A HCT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'4. Grain Size Distribution'!$A$41:$A$73</c:f>
              <c:numCache>
                <c:formatCode>General</c:formatCode>
                <c:ptCount val="33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21</c:v>
                </c:pt>
                <c:pt idx="8">
                  <c:v>22.5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350</c:v>
                </c:pt>
                <c:pt idx="28">
                  <c:v>450</c:v>
                </c:pt>
                <c:pt idx="29">
                  <c:v>750</c:v>
                </c:pt>
                <c:pt idx="30">
                  <c:v>1500</c:v>
                </c:pt>
                <c:pt idx="31">
                  <c:v>3000</c:v>
                </c:pt>
                <c:pt idx="32">
                  <c:v>5350</c:v>
                </c:pt>
              </c:numCache>
            </c:numRef>
          </c:xVal>
          <c:yVal>
            <c:numRef>
              <c:f>'4. Grain Size Distribution'!$B$41:$B$73</c:f>
              <c:numCache>
                <c:formatCode>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9.1626120974974933E-3</c:v>
                </c:pt>
                <c:pt idx="4">
                  <c:v>1.8260673155877507E-2</c:v>
                </c:pt>
                <c:pt idx="5">
                  <c:v>4.5429290210092392E-2</c:v>
                </c:pt>
                <c:pt idx="6">
                  <c:v>5.3207761045736726E-2</c:v>
                </c:pt>
                <c:pt idx="7">
                  <c:v>6.4773221948359105E-2</c:v>
                </c:pt>
                <c:pt idx="8">
                  <c:v>0.15885387051059577</c:v>
                </c:pt>
                <c:pt idx="9">
                  <c:v>0.16632008410797242</c:v>
                </c:pt>
                <c:pt idx="10">
                  <c:v>0.19559501182430605</c:v>
                </c:pt>
                <c:pt idx="11">
                  <c:v>0.256166834750578</c:v>
                </c:pt>
                <c:pt idx="12">
                  <c:v>0.33016346144856124</c:v>
                </c:pt>
                <c:pt idx="13">
                  <c:v>0.38284329826531743</c:v>
                </c:pt>
                <c:pt idx="14">
                  <c:v>0.46474401969557322</c:v>
                </c:pt>
                <c:pt idx="15">
                  <c:v>0.5316435323824078</c:v>
                </c:pt>
                <c:pt idx="16">
                  <c:v>0.55608862930410052</c:v>
                </c:pt>
                <c:pt idx="17">
                  <c:v>0.60536272163002169</c:v>
                </c:pt>
                <c:pt idx="18">
                  <c:v>0.62483670354436682</c:v>
                </c:pt>
                <c:pt idx="19">
                  <c:v>0.64626287175801633</c:v>
                </c:pt>
                <c:pt idx="20">
                  <c:v>0.66221893587358072</c:v>
                </c:pt>
                <c:pt idx="21">
                  <c:v>0.67580303181143087</c:v>
                </c:pt>
                <c:pt idx="22">
                  <c:v>0.69249118041590196</c:v>
                </c:pt>
                <c:pt idx="23">
                  <c:v>0.70487061535176054</c:v>
                </c:pt>
                <c:pt idx="24">
                  <c:v>0.72484705150917483</c:v>
                </c:pt>
                <c:pt idx="25">
                  <c:v>0.78189466707084365</c:v>
                </c:pt>
                <c:pt idx="26">
                  <c:v>0.94824257901724318</c:v>
                </c:pt>
                <c:pt idx="27">
                  <c:v>0.97043308523497407</c:v>
                </c:pt>
                <c:pt idx="28">
                  <c:v>0.98536938220776182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FC-9D40-A80D-8F3D47A241D3}"/>
            </c:ext>
          </c:extLst>
        </c:ser>
        <c:ser>
          <c:idx val="1"/>
          <c:order val="1"/>
          <c:tx>
            <c:strRef>
              <c:f>'4. Grain Size Distribution'!$C$2</c:f>
              <c:strCache>
                <c:ptCount val="1"/>
                <c:pt idx="0">
                  <c:v>Sample B HCT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'4. Grain Size Distribution'!$A$41:$A$73</c:f>
              <c:numCache>
                <c:formatCode>General</c:formatCode>
                <c:ptCount val="33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21</c:v>
                </c:pt>
                <c:pt idx="8">
                  <c:v>22.5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350</c:v>
                </c:pt>
                <c:pt idx="28">
                  <c:v>450</c:v>
                </c:pt>
                <c:pt idx="29">
                  <c:v>750</c:v>
                </c:pt>
                <c:pt idx="30">
                  <c:v>1500</c:v>
                </c:pt>
                <c:pt idx="31">
                  <c:v>3000</c:v>
                </c:pt>
                <c:pt idx="32">
                  <c:v>5350</c:v>
                </c:pt>
              </c:numCache>
            </c:numRef>
          </c:xVal>
          <c:yVal>
            <c:numRef>
              <c:f>'4. Grain Size Distribution'!$C$41:$C$73</c:f>
              <c:numCache>
                <c:formatCode>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2.3853398483507707E-2</c:v>
                </c:pt>
                <c:pt idx="5">
                  <c:v>5.6757113559035247E-2</c:v>
                </c:pt>
                <c:pt idx="6">
                  <c:v>6.2827522301326044E-2</c:v>
                </c:pt>
                <c:pt idx="7">
                  <c:v>7.515703745272484E-2</c:v>
                </c:pt>
                <c:pt idx="8">
                  <c:v>0.19134024085496457</c:v>
                </c:pt>
                <c:pt idx="9">
                  <c:v>0.19917944475168514</c:v>
                </c:pt>
                <c:pt idx="10">
                  <c:v>0.23397924949151258</c:v>
                </c:pt>
                <c:pt idx="11">
                  <c:v>0.30317315287738356</c:v>
                </c:pt>
                <c:pt idx="12">
                  <c:v>0.38869211796604808</c:v>
                </c:pt>
                <c:pt idx="13">
                  <c:v>0.44305123411867847</c:v>
                </c:pt>
                <c:pt idx="14">
                  <c:v>0.52428635368469401</c:v>
                </c:pt>
                <c:pt idx="15">
                  <c:v>0.58895135275232369</c:v>
                </c:pt>
                <c:pt idx="16">
                  <c:v>0.61125672047641955</c:v>
                </c:pt>
                <c:pt idx="17">
                  <c:v>0.65584997307316517</c:v>
                </c:pt>
                <c:pt idx="18">
                  <c:v>0.67427061679777189</c:v>
                </c:pt>
                <c:pt idx="19">
                  <c:v>0.69237948504625779</c:v>
                </c:pt>
                <c:pt idx="20">
                  <c:v>0.70923710513165272</c:v>
                </c:pt>
                <c:pt idx="21">
                  <c:v>0.72584441933869126</c:v>
                </c:pt>
                <c:pt idx="22">
                  <c:v>0.73976670975811354</c:v>
                </c:pt>
                <c:pt idx="23">
                  <c:v>0.74847913518305231</c:v>
                </c:pt>
                <c:pt idx="24">
                  <c:v>0.76132470919692374</c:v>
                </c:pt>
                <c:pt idx="25">
                  <c:v>0.80405620236477471</c:v>
                </c:pt>
                <c:pt idx="26">
                  <c:v>0.93289663653131538</c:v>
                </c:pt>
                <c:pt idx="27">
                  <c:v>0.95171363617716287</c:v>
                </c:pt>
                <c:pt idx="28">
                  <c:v>0.9576273308401082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FC-9D40-A80D-8F3D47A241D3}"/>
            </c:ext>
          </c:extLst>
        </c:ser>
        <c:ser>
          <c:idx val="2"/>
          <c:order val="2"/>
          <c:tx>
            <c:strRef>
              <c:f>'4. Grain Size Distribution'!$D$2</c:f>
              <c:strCache>
                <c:ptCount val="1"/>
                <c:pt idx="0">
                  <c:v>Sample C HCT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'4. Grain Size Distribution'!$A$41:$A$73</c:f>
              <c:numCache>
                <c:formatCode>General</c:formatCode>
                <c:ptCount val="33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21</c:v>
                </c:pt>
                <c:pt idx="8">
                  <c:v>22.5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350</c:v>
                </c:pt>
                <c:pt idx="28">
                  <c:v>450</c:v>
                </c:pt>
                <c:pt idx="29">
                  <c:v>750</c:v>
                </c:pt>
                <c:pt idx="30">
                  <c:v>1500</c:v>
                </c:pt>
                <c:pt idx="31">
                  <c:v>3000</c:v>
                </c:pt>
                <c:pt idx="32">
                  <c:v>5350</c:v>
                </c:pt>
              </c:numCache>
            </c:numRef>
          </c:xVal>
          <c:yVal>
            <c:numRef>
              <c:f>'4. Grain Size Distribution'!$D$41:$D$73</c:f>
              <c:numCache>
                <c:formatCode>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1.4730394392050818E-2</c:v>
                </c:pt>
                <c:pt idx="4">
                  <c:v>2.5240840023771447E-2</c:v>
                </c:pt>
                <c:pt idx="5">
                  <c:v>4.8609737882995642E-2</c:v>
                </c:pt>
                <c:pt idx="6">
                  <c:v>5.8632588591007194E-2</c:v>
                </c:pt>
                <c:pt idx="7">
                  <c:v>7.193405853515164E-2</c:v>
                </c:pt>
                <c:pt idx="8">
                  <c:v>8.7011438129997315E-2</c:v>
                </c:pt>
                <c:pt idx="9">
                  <c:v>9.8216950545550477E-2</c:v>
                </c:pt>
                <c:pt idx="10">
                  <c:v>0.12956373850933084</c:v>
                </c:pt>
                <c:pt idx="11">
                  <c:v>0.20075197504878062</c:v>
                </c:pt>
                <c:pt idx="12">
                  <c:v>0.28171366727994424</c:v>
                </c:pt>
                <c:pt idx="13">
                  <c:v>0.34596596447289019</c:v>
                </c:pt>
                <c:pt idx="14">
                  <c:v>0.45977732057516468</c:v>
                </c:pt>
                <c:pt idx="15">
                  <c:v>0.52970960182820959</c:v>
                </c:pt>
                <c:pt idx="16">
                  <c:v>0.55021909125428736</c:v>
                </c:pt>
                <c:pt idx="17">
                  <c:v>0.61854935334000072</c:v>
                </c:pt>
                <c:pt idx="18">
                  <c:v>0.64413506271736343</c:v>
                </c:pt>
                <c:pt idx="19">
                  <c:v>0.66510020911680978</c:v>
                </c:pt>
                <c:pt idx="20">
                  <c:v>0.67829640645555667</c:v>
                </c:pt>
                <c:pt idx="21">
                  <c:v>0.69435493981131691</c:v>
                </c:pt>
                <c:pt idx="22">
                  <c:v>0.71294272972413097</c:v>
                </c:pt>
                <c:pt idx="23">
                  <c:v>0.72400749307571555</c:v>
                </c:pt>
                <c:pt idx="24">
                  <c:v>0.74287969241474616</c:v>
                </c:pt>
                <c:pt idx="25">
                  <c:v>0.8384730612268585</c:v>
                </c:pt>
                <c:pt idx="26">
                  <c:v>0.96214282611884261</c:v>
                </c:pt>
                <c:pt idx="27">
                  <c:v>0.98564050923788782</c:v>
                </c:pt>
                <c:pt idx="28">
                  <c:v>0.99370488611450736</c:v>
                </c:pt>
                <c:pt idx="29">
                  <c:v>0.99963886689704984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FC-9D40-A80D-8F3D47A241D3}"/>
            </c:ext>
          </c:extLst>
        </c:ser>
        <c:ser>
          <c:idx val="3"/>
          <c:order val="3"/>
          <c:tx>
            <c:strRef>
              <c:f>'4. Grain Size Distribution'!$E$2</c:f>
              <c:strCache>
                <c:ptCount val="1"/>
                <c:pt idx="0">
                  <c:v>Sample D HCT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'4. Grain Size Distribution'!$A$41:$A$73</c:f>
              <c:numCache>
                <c:formatCode>General</c:formatCode>
                <c:ptCount val="33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17.5</c:v>
                </c:pt>
                <c:pt idx="7">
                  <c:v>21</c:v>
                </c:pt>
                <c:pt idx="8">
                  <c:v>22.5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350</c:v>
                </c:pt>
                <c:pt idx="28">
                  <c:v>450</c:v>
                </c:pt>
                <c:pt idx="29">
                  <c:v>750</c:v>
                </c:pt>
                <c:pt idx="30">
                  <c:v>1500</c:v>
                </c:pt>
                <c:pt idx="31">
                  <c:v>3000</c:v>
                </c:pt>
                <c:pt idx="32">
                  <c:v>5350</c:v>
                </c:pt>
              </c:numCache>
            </c:numRef>
          </c:xVal>
          <c:yVal>
            <c:numRef>
              <c:f>'4. Grain Size Distribution'!$E$41:$E$73</c:f>
              <c:numCache>
                <c:formatCode>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1.0571693126217073E-2</c:v>
                </c:pt>
                <c:pt idx="4">
                  <c:v>2.0540077089249025E-2</c:v>
                </c:pt>
                <c:pt idx="5">
                  <c:v>4.3206510558197908E-2</c:v>
                </c:pt>
                <c:pt idx="6">
                  <c:v>5.2336999348627927E-2</c:v>
                </c:pt>
                <c:pt idx="7">
                  <c:v>6.8386856960774567E-2</c:v>
                </c:pt>
                <c:pt idx="8">
                  <c:v>8.2544831410711617E-2</c:v>
                </c:pt>
                <c:pt idx="9">
                  <c:v>9.6958926222848935E-2</c:v>
                </c:pt>
                <c:pt idx="10">
                  <c:v>0.14422756844151166</c:v>
                </c:pt>
                <c:pt idx="11">
                  <c:v>0.27089133897065681</c:v>
                </c:pt>
                <c:pt idx="12">
                  <c:v>0.41572151132028756</c:v>
                </c:pt>
                <c:pt idx="13">
                  <c:v>0.55182744573997777</c:v>
                </c:pt>
                <c:pt idx="14">
                  <c:v>0.71055118429361974</c:v>
                </c:pt>
                <c:pt idx="15">
                  <c:v>0.77922355111535013</c:v>
                </c:pt>
                <c:pt idx="16">
                  <c:v>0.81962865899990522</c:v>
                </c:pt>
                <c:pt idx="17">
                  <c:v>0.85542412387971534</c:v>
                </c:pt>
                <c:pt idx="18">
                  <c:v>0.8613850330852274</c:v>
                </c:pt>
                <c:pt idx="19">
                  <c:v>0.86562964188336711</c:v>
                </c:pt>
                <c:pt idx="20">
                  <c:v>0.86886601709752875</c:v>
                </c:pt>
                <c:pt idx="21">
                  <c:v>0.88284864703862076</c:v>
                </c:pt>
                <c:pt idx="22">
                  <c:v>0.88626638055599782</c:v>
                </c:pt>
                <c:pt idx="23">
                  <c:v>0.90685078801660612</c:v>
                </c:pt>
                <c:pt idx="24">
                  <c:v>0.92409253643249323</c:v>
                </c:pt>
                <c:pt idx="25">
                  <c:v>0.9477358429926952</c:v>
                </c:pt>
                <c:pt idx="26">
                  <c:v>0.99211685599346344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FC-9D40-A80D-8F3D47A241D3}"/>
            </c:ext>
          </c:extLst>
        </c:ser>
        <c:ser>
          <c:idx val="4"/>
          <c:order val="4"/>
          <c:tx>
            <c:v>L50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'4. Grain Size Distribution'!$O$68:$O$70</c:f>
              <c:numCache>
                <c:formatCode>General</c:formatCode>
                <c:ptCount val="3"/>
                <c:pt idx="0">
                  <c:v>55</c:v>
                </c:pt>
                <c:pt idx="1">
                  <c:v>65</c:v>
                </c:pt>
                <c:pt idx="2">
                  <c:v>46</c:v>
                </c:pt>
              </c:numCache>
            </c:numRef>
          </c:xVal>
          <c:yVal>
            <c:numRef>
              <c:f>'4. Grain Size Distribution'!$N$68:$N$70</c:f>
              <c:numCache>
                <c:formatCode>0%</c:formatCode>
                <c:ptCount val="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FC-9D40-A80D-8F3D47A241D3}"/>
            </c:ext>
          </c:extLst>
        </c:ser>
        <c:ser>
          <c:idx val="5"/>
          <c:order val="5"/>
          <c:tx>
            <c:v>L90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'4. Grain Size Distribution'!$Q$68:$Q$70</c:f>
              <c:numCache>
                <c:formatCode>General</c:formatCode>
                <c:ptCount val="3"/>
                <c:pt idx="0">
                  <c:v>185</c:v>
                </c:pt>
                <c:pt idx="1">
                  <c:v>165</c:v>
                </c:pt>
                <c:pt idx="2">
                  <c:v>115</c:v>
                </c:pt>
              </c:numCache>
            </c:numRef>
          </c:xVal>
          <c:yVal>
            <c:numRef>
              <c:f>'4. Grain Size Distribution'!$P$68:$P$70</c:f>
              <c:numCache>
                <c:formatCode>0%</c:formatCode>
                <c:ptCount val="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9FC-9D40-A80D-8F3D47A24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664256"/>
        <c:axId val="287666992"/>
      </c:scatterChart>
      <c:valAx>
        <c:axId val="2876642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Grain size (μm)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7666992"/>
        <c:crosses val="autoZero"/>
        <c:crossBetween val="midCat"/>
      </c:valAx>
      <c:valAx>
        <c:axId val="287666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Cumulative % passing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7664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Micro-scale Dissolving</a:t>
            </a:r>
            <a:r>
              <a:rPr lang="en-GB" baseline="0"/>
              <a:t> mineral</a:t>
            </a:r>
            <a:r>
              <a:rPr lang="en-GB"/>
              <a:t> grain size distribution for samples A, B, C and 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'4. Grain Size Distribution'!$H$2</c:f>
              <c:strCache>
                <c:ptCount val="1"/>
                <c:pt idx="0">
                  <c:v>Sample A SCT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'4. Grain Size Distribution'!$G$41:$G$68</c:f>
              <c:numCache>
                <c:formatCode>General</c:formatCode>
                <c:ptCount val="28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16</c:v>
                </c:pt>
                <c:pt idx="7">
                  <c:v>18.5</c:v>
                </c:pt>
                <c:pt idx="8">
                  <c:v>21.5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300</c:v>
                </c:pt>
              </c:numCache>
            </c:numRef>
          </c:xVal>
          <c:yVal>
            <c:numRef>
              <c:f>'4. Grain Size Distribution'!$H$41:$H$68</c:f>
              <c:numCache>
                <c:formatCode>0%</c:formatCode>
                <c:ptCount val="28"/>
                <c:pt idx="0">
                  <c:v>0</c:v>
                </c:pt>
                <c:pt idx="1">
                  <c:v>9.4700567012360168E-2</c:v>
                </c:pt>
                <c:pt idx="2">
                  <c:v>0.17096230878853438</c:v>
                </c:pt>
                <c:pt idx="3">
                  <c:v>0.32089489498525858</c:v>
                </c:pt>
                <c:pt idx="4">
                  <c:v>0.47217407484655155</c:v>
                </c:pt>
                <c:pt idx="5">
                  <c:v>0.70835902800106909</c:v>
                </c:pt>
                <c:pt idx="6">
                  <c:v>0.76487842033902342</c:v>
                </c:pt>
                <c:pt idx="7">
                  <c:v>0.8589578930149846</c:v>
                </c:pt>
                <c:pt idx="8">
                  <c:v>0.91192765983854984</c:v>
                </c:pt>
                <c:pt idx="9">
                  <c:v>0.92172365527260502</c:v>
                </c:pt>
                <c:pt idx="10">
                  <c:v>0.97323021401629495</c:v>
                </c:pt>
                <c:pt idx="11">
                  <c:v>0.98297410309166344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2E-A847-B858-CB3A73DFACF3}"/>
            </c:ext>
          </c:extLst>
        </c:ser>
        <c:ser>
          <c:idx val="1"/>
          <c:order val="1"/>
          <c:tx>
            <c:strRef>
              <c:f>'4. Grain Size Distribution'!$I$2</c:f>
              <c:strCache>
                <c:ptCount val="1"/>
                <c:pt idx="0">
                  <c:v>Sample B SCT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'4. Grain Size Distribution'!$G$41:$G$68</c:f>
              <c:numCache>
                <c:formatCode>General</c:formatCode>
                <c:ptCount val="28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16</c:v>
                </c:pt>
                <c:pt idx="7">
                  <c:v>18.5</c:v>
                </c:pt>
                <c:pt idx="8">
                  <c:v>21.5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300</c:v>
                </c:pt>
              </c:numCache>
            </c:numRef>
          </c:xVal>
          <c:yVal>
            <c:numRef>
              <c:f>'4. Grain Size Distribution'!$I$41:$I$68</c:f>
              <c:numCache>
                <c:formatCode>0%</c:formatCode>
                <c:ptCount val="28"/>
                <c:pt idx="0">
                  <c:v>0</c:v>
                </c:pt>
                <c:pt idx="1">
                  <c:v>0.10407210705038487</c:v>
                </c:pt>
                <c:pt idx="2">
                  <c:v>0.18285161318661697</c:v>
                </c:pt>
                <c:pt idx="3">
                  <c:v>0.32633951883140982</c:v>
                </c:pt>
                <c:pt idx="4">
                  <c:v>0.5129355369267683</c:v>
                </c:pt>
                <c:pt idx="5">
                  <c:v>0.71899591384741579</c:v>
                </c:pt>
                <c:pt idx="6">
                  <c:v>0.77536497551531369</c:v>
                </c:pt>
                <c:pt idx="7">
                  <c:v>0.83388350144143109</c:v>
                </c:pt>
                <c:pt idx="8">
                  <c:v>0.88077410570440717</c:v>
                </c:pt>
                <c:pt idx="9">
                  <c:v>0.8995831908876174</c:v>
                </c:pt>
                <c:pt idx="10">
                  <c:v>0.94142177877022903</c:v>
                </c:pt>
                <c:pt idx="11">
                  <c:v>0.96672987100946772</c:v>
                </c:pt>
                <c:pt idx="12">
                  <c:v>0.97893655554977654</c:v>
                </c:pt>
                <c:pt idx="13">
                  <c:v>0.98706914706821924</c:v>
                </c:pt>
                <c:pt idx="14">
                  <c:v>0.99532299838745475</c:v>
                </c:pt>
                <c:pt idx="15">
                  <c:v>0.99644891291109317</c:v>
                </c:pt>
                <c:pt idx="16">
                  <c:v>0.99698449251698507</c:v>
                </c:pt>
                <c:pt idx="17">
                  <c:v>0.99769085228363452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2E-A847-B858-CB3A73DFACF3}"/>
            </c:ext>
          </c:extLst>
        </c:ser>
        <c:ser>
          <c:idx val="2"/>
          <c:order val="2"/>
          <c:tx>
            <c:strRef>
              <c:f>'4. Grain Size Distribution'!$J$2</c:f>
              <c:strCache>
                <c:ptCount val="1"/>
                <c:pt idx="0">
                  <c:v>Sample C SCT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'4. Grain Size Distribution'!$G$41:$G$68</c:f>
              <c:numCache>
                <c:formatCode>General</c:formatCode>
                <c:ptCount val="28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16</c:v>
                </c:pt>
                <c:pt idx="7">
                  <c:v>18.5</c:v>
                </c:pt>
                <c:pt idx="8">
                  <c:v>21.5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300</c:v>
                </c:pt>
              </c:numCache>
            </c:numRef>
          </c:xVal>
          <c:yVal>
            <c:numRef>
              <c:f>'4. Grain Size Distribution'!$J$41:$J$68</c:f>
              <c:numCache>
                <c:formatCode>0%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0.15774790958696155</c:v>
                </c:pt>
                <c:pt idx="3">
                  <c:v>0.22780803407811817</c:v>
                </c:pt>
                <c:pt idx="4">
                  <c:v>0.37520451630433538</c:v>
                </c:pt>
                <c:pt idx="5">
                  <c:v>0.56319824078058855</c:v>
                </c:pt>
                <c:pt idx="6">
                  <c:v>0.61944630236780707</c:v>
                </c:pt>
                <c:pt idx="7">
                  <c:v>0.68943144823825486</c:v>
                </c:pt>
                <c:pt idx="8">
                  <c:v>0.7457301132671843</c:v>
                </c:pt>
                <c:pt idx="9">
                  <c:v>0.77420674630834352</c:v>
                </c:pt>
                <c:pt idx="10">
                  <c:v>0.84335239137613105</c:v>
                </c:pt>
                <c:pt idx="11">
                  <c:v>0.8968754156570049</c:v>
                </c:pt>
                <c:pt idx="12">
                  <c:v>0.92933777216060154</c:v>
                </c:pt>
                <c:pt idx="13">
                  <c:v>0.96666765708979796</c:v>
                </c:pt>
                <c:pt idx="14">
                  <c:v>0.97823269277559832</c:v>
                </c:pt>
                <c:pt idx="15">
                  <c:v>0.98870477648024868</c:v>
                </c:pt>
                <c:pt idx="16">
                  <c:v>0.99122415949900766</c:v>
                </c:pt>
                <c:pt idx="17">
                  <c:v>0.99586442699687561</c:v>
                </c:pt>
                <c:pt idx="18">
                  <c:v>0.99586442699687561</c:v>
                </c:pt>
                <c:pt idx="19">
                  <c:v>0.99586442699687561</c:v>
                </c:pt>
                <c:pt idx="20">
                  <c:v>0.99586442699687561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2E-A847-B858-CB3A73DFACF3}"/>
            </c:ext>
          </c:extLst>
        </c:ser>
        <c:ser>
          <c:idx val="3"/>
          <c:order val="3"/>
          <c:tx>
            <c:strRef>
              <c:f>'4. Grain Size Distribution'!$K$2</c:f>
              <c:strCache>
                <c:ptCount val="1"/>
                <c:pt idx="0">
                  <c:v>Sample D SCT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'4. Grain Size Distribution'!$G$41:$G$68</c:f>
              <c:numCache>
                <c:formatCode>General</c:formatCode>
                <c:ptCount val="28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8.5</c:v>
                </c:pt>
                <c:pt idx="5">
                  <c:v>12.5</c:v>
                </c:pt>
                <c:pt idx="6">
                  <c:v>16</c:v>
                </c:pt>
                <c:pt idx="7">
                  <c:v>18.5</c:v>
                </c:pt>
                <c:pt idx="8">
                  <c:v>21.5</c:v>
                </c:pt>
                <c:pt idx="9">
                  <c:v>24</c:v>
                </c:pt>
                <c:pt idx="10">
                  <c:v>27.5</c:v>
                </c:pt>
                <c:pt idx="11">
                  <c:v>34</c:v>
                </c:pt>
                <c:pt idx="12">
                  <c:v>41.5</c:v>
                </c:pt>
                <c:pt idx="13">
                  <c:v>49</c:v>
                </c:pt>
                <c:pt idx="14">
                  <c:v>59</c:v>
                </c:pt>
                <c:pt idx="15">
                  <c:v>70</c:v>
                </c:pt>
                <c:pt idx="16">
                  <c:v>77.5</c:v>
                </c:pt>
                <c:pt idx="17">
                  <c:v>85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137.5</c:v>
                </c:pt>
                <c:pt idx="26">
                  <c:v>225</c:v>
                </c:pt>
                <c:pt idx="27">
                  <c:v>300</c:v>
                </c:pt>
              </c:numCache>
            </c:numRef>
          </c:xVal>
          <c:yVal>
            <c:numRef>
              <c:f>'4. Grain Size Distribution'!$K$41:$K$68</c:f>
              <c:numCache>
                <c:formatCode>0%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0.19334256079644738</c:v>
                </c:pt>
                <c:pt idx="3">
                  <c:v>0.2910223769166646</c:v>
                </c:pt>
                <c:pt idx="4">
                  <c:v>0.49186192349875979</c:v>
                </c:pt>
                <c:pt idx="5">
                  <c:v>0.71725436736020043</c:v>
                </c:pt>
                <c:pt idx="6">
                  <c:v>0.77854681737562548</c:v>
                </c:pt>
                <c:pt idx="7">
                  <c:v>0.84555455850947403</c:v>
                </c:pt>
                <c:pt idx="8">
                  <c:v>0.89140824583111777</c:v>
                </c:pt>
                <c:pt idx="9">
                  <c:v>0.9171853975368166</c:v>
                </c:pt>
                <c:pt idx="10">
                  <c:v>0.9543464778202182</c:v>
                </c:pt>
                <c:pt idx="11">
                  <c:v>0.99120650916799802</c:v>
                </c:pt>
                <c:pt idx="12">
                  <c:v>0.99607471096448519</c:v>
                </c:pt>
                <c:pt idx="13">
                  <c:v>0.99607471096448519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2E-A847-B858-CB3A73DFACF3}"/>
            </c:ext>
          </c:extLst>
        </c:ser>
        <c:ser>
          <c:idx val="4"/>
          <c:order val="4"/>
          <c:tx>
            <c:v>L50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'4. Grain Size Distribution'!$AC$68:$AC$71</c:f>
              <c:numCache>
                <c:formatCode>General</c:formatCode>
                <c:ptCount val="4"/>
                <c:pt idx="0">
                  <c:v>9</c:v>
                </c:pt>
                <c:pt idx="1">
                  <c:v>8</c:v>
                </c:pt>
                <c:pt idx="2">
                  <c:v>11</c:v>
                </c:pt>
                <c:pt idx="3">
                  <c:v>9</c:v>
                </c:pt>
              </c:numCache>
            </c:numRef>
          </c:xVal>
          <c:yVal>
            <c:numRef>
              <c:f>'4. Grain Size Distribution'!$AB$68:$AB$71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2E-A847-B858-CB3A73DFACF3}"/>
            </c:ext>
          </c:extLst>
        </c:ser>
        <c:ser>
          <c:idx val="5"/>
          <c:order val="5"/>
          <c:tx>
            <c:v>L90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'4. Grain Size Distribution'!$AE$68:$AE$71</c:f>
              <c:numCache>
                <c:formatCode>General</c:formatCode>
                <c:ptCount val="4"/>
                <c:pt idx="0">
                  <c:v>21</c:v>
                </c:pt>
                <c:pt idx="1">
                  <c:v>24</c:v>
                </c:pt>
                <c:pt idx="2">
                  <c:v>34</c:v>
                </c:pt>
                <c:pt idx="3">
                  <c:v>22</c:v>
                </c:pt>
              </c:numCache>
            </c:numRef>
          </c:xVal>
          <c:yVal>
            <c:numRef>
              <c:f>'4. Grain Size Distribution'!$AD$68:$AD$71</c:f>
              <c:numCache>
                <c:formatCode>0%</c:formatCode>
                <c:ptCount val="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2E-A847-B858-CB3A73DFA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664256"/>
        <c:axId val="287666992"/>
      </c:scatterChart>
      <c:valAx>
        <c:axId val="2876642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Grain size (μm)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7666992"/>
        <c:crosses val="autoZero"/>
        <c:crossBetween val="midCat"/>
      </c:valAx>
      <c:valAx>
        <c:axId val="287666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Cumulative % passing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7664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995727902227"/>
          <c:y val="4.1256440227775713E-2"/>
          <c:w val="0.81264352218418068"/>
          <c:h val="0.73253954800424559"/>
        </c:manualLayout>
      </c:layout>
      <c:scatterChart>
        <c:scatterStyle val="lineMarker"/>
        <c:varyColors val="0"/>
        <c:ser>
          <c:idx val="1"/>
          <c:order val="0"/>
          <c:tx>
            <c:strRef>
              <c:f>'5. Liberation Spectrum'!$Q$3</c:f>
              <c:strCache>
                <c:ptCount val="1"/>
                <c:pt idx="0">
                  <c:v>Sample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xVal>
            <c:numRef>
              <c:f>'5. Liberation Spectrum'!$P$5:$P$9</c:f>
              <c:numCache>
                <c:formatCode>General</c:formatCode>
                <c:ptCount val="5"/>
                <c:pt idx="0">
                  <c:v>4350</c:v>
                </c:pt>
                <c:pt idx="1">
                  <c:v>1500</c:v>
                </c:pt>
                <c:pt idx="2">
                  <c:v>712.5</c:v>
                </c:pt>
                <c:pt idx="3">
                  <c:v>287.5</c:v>
                </c:pt>
                <c:pt idx="4">
                  <c:v>75</c:v>
                </c:pt>
              </c:numCache>
            </c:numRef>
          </c:xVal>
          <c:yVal>
            <c:numRef>
              <c:f>'5. Liberation Spectrum'!$Q$5:$Q$9</c:f>
              <c:numCache>
                <c:formatCode>0.000%</c:formatCode>
                <c:ptCount val="5"/>
                <c:pt idx="0">
                  <c:v>8.0714285714285725E-2</c:v>
                </c:pt>
                <c:pt idx="1">
                  <c:v>8.9885714285714277E-2</c:v>
                </c:pt>
                <c:pt idx="2">
                  <c:v>0.10854922279792749</c:v>
                </c:pt>
                <c:pt idx="3">
                  <c:v>0.16411161000641436</c:v>
                </c:pt>
                <c:pt idx="4">
                  <c:v>0.64069649982322341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01-E341-B277-EA003329E4CD}"/>
            </c:ext>
          </c:extLst>
        </c:ser>
        <c:ser>
          <c:idx val="0"/>
          <c:order val="1"/>
          <c:tx>
            <c:strRef>
              <c:f>'5. Liberation Spectrum'!$R$3</c:f>
              <c:strCache>
                <c:ptCount val="1"/>
                <c:pt idx="0">
                  <c:v>Sample 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'5. Liberation Spectrum'!$P$5:$P$9</c:f>
              <c:numCache>
                <c:formatCode>General</c:formatCode>
                <c:ptCount val="5"/>
                <c:pt idx="0">
                  <c:v>4350</c:v>
                </c:pt>
                <c:pt idx="1">
                  <c:v>1500</c:v>
                </c:pt>
                <c:pt idx="2">
                  <c:v>712.5</c:v>
                </c:pt>
                <c:pt idx="3">
                  <c:v>287.5</c:v>
                </c:pt>
                <c:pt idx="4">
                  <c:v>75</c:v>
                </c:pt>
              </c:numCache>
            </c:numRef>
          </c:xVal>
          <c:yVal>
            <c:numRef>
              <c:f>'5. Liberation Spectrum'!$R$5:$R$9</c:f>
              <c:numCache>
                <c:formatCode>0.000%</c:formatCode>
                <c:ptCount val="5"/>
                <c:pt idx="0">
                  <c:v>8.2553191489361716E-2</c:v>
                </c:pt>
                <c:pt idx="1">
                  <c:v>8.8674884437596302E-2</c:v>
                </c:pt>
                <c:pt idx="2">
                  <c:v>0.11473214285714285</c:v>
                </c:pt>
                <c:pt idx="3">
                  <c:v>0.2161764705882353</c:v>
                </c:pt>
                <c:pt idx="4">
                  <c:v>0.83826145145274789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801-E341-B277-EA003329E4CD}"/>
            </c:ext>
          </c:extLst>
        </c:ser>
        <c:ser>
          <c:idx val="2"/>
          <c:order val="2"/>
          <c:tx>
            <c:strRef>
              <c:f>'5. Liberation Spectrum'!$S$3</c:f>
              <c:strCache>
                <c:ptCount val="1"/>
                <c:pt idx="0">
                  <c:v>Sample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'5. Liberation Spectrum'!$P$5:$P$9</c:f>
              <c:numCache>
                <c:formatCode>General</c:formatCode>
                <c:ptCount val="5"/>
                <c:pt idx="0">
                  <c:v>4350</c:v>
                </c:pt>
                <c:pt idx="1">
                  <c:v>1500</c:v>
                </c:pt>
                <c:pt idx="2">
                  <c:v>712.5</c:v>
                </c:pt>
                <c:pt idx="3">
                  <c:v>287.5</c:v>
                </c:pt>
                <c:pt idx="4">
                  <c:v>75</c:v>
                </c:pt>
              </c:numCache>
            </c:numRef>
          </c:xVal>
          <c:yVal>
            <c:numRef>
              <c:f>'5. Liberation Spectrum'!$S$5:$S$9</c:f>
              <c:numCache>
                <c:formatCode>0.000%</c:formatCode>
                <c:ptCount val="5"/>
                <c:pt idx="0">
                  <c:v>0.168494623655914</c:v>
                </c:pt>
                <c:pt idx="1">
                  <c:v>0.2129032258064516</c:v>
                </c:pt>
                <c:pt idx="2">
                  <c:v>0.16907294832826747</c:v>
                </c:pt>
                <c:pt idx="3">
                  <c:v>0.22941309255079007</c:v>
                </c:pt>
                <c:pt idx="4">
                  <c:v>0.81218277307145814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801-E341-B277-EA003329E4CD}"/>
            </c:ext>
          </c:extLst>
        </c:ser>
        <c:ser>
          <c:idx val="3"/>
          <c:order val="3"/>
          <c:tx>
            <c:strRef>
              <c:f>'5. Liberation Spectrum'!$T$3</c:f>
              <c:strCache>
                <c:ptCount val="1"/>
                <c:pt idx="0">
                  <c:v>Sample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'5. Liberation Spectrum'!$P$5:$P$9</c:f>
              <c:numCache>
                <c:formatCode>General</c:formatCode>
                <c:ptCount val="5"/>
                <c:pt idx="0">
                  <c:v>4350</c:v>
                </c:pt>
                <c:pt idx="1">
                  <c:v>1500</c:v>
                </c:pt>
                <c:pt idx="2">
                  <c:v>712.5</c:v>
                </c:pt>
                <c:pt idx="3">
                  <c:v>287.5</c:v>
                </c:pt>
                <c:pt idx="4">
                  <c:v>75</c:v>
                </c:pt>
              </c:numCache>
            </c:numRef>
          </c:xVal>
          <c:yVal>
            <c:numRef>
              <c:f>'5. Liberation Spectrum'!$T$5:$T$9</c:f>
              <c:numCache>
                <c:formatCode>0.000%</c:formatCode>
                <c:ptCount val="5"/>
                <c:pt idx="0">
                  <c:v>5.7142857142857155E-2</c:v>
                </c:pt>
                <c:pt idx="1">
                  <c:v>8.8346727898966707E-2</c:v>
                </c:pt>
                <c:pt idx="2">
                  <c:v>7.9816513761467894E-2</c:v>
                </c:pt>
                <c:pt idx="3">
                  <c:v>8.5353535353535348E-2</c:v>
                </c:pt>
                <c:pt idx="4">
                  <c:v>0.6768385140257771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801-E341-B277-EA003329E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3392"/>
        <c:axId val="139079104"/>
        <c:extLst/>
      </c:scatterChart>
      <c:valAx>
        <c:axId val="185273392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44042338523665114"/>
              <c:y val="0.852663533628889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9079104"/>
        <c:crosses val="autoZero"/>
        <c:crossBetween val="midCat"/>
      </c:valAx>
      <c:valAx>
        <c:axId val="13907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Average particle grade (volume %)</a:t>
                </a:r>
              </a:p>
            </c:rich>
          </c:tx>
          <c:layout>
            <c:manualLayout>
              <c:xMode val="edge"/>
              <c:yMode val="edge"/>
              <c:x val="8.1778902591153387E-3"/>
              <c:y val="0.100903626344395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273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782736591888278"/>
          <c:y val="0.91281690232353196"/>
          <c:w val="0.78304553594592163"/>
          <c:h val="8.7183042624181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1410607</xdr:colOff>
      <xdr:row>24</xdr:row>
      <xdr:rowOff>140606</xdr:rowOff>
    </xdr:from>
    <xdr:to>
      <xdr:col>33</xdr:col>
      <xdr:colOff>108856</xdr:colOff>
      <xdr:row>53</xdr:row>
      <xdr:rowOff>54427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65232B-BC8E-4E4F-B1B4-BF682A1766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689429</xdr:colOff>
      <xdr:row>25</xdr:row>
      <xdr:rowOff>1</xdr:rowOff>
    </xdr:from>
    <xdr:to>
      <xdr:col>49</xdr:col>
      <xdr:colOff>544286</xdr:colOff>
      <xdr:row>53</xdr:row>
      <xdr:rowOff>113393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1F7CA2-5C63-F24C-B6F6-B6E649D063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0.11855</cdr:x>
      <cdr:y>0.12521</cdr:y>
    </cdr:from>
    <cdr:to>
      <cdr:x>0.28353</cdr:x>
      <cdr:y>0.37406</cdr:y>
    </cdr:to>
    <cdr:sp macro="" textlink="">
      <cdr:nvSpPr>
        <cdr:cNvPr id="2" name="TextBox 7">
          <a:extLst xmlns:a="http://schemas.openxmlformats.org/drawingml/2006/main">
            <a:ext uri="{FF2B5EF4-FFF2-40B4-BE49-F238E27FC236}">
              <a16:creationId xmlns:a16="http://schemas.microsoft.com/office/drawing/2014/main" id="{3902C33F-3996-C146-BB86-20293B05A984}"/>
            </a:ext>
          </a:extLst>
        </cdr:cNvPr>
        <cdr:cNvSpPr txBox="1"/>
      </cdr:nvSpPr>
      <cdr:spPr>
        <a:xfrm xmlns:a="http://schemas.openxmlformats.org/drawingml/2006/main">
          <a:off x="1043964" y="646571"/>
          <a:ext cx="1452834" cy="128503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GB" sz="14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50</a:t>
          </a:r>
        </a:p>
        <a:p xmlns:a="http://schemas.openxmlformats.org/drawingml/2006/main">
          <a:endParaRPr lang="en-GB" sz="14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A - 9μm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B - 8μm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C - 11μm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D - 9μm</a:t>
          </a:r>
          <a:endParaRPr lang="en-GB" sz="14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0.12046</cdr:x>
      <cdr:y>0.42978</cdr:y>
    </cdr:from>
    <cdr:to>
      <cdr:x>0.28665</cdr:x>
      <cdr:y>0.68106</cdr:y>
    </cdr:to>
    <cdr:sp macro="" textlink="">
      <cdr:nvSpPr>
        <cdr:cNvPr id="3" name="TextBox 7">
          <a:extLst xmlns:a="http://schemas.openxmlformats.org/drawingml/2006/main">
            <a:ext uri="{FF2B5EF4-FFF2-40B4-BE49-F238E27FC236}">
              <a16:creationId xmlns:a16="http://schemas.microsoft.com/office/drawing/2014/main" id="{8F852001-DA4A-B440-95D6-C1E6460145EB}"/>
            </a:ext>
          </a:extLst>
        </cdr:cNvPr>
        <cdr:cNvSpPr txBox="1"/>
      </cdr:nvSpPr>
      <cdr:spPr>
        <a:xfrm xmlns:a="http://schemas.openxmlformats.org/drawingml/2006/main">
          <a:off x="1060171" y="2197837"/>
          <a:ext cx="1462708" cy="128503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GB" sz="14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90</a:t>
          </a:r>
        </a:p>
        <a:p xmlns:a="http://schemas.openxmlformats.org/drawingml/2006/main">
          <a:endParaRPr lang="en-GB" sz="14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A - 21μm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B - 24μm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C - 34μm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D - 22μm</a:t>
          </a:r>
          <a:endParaRPr lang="en-GB" sz="14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360932</xdr:colOff>
      <xdr:row>10</xdr:row>
      <xdr:rowOff>79179</xdr:rowOff>
    </xdr:from>
    <xdr:to>
      <xdr:col>21</xdr:col>
      <xdr:colOff>770440</xdr:colOff>
      <xdr:row>35</xdr:row>
      <xdr:rowOff>6920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FF39A4-A811-5946-A6E4-546BCA7577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360932</xdr:colOff>
      <xdr:row>70</xdr:row>
      <xdr:rowOff>79179</xdr:rowOff>
    </xdr:from>
    <xdr:to>
      <xdr:col>21</xdr:col>
      <xdr:colOff>770440</xdr:colOff>
      <xdr:row>95</xdr:row>
      <xdr:rowOff>6920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3F82F6-0E91-D749-A036-400A1B642B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0.07434</cdr:x>
      <cdr:y>0.92999</cdr:y>
    </cdr:from>
    <cdr:to>
      <cdr:x>0.2037</cdr:x>
      <cdr:y>0.99682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343C6618-0399-BD45-ABF3-65D070D36AE6}"/>
            </a:ext>
          </a:extLst>
        </cdr:cNvPr>
        <cdr:cNvSpPr/>
      </cdr:nvSpPr>
      <cdr:spPr>
        <a:xfrm xmlns:a="http://schemas.openxmlformats.org/drawingml/2006/main">
          <a:off x="802820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-6700/+2000</a:t>
          </a:r>
        </a:p>
      </cdr:txBody>
    </cdr:sp>
  </cdr:relSizeAnchor>
  <cdr:relSizeAnchor xmlns:cdr="http://schemas.openxmlformats.org/drawingml/2006/chartDrawing">
    <cdr:from>
      <cdr:x>0.19279</cdr:x>
      <cdr:y>0.92999</cdr:y>
    </cdr:from>
    <cdr:to>
      <cdr:x>0.32215</cdr:x>
      <cdr:y>0.99682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FC5A575A-5CC6-0643-A002-BE9A63427D31}"/>
            </a:ext>
          </a:extLst>
        </cdr:cNvPr>
        <cdr:cNvSpPr/>
      </cdr:nvSpPr>
      <cdr:spPr>
        <a:xfrm xmlns:a="http://schemas.openxmlformats.org/drawingml/2006/main">
          <a:off x="2082073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-2000/+1000</a:t>
          </a:r>
        </a:p>
      </cdr:txBody>
    </cdr:sp>
  </cdr:relSizeAnchor>
  <cdr:relSizeAnchor xmlns:cdr="http://schemas.openxmlformats.org/drawingml/2006/chartDrawing">
    <cdr:from>
      <cdr:x>0.31125</cdr:x>
      <cdr:y>0.92999</cdr:y>
    </cdr:from>
    <cdr:to>
      <cdr:x>0.4406</cdr:x>
      <cdr:y>0.99682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7AB7867E-0B08-3A4D-99EE-488AD33D25B4}"/>
            </a:ext>
          </a:extLst>
        </cdr:cNvPr>
        <cdr:cNvSpPr/>
      </cdr:nvSpPr>
      <cdr:spPr>
        <a:xfrm xmlns:a="http://schemas.openxmlformats.org/drawingml/2006/main">
          <a:off x="3361326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-1000/+425</a:t>
          </a:r>
        </a:p>
      </cdr:txBody>
    </cdr:sp>
  </cdr:relSizeAnchor>
  <cdr:relSizeAnchor xmlns:cdr="http://schemas.openxmlformats.org/drawingml/2006/chartDrawing">
    <cdr:from>
      <cdr:x>0.4297</cdr:x>
      <cdr:y>0.92999</cdr:y>
    </cdr:from>
    <cdr:to>
      <cdr:x>0.55906</cdr:x>
      <cdr:y>0.99682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21CED4E5-D991-9048-BA10-8A248BEFFFA0}"/>
            </a:ext>
          </a:extLst>
        </cdr:cNvPr>
        <cdr:cNvSpPr/>
      </cdr:nvSpPr>
      <cdr:spPr>
        <a:xfrm xmlns:a="http://schemas.openxmlformats.org/drawingml/2006/main">
          <a:off x="4640579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-425/+150</a:t>
          </a:r>
        </a:p>
      </cdr:txBody>
    </cdr:sp>
  </cdr:relSizeAnchor>
  <cdr:relSizeAnchor xmlns:cdr="http://schemas.openxmlformats.org/drawingml/2006/chartDrawing">
    <cdr:from>
      <cdr:x>0.54816</cdr:x>
      <cdr:y>0.92999</cdr:y>
    </cdr:from>
    <cdr:to>
      <cdr:x>0.67751</cdr:x>
      <cdr:y>0.99682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CB068CDD-C1EA-6847-ABAB-048E5CDA8A69}"/>
            </a:ext>
          </a:extLst>
        </cdr:cNvPr>
        <cdr:cNvSpPr/>
      </cdr:nvSpPr>
      <cdr:spPr>
        <a:xfrm xmlns:a="http://schemas.openxmlformats.org/drawingml/2006/main">
          <a:off x="5919832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-150/+0</a:t>
          </a:r>
        </a:p>
      </cdr:txBody>
    </cdr:sp>
  </cdr:relSizeAnchor>
  <cdr:relSizeAnchor xmlns:cdr="http://schemas.openxmlformats.org/drawingml/2006/chartDrawing">
    <cdr:from>
      <cdr:x>0.66661</cdr:x>
      <cdr:y>0.92999</cdr:y>
    </cdr:from>
    <cdr:to>
      <cdr:x>0.79597</cdr:x>
      <cdr:y>0.99682</cdr:y>
    </cdr:to>
    <cdr:sp macro="" textlink="">
      <cdr:nvSpPr>
        <cdr:cNvPr id="9" name="Rectangle 8">
          <a:extLst xmlns:a="http://schemas.openxmlformats.org/drawingml/2006/main">
            <a:ext uri="{FF2B5EF4-FFF2-40B4-BE49-F238E27FC236}">
              <a16:creationId xmlns:a16="http://schemas.microsoft.com/office/drawing/2014/main" id="{92BCFFF7-8CA7-844B-9F58-97853DB30805}"/>
            </a:ext>
          </a:extLst>
        </cdr:cNvPr>
        <cdr:cNvSpPr/>
      </cdr:nvSpPr>
      <cdr:spPr>
        <a:xfrm xmlns:a="http://schemas.openxmlformats.org/drawingml/2006/main">
          <a:off x="7199085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HCT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0.07438</cdr:x>
      <cdr:y>0.93317</cdr:y>
    </cdr:from>
    <cdr:to>
      <cdr:x>0.20374</cdr:x>
      <cdr:y>1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343C6618-0399-BD45-ABF3-65D070D36AE6}"/>
            </a:ext>
          </a:extLst>
        </cdr:cNvPr>
        <cdr:cNvSpPr/>
      </cdr:nvSpPr>
      <cdr:spPr>
        <a:xfrm xmlns:a="http://schemas.openxmlformats.org/drawingml/2006/main">
          <a:off x="796185" y="5320368"/>
          <a:ext cx="1384706" cy="381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-212/+75</a:t>
          </a:r>
        </a:p>
      </cdr:txBody>
    </cdr:sp>
  </cdr:relSizeAnchor>
  <cdr:relSizeAnchor xmlns:cdr="http://schemas.openxmlformats.org/drawingml/2006/chartDrawing">
    <cdr:from>
      <cdr:x>0.19538</cdr:x>
      <cdr:y>0.93317</cdr:y>
    </cdr:from>
    <cdr:to>
      <cdr:x>0.32473</cdr:x>
      <cdr:y>1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7AB7867E-0B08-3A4D-99EE-488AD33D25B4}"/>
            </a:ext>
          </a:extLst>
        </cdr:cNvPr>
        <cdr:cNvSpPr/>
      </cdr:nvSpPr>
      <cdr:spPr>
        <a:xfrm xmlns:a="http://schemas.openxmlformats.org/drawingml/2006/main">
          <a:off x="2091407" y="5320368"/>
          <a:ext cx="1384600" cy="381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-75/+53</a:t>
          </a:r>
        </a:p>
      </cdr:txBody>
    </cdr:sp>
  </cdr:relSizeAnchor>
  <cdr:relSizeAnchor xmlns:cdr="http://schemas.openxmlformats.org/drawingml/2006/chartDrawing">
    <cdr:from>
      <cdr:x>0.31637</cdr:x>
      <cdr:y>0.93317</cdr:y>
    </cdr:from>
    <cdr:to>
      <cdr:x>0.44573</cdr:x>
      <cdr:y>1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21CED4E5-D991-9048-BA10-8A248BEFFFA0}"/>
            </a:ext>
          </a:extLst>
        </cdr:cNvPr>
        <cdr:cNvSpPr/>
      </cdr:nvSpPr>
      <cdr:spPr>
        <a:xfrm xmlns:a="http://schemas.openxmlformats.org/drawingml/2006/main">
          <a:off x="3386523" y="5320368"/>
          <a:ext cx="1384707" cy="381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-53/+25</a:t>
          </a:r>
        </a:p>
      </cdr:txBody>
    </cdr:sp>
  </cdr:relSizeAnchor>
  <cdr:relSizeAnchor xmlns:cdr="http://schemas.openxmlformats.org/drawingml/2006/chartDrawing">
    <cdr:from>
      <cdr:x>0.43737</cdr:x>
      <cdr:y>0.93317</cdr:y>
    </cdr:from>
    <cdr:to>
      <cdr:x>0.56672</cdr:x>
      <cdr:y>1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CB068CDD-C1EA-6847-ABAB-048E5CDA8A69}"/>
            </a:ext>
          </a:extLst>
        </cdr:cNvPr>
        <cdr:cNvSpPr/>
      </cdr:nvSpPr>
      <cdr:spPr>
        <a:xfrm xmlns:a="http://schemas.openxmlformats.org/drawingml/2006/main">
          <a:off x="4681745" y="5320368"/>
          <a:ext cx="1384599" cy="381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-25/+0</a:t>
          </a:r>
        </a:p>
      </cdr:txBody>
    </cdr:sp>
  </cdr:relSizeAnchor>
  <cdr:relSizeAnchor xmlns:cdr="http://schemas.openxmlformats.org/drawingml/2006/chartDrawing">
    <cdr:from>
      <cdr:x>0.60582</cdr:x>
      <cdr:y>0.93317</cdr:y>
    </cdr:from>
    <cdr:to>
      <cdr:x>0.73518</cdr:x>
      <cdr:y>1</cdr:y>
    </cdr:to>
    <cdr:sp macro="" textlink="">
      <cdr:nvSpPr>
        <cdr:cNvPr id="9" name="Rectangle 8">
          <a:extLst xmlns:a="http://schemas.openxmlformats.org/drawingml/2006/main">
            <a:ext uri="{FF2B5EF4-FFF2-40B4-BE49-F238E27FC236}">
              <a16:creationId xmlns:a16="http://schemas.microsoft.com/office/drawing/2014/main" id="{92BCFFF7-8CA7-844B-9F58-97853DB30805}"/>
            </a:ext>
          </a:extLst>
        </cdr:cNvPr>
        <cdr:cNvSpPr/>
      </cdr:nvSpPr>
      <cdr:spPr>
        <a:xfrm xmlns:a="http://schemas.openxmlformats.org/drawingml/2006/main">
          <a:off x="6484880" y="5320368"/>
          <a:ext cx="1384707" cy="381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SCT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399144</xdr:colOff>
      <xdr:row>24</xdr:row>
      <xdr:rowOff>140606</xdr:rowOff>
    </xdr:from>
    <xdr:to>
      <xdr:col>28</xdr:col>
      <xdr:colOff>598716</xdr:colOff>
      <xdr:row>53</xdr:row>
      <xdr:rowOff>54427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FB510E-0989-9F43-8881-93BF7D0B21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181429</xdr:colOff>
      <xdr:row>24</xdr:row>
      <xdr:rowOff>54430</xdr:rowOff>
    </xdr:from>
    <xdr:to>
      <xdr:col>38</xdr:col>
      <xdr:colOff>72572</xdr:colOff>
      <xdr:row>52</xdr:row>
      <xdr:rowOff>167822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F73AAD-2CA5-4C46-ACA4-40CD851A8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0.07434</cdr:x>
      <cdr:y>0.92999</cdr:y>
    </cdr:from>
    <cdr:to>
      <cdr:x>0.2037</cdr:x>
      <cdr:y>0.99682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343C6618-0399-BD45-ABF3-65D070D36AE6}"/>
            </a:ext>
          </a:extLst>
        </cdr:cNvPr>
        <cdr:cNvSpPr/>
      </cdr:nvSpPr>
      <cdr:spPr>
        <a:xfrm xmlns:a="http://schemas.openxmlformats.org/drawingml/2006/main">
          <a:off x="802820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-6700/+2000</a:t>
          </a:r>
        </a:p>
      </cdr:txBody>
    </cdr:sp>
  </cdr:relSizeAnchor>
  <cdr:relSizeAnchor xmlns:cdr="http://schemas.openxmlformats.org/drawingml/2006/chartDrawing">
    <cdr:from>
      <cdr:x>0.19279</cdr:x>
      <cdr:y>0.92999</cdr:y>
    </cdr:from>
    <cdr:to>
      <cdr:x>0.32215</cdr:x>
      <cdr:y>0.99682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FC5A575A-5CC6-0643-A002-BE9A63427D31}"/>
            </a:ext>
          </a:extLst>
        </cdr:cNvPr>
        <cdr:cNvSpPr/>
      </cdr:nvSpPr>
      <cdr:spPr>
        <a:xfrm xmlns:a="http://schemas.openxmlformats.org/drawingml/2006/main">
          <a:off x="2082073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-2000/+1000</a:t>
          </a:r>
        </a:p>
      </cdr:txBody>
    </cdr:sp>
  </cdr:relSizeAnchor>
  <cdr:relSizeAnchor xmlns:cdr="http://schemas.openxmlformats.org/drawingml/2006/chartDrawing">
    <cdr:from>
      <cdr:x>0.31125</cdr:x>
      <cdr:y>0.92999</cdr:y>
    </cdr:from>
    <cdr:to>
      <cdr:x>0.4406</cdr:x>
      <cdr:y>0.99682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7AB7867E-0B08-3A4D-99EE-488AD33D25B4}"/>
            </a:ext>
          </a:extLst>
        </cdr:cNvPr>
        <cdr:cNvSpPr/>
      </cdr:nvSpPr>
      <cdr:spPr>
        <a:xfrm xmlns:a="http://schemas.openxmlformats.org/drawingml/2006/main">
          <a:off x="3361326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-1000/+425</a:t>
          </a:r>
        </a:p>
      </cdr:txBody>
    </cdr:sp>
  </cdr:relSizeAnchor>
  <cdr:relSizeAnchor xmlns:cdr="http://schemas.openxmlformats.org/drawingml/2006/chartDrawing">
    <cdr:from>
      <cdr:x>0.4297</cdr:x>
      <cdr:y>0.92999</cdr:y>
    </cdr:from>
    <cdr:to>
      <cdr:x>0.55906</cdr:x>
      <cdr:y>0.99682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21CED4E5-D991-9048-BA10-8A248BEFFFA0}"/>
            </a:ext>
          </a:extLst>
        </cdr:cNvPr>
        <cdr:cNvSpPr/>
      </cdr:nvSpPr>
      <cdr:spPr>
        <a:xfrm xmlns:a="http://schemas.openxmlformats.org/drawingml/2006/main">
          <a:off x="4640579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-425/+150</a:t>
          </a:r>
        </a:p>
      </cdr:txBody>
    </cdr:sp>
  </cdr:relSizeAnchor>
  <cdr:relSizeAnchor xmlns:cdr="http://schemas.openxmlformats.org/drawingml/2006/chartDrawing">
    <cdr:from>
      <cdr:x>0.54816</cdr:x>
      <cdr:y>0.92999</cdr:y>
    </cdr:from>
    <cdr:to>
      <cdr:x>0.67751</cdr:x>
      <cdr:y>0.99682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CB068CDD-C1EA-6847-ABAB-048E5CDA8A69}"/>
            </a:ext>
          </a:extLst>
        </cdr:cNvPr>
        <cdr:cNvSpPr/>
      </cdr:nvSpPr>
      <cdr:spPr>
        <a:xfrm xmlns:a="http://schemas.openxmlformats.org/drawingml/2006/main">
          <a:off x="5919832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-150/+0</a:t>
          </a:r>
        </a:p>
      </cdr:txBody>
    </cdr:sp>
  </cdr:relSizeAnchor>
  <cdr:relSizeAnchor xmlns:cdr="http://schemas.openxmlformats.org/drawingml/2006/chartDrawing">
    <cdr:from>
      <cdr:x>0.66661</cdr:x>
      <cdr:y>0.92999</cdr:y>
    </cdr:from>
    <cdr:to>
      <cdr:x>0.79597</cdr:x>
      <cdr:y>0.99682</cdr:y>
    </cdr:to>
    <cdr:sp macro="" textlink="">
      <cdr:nvSpPr>
        <cdr:cNvPr id="9" name="Rectangle 8">
          <a:extLst xmlns:a="http://schemas.openxmlformats.org/drawingml/2006/main">
            <a:ext uri="{FF2B5EF4-FFF2-40B4-BE49-F238E27FC236}">
              <a16:creationId xmlns:a16="http://schemas.microsoft.com/office/drawing/2014/main" id="{92BCFFF7-8CA7-844B-9F58-97853DB30805}"/>
            </a:ext>
          </a:extLst>
        </cdr:cNvPr>
        <cdr:cNvSpPr/>
      </cdr:nvSpPr>
      <cdr:spPr>
        <a:xfrm xmlns:a="http://schemas.openxmlformats.org/drawingml/2006/main">
          <a:off x="7199085" y="5302250"/>
          <a:ext cx="13970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HCT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165100</xdr:colOff>
      <xdr:row>0</xdr:row>
      <xdr:rowOff>177800</xdr:rowOff>
    </xdr:from>
    <xdr:to>
      <xdr:col>23</xdr:col>
      <xdr:colOff>190500</xdr:colOff>
      <xdr:row>27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415B74-6C0F-D04D-98A0-800E5B7D35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440267</xdr:colOff>
      <xdr:row>0</xdr:row>
      <xdr:rowOff>135466</xdr:rowOff>
    </xdr:from>
    <xdr:to>
      <xdr:col>35</xdr:col>
      <xdr:colOff>465667</xdr:colOff>
      <xdr:row>27</xdr:row>
      <xdr:rowOff>110066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A9F3743-1FD3-2B4D-838E-7EA095FA75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474134</xdr:colOff>
      <xdr:row>38</xdr:row>
      <xdr:rowOff>0</xdr:rowOff>
    </xdr:from>
    <xdr:to>
      <xdr:col>24</xdr:col>
      <xdr:colOff>355601</xdr:colOff>
      <xdr:row>64</xdr:row>
      <xdr:rowOff>160866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446128B-EB92-1549-A8C0-8DE69C1158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474133</xdr:colOff>
      <xdr:row>38</xdr:row>
      <xdr:rowOff>0</xdr:rowOff>
    </xdr:from>
    <xdr:to>
      <xdr:col>37</xdr:col>
      <xdr:colOff>524934</xdr:colOff>
      <xdr:row>64</xdr:row>
      <xdr:rowOff>160866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5AEFF0-F189-2C43-8BBA-6976F0F59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12</xdr:col>
      <xdr:colOff>609600</xdr:colOff>
      <xdr:row>3</xdr:row>
      <xdr:rowOff>169333</xdr:rowOff>
    </xdr:from>
    <xdr:ext cx="1542602" cy="1285032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02C3C84-92A8-504C-9A49-F391841A263E}"/>
            </a:ext>
          </a:extLst>
        </xdr:cNvPr>
        <xdr:cNvSpPr txBox="1"/>
      </xdr:nvSpPr>
      <xdr:spPr>
        <a:xfrm>
          <a:off x="12344400" y="728133"/>
          <a:ext cx="1542602" cy="12850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400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GB" sz="14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50</a:t>
          </a:r>
        </a:p>
        <a:p>
          <a:endParaRPr lang="en-GB" sz="14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A - 65μm</a:t>
          </a:r>
        </a:p>
        <a:p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B - 118μm</a:t>
          </a:r>
        </a:p>
        <a:p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C - 105μm</a:t>
          </a:r>
        </a:p>
        <a:p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D - 40μm</a:t>
          </a:r>
          <a:endParaRPr lang="en-GB" sz="14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0.13915</cdr:x>
      <cdr:y>0.39594</cdr:y>
    </cdr:from>
    <cdr:to>
      <cdr:x>0.32835</cdr:x>
      <cdr:y>0.65275</cdr:y>
    </cdr:to>
    <cdr:sp macro="" textlink="">
      <cdr:nvSpPr>
        <cdr:cNvPr id="2" name="TextBox 7">
          <a:extLst xmlns:a="http://schemas.openxmlformats.org/drawingml/2006/main">
            <a:ext uri="{FF2B5EF4-FFF2-40B4-BE49-F238E27FC236}">
              <a16:creationId xmlns:a16="http://schemas.microsoft.com/office/drawing/2014/main" id="{A02C3C84-92A8-504C-9A49-F391841A263E}"/>
            </a:ext>
          </a:extLst>
        </cdr:cNvPr>
        <cdr:cNvSpPr txBox="1"/>
      </cdr:nvSpPr>
      <cdr:spPr>
        <a:xfrm xmlns:a="http://schemas.openxmlformats.org/drawingml/2006/main">
          <a:off x="1134533" y="1981200"/>
          <a:ext cx="1542602" cy="128503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GB" sz="14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90</a:t>
          </a:r>
        </a:p>
        <a:p xmlns:a="http://schemas.openxmlformats.org/drawingml/2006/main">
          <a:endParaRPr lang="en-GB" sz="14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A - 195μm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B - 195μm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C - 570μm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D - 115μm</a:t>
          </a:r>
          <a:endParaRPr lang="en-GB" sz="14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0.12876</cdr:x>
      <cdr:y>0.12183</cdr:y>
    </cdr:from>
    <cdr:to>
      <cdr:x>0.31472</cdr:x>
      <cdr:y>0.37038</cdr:y>
    </cdr:to>
    <cdr:sp macro="" textlink="">
      <cdr:nvSpPr>
        <cdr:cNvPr id="2" name="TextBox 7">
          <a:extLst xmlns:a="http://schemas.openxmlformats.org/drawingml/2006/main">
            <a:ext uri="{FF2B5EF4-FFF2-40B4-BE49-F238E27FC236}">
              <a16:creationId xmlns:a16="http://schemas.microsoft.com/office/drawing/2014/main" id="{A02C3C84-92A8-504C-9A49-F391841A263E}"/>
            </a:ext>
          </a:extLst>
        </cdr:cNvPr>
        <cdr:cNvSpPr txBox="1"/>
      </cdr:nvSpPr>
      <cdr:spPr>
        <a:xfrm xmlns:a="http://schemas.openxmlformats.org/drawingml/2006/main">
          <a:off x="1043885" y="629868"/>
          <a:ext cx="1507592" cy="128503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GB" sz="14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50</a:t>
          </a:r>
        </a:p>
        <a:p xmlns:a="http://schemas.openxmlformats.org/drawingml/2006/main">
          <a:endParaRPr lang="en-GB" sz="14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A - 13μm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B - 23μm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C - 14μm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D - 10μm</a:t>
          </a:r>
          <a:endParaRPr lang="en-GB" sz="14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0.12876</cdr:x>
      <cdr:y>0.43316</cdr:y>
    </cdr:from>
    <cdr:to>
      <cdr:x>0.30816</cdr:x>
      <cdr:y>0.68998</cdr:y>
    </cdr:to>
    <cdr:sp macro="" textlink="">
      <cdr:nvSpPr>
        <cdr:cNvPr id="3" name="TextBox 7">
          <a:extLst xmlns:a="http://schemas.openxmlformats.org/drawingml/2006/main">
            <a:ext uri="{FF2B5EF4-FFF2-40B4-BE49-F238E27FC236}">
              <a16:creationId xmlns:a16="http://schemas.microsoft.com/office/drawing/2014/main" id="{84FAD712-4EF1-2A44-8FB8-4FF48D87AEC4}"/>
            </a:ext>
          </a:extLst>
        </cdr:cNvPr>
        <cdr:cNvSpPr txBox="1"/>
      </cdr:nvSpPr>
      <cdr:spPr>
        <a:xfrm xmlns:a="http://schemas.openxmlformats.org/drawingml/2006/main">
          <a:off x="1043885" y="2239461"/>
          <a:ext cx="1454435" cy="132777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GB" sz="14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90</a:t>
          </a:r>
        </a:p>
        <a:p xmlns:a="http://schemas.openxmlformats.org/drawingml/2006/main">
          <a:endParaRPr lang="en-GB" sz="14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A - 44μm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B - 55μm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C - 50μm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D - 25μm</a:t>
          </a:r>
          <a:endParaRPr lang="en-GB" sz="14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0.12281</cdr:x>
      <cdr:y>0.42301</cdr:y>
    </cdr:from>
    <cdr:to>
      <cdr:x>0.30256</cdr:x>
      <cdr:y>0.63337</cdr:y>
    </cdr:to>
    <cdr:sp macro="" textlink="">
      <cdr:nvSpPr>
        <cdr:cNvPr id="2" name="TextBox 7">
          <a:extLst xmlns:a="http://schemas.openxmlformats.org/drawingml/2006/main">
            <a:ext uri="{FF2B5EF4-FFF2-40B4-BE49-F238E27FC236}">
              <a16:creationId xmlns:a16="http://schemas.microsoft.com/office/drawing/2014/main" id="{84FAD712-4EF1-2A44-8FB8-4FF48D87AEC4}"/>
            </a:ext>
          </a:extLst>
        </cdr:cNvPr>
        <cdr:cNvSpPr txBox="1"/>
      </cdr:nvSpPr>
      <cdr:spPr>
        <a:xfrm xmlns:a="http://schemas.openxmlformats.org/drawingml/2006/main">
          <a:off x="1060682" y="2184380"/>
          <a:ext cx="1552476" cy="108625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GB" sz="14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90</a:t>
          </a:r>
        </a:p>
        <a:p xmlns:a="http://schemas.openxmlformats.org/drawingml/2006/main">
          <a:endParaRPr lang="en-GB" sz="14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B - 185μm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C - 165μm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D - 115μm</a:t>
          </a:r>
          <a:endParaRPr lang="en-GB" sz="14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0.12281</cdr:x>
      <cdr:y>0.11168</cdr:y>
    </cdr:from>
    <cdr:to>
      <cdr:x>0.29217</cdr:x>
      <cdr:y>0.32204</cdr:y>
    </cdr:to>
    <cdr:sp macro="" textlink="">
      <cdr:nvSpPr>
        <cdr:cNvPr id="3" name="TextBox 7">
          <a:extLst xmlns:a="http://schemas.openxmlformats.org/drawingml/2006/main">
            <a:ext uri="{FF2B5EF4-FFF2-40B4-BE49-F238E27FC236}">
              <a16:creationId xmlns:a16="http://schemas.microsoft.com/office/drawing/2014/main" id="{3902C33F-3996-C146-BB86-20293B05A984}"/>
            </a:ext>
          </a:extLst>
        </cdr:cNvPr>
        <cdr:cNvSpPr txBox="1"/>
      </cdr:nvSpPr>
      <cdr:spPr>
        <a:xfrm xmlns:a="http://schemas.openxmlformats.org/drawingml/2006/main">
          <a:off x="1060682" y="576704"/>
          <a:ext cx="1462708" cy="108625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GB" sz="14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50</a:t>
          </a:r>
        </a:p>
        <a:p xmlns:a="http://schemas.openxmlformats.org/drawingml/2006/main">
          <a:endParaRPr lang="en-GB" sz="14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B - 55μm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C - 65μm</a:t>
          </a:r>
        </a:p>
        <a:p xmlns:a="http://schemas.openxmlformats.org/drawingml/2006/main">
          <a:r>
            <a:rPr lang="en-GB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Sample D - 46μm</a:t>
          </a:r>
          <a:endParaRPr lang="en-GB" sz="14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20F9C-0FBD-6449-81E5-2873C57B7349}">
  <dimension ref="A1:D11"/>
  <sheetViews>
    <sheetView tabSelected="1" workbookViewId="0">
      <selection activeCell="A6" sqref="A6"/>
    </sheetView>
  </sheetViews>
  <sheetFormatPr baseColWidth="10" defaultRowHeight="15"/>
  <cols>
    <col min="1" max="1" width="47.1640625" style="10" customWidth="1"/>
    <col min="2" max="16384" width="10.83203125" style="10"/>
  </cols>
  <sheetData>
    <row r="1" spans="1:4">
      <c r="A1" s="198" t="s">
        <v>62</v>
      </c>
      <c r="B1" s="199"/>
    </row>
    <row r="2" spans="1:4" s="51" customFormat="1" ht="86" customHeight="1">
      <c r="A2" s="200" t="s">
        <v>90</v>
      </c>
      <c r="B2" s="201"/>
    </row>
    <row r="3" spans="1:4" ht="16">
      <c r="A3" s="137" t="s">
        <v>63</v>
      </c>
      <c r="B3" s="135" t="s">
        <v>64</v>
      </c>
    </row>
    <row r="4" spans="1:4" ht="48">
      <c r="A4" s="134" t="s">
        <v>65</v>
      </c>
      <c r="B4" s="136">
        <v>1</v>
      </c>
    </row>
    <row r="5" spans="1:4" ht="48">
      <c r="A5" s="134" t="s">
        <v>89</v>
      </c>
      <c r="B5" s="136">
        <v>2</v>
      </c>
    </row>
    <row r="6" spans="1:4" ht="48">
      <c r="A6" s="134" t="s">
        <v>91</v>
      </c>
      <c r="B6" s="136">
        <v>3</v>
      </c>
    </row>
    <row r="7" spans="1:4" ht="48">
      <c r="A7" s="134" t="s">
        <v>66</v>
      </c>
      <c r="B7" s="136">
        <v>4</v>
      </c>
    </row>
    <row r="8" spans="1:4" ht="49" thickBot="1">
      <c r="A8" s="87" t="s">
        <v>77</v>
      </c>
      <c r="B8" s="88">
        <v>5</v>
      </c>
    </row>
    <row r="11" spans="1:4">
      <c r="D11" s="86"/>
    </row>
  </sheetData>
  <mergeCells count="2">
    <mergeCell ref="A1:B1"/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4A09E-58D8-694F-BD17-23E3B23938C5}">
  <dimension ref="A1:AJ47"/>
  <sheetViews>
    <sheetView workbookViewId="0">
      <selection sqref="A1:K1"/>
    </sheetView>
  </sheetViews>
  <sheetFormatPr baseColWidth="10" defaultRowHeight="15"/>
  <cols>
    <col min="1" max="1" width="10.83203125" style="10"/>
    <col min="2" max="2" width="21.1640625" style="6" bestFit="1" customWidth="1"/>
    <col min="3" max="12" width="10.83203125" style="10"/>
    <col min="13" max="13" width="8.33203125" style="10" bestFit="1" customWidth="1"/>
    <col min="14" max="14" width="21.1640625" style="9" bestFit="1" customWidth="1"/>
    <col min="15" max="25" width="10.83203125" style="10"/>
    <col min="26" max="29" width="11.6640625" style="83" bestFit="1" customWidth="1"/>
    <col min="30" max="31" width="10.83203125" style="83"/>
    <col min="32" max="16384" width="10.83203125" style="10"/>
  </cols>
  <sheetData>
    <row r="1" spans="1:36" s="6" customFormat="1" ht="16" thickBot="1">
      <c r="A1" s="202" t="s">
        <v>41</v>
      </c>
      <c r="B1" s="203"/>
      <c r="C1" s="203"/>
      <c r="D1" s="203"/>
      <c r="E1" s="203"/>
      <c r="F1" s="203"/>
      <c r="G1" s="203"/>
      <c r="H1" s="203"/>
      <c r="I1" s="203"/>
      <c r="J1" s="203"/>
      <c r="K1" s="204"/>
      <c r="M1" s="202" t="s">
        <v>46</v>
      </c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4"/>
      <c r="Z1" s="7"/>
      <c r="AA1" s="7"/>
      <c r="AB1" s="7"/>
      <c r="AC1" s="7"/>
      <c r="AD1" s="7"/>
      <c r="AE1" s="7"/>
    </row>
    <row r="2" spans="1:36" s="6" customFormat="1">
      <c r="A2" s="14"/>
      <c r="B2" s="4"/>
      <c r="C2" s="205" t="s">
        <v>47</v>
      </c>
      <c r="D2" s="206"/>
      <c r="E2" s="206"/>
      <c r="F2" s="207"/>
      <c r="G2" s="205" t="s">
        <v>48</v>
      </c>
      <c r="H2" s="206"/>
      <c r="I2" s="206"/>
      <c r="J2" s="207"/>
      <c r="K2" s="208" t="s">
        <v>37</v>
      </c>
      <c r="M2" s="14"/>
      <c r="N2" s="7"/>
      <c r="O2" s="205" t="s">
        <v>47</v>
      </c>
      <c r="P2" s="206"/>
      <c r="Q2" s="206"/>
      <c r="R2" s="206"/>
      <c r="S2" s="207"/>
      <c r="T2" s="205" t="s">
        <v>48</v>
      </c>
      <c r="U2" s="206"/>
      <c r="V2" s="206"/>
      <c r="W2" s="206"/>
      <c r="X2" s="207"/>
      <c r="Y2" s="208" t="s">
        <v>45</v>
      </c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6">
      <c r="A3" s="15"/>
      <c r="B3" s="5"/>
      <c r="C3" s="16" t="s">
        <v>34</v>
      </c>
      <c r="D3" s="17" t="s">
        <v>35</v>
      </c>
      <c r="E3" s="17" t="s">
        <v>18</v>
      </c>
      <c r="F3" s="18" t="s">
        <v>36</v>
      </c>
      <c r="G3" s="16" t="s">
        <v>34</v>
      </c>
      <c r="H3" s="17" t="s">
        <v>35</v>
      </c>
      <c r="I3" s="17" t="s">
        <v>18</v>
      </c>
      <c r="J3" s="18" t="s">
        <v>36</v>
      </c>
      <c r="K3" s="209"/>
      <c r="M3" s="15"/>
      <c r="N3" s="8"/>
      <c r="O3" s="16" t="s">
        <v>42</v>
      </c>
      <c r="P3" s="17" t="s">
        <v>1</v>
      </c>
      <c r="Q3" s="17" t="s">
        <v>43</v>
      </c>
      <c r="R3" s="17" t="s">
        <v>44</v>
      </c>
      <c r="S3" s="18" t="s">
        <v>4</v>
      </c>
      <c r="T3" s="16" t="s">
        <v>42</v>
      </c>
      <c r="U3" s="17" t="s">
        <v>1</v>
      </c>
      <c r="V3" s="17" t="s">
        <v>43</v>
      </c>
      <c r="W3" s="17" t="s">
        <v>44</v>
      </c>
      <c r="X3" s="18" t="s">
        <v>4</v>
      </c>
      <c r="Y3" s="209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3"/>
    </row>
    <row r="4" spans="1:36">
      <c r="A4" s="210" t="s">
        <v>38</v>
      </c>
      <c r="B4" s="19" t="s">
        <v>20</v>
      </c>
      <c r="C4" s="20">
        <v>3.7176302789684899</v>
      </c>
      <c r="D4" s="21">
        <v>6.6291294255720601</v>
      </c>
      <c r="E4" s="21">
        <v>6.9446462727205596</v>
      </c>
      <c r="F4" s="22">
        <v>8.2102537935216908</v>
      </c>
      <c r="G4" s="20">
        <v>0.48700956654487298</v>
      </c>
      <c r="H4" s="21">
        <v>1.0414362327573701</v>
      </c>
      <c r="I4" s="21">
        <v>1.2576754399896899</v>
      </c>
      <c r="J4" s="22">
        <v>4.3588237389806599</v>
      </c>
      <c r="K4" s="22">
        <v>6.7925359875684004</v>
      </c>
      <c r="M4" s="211" t="s">
        <v>38</v>
      </c>
      <c r="N4" s="26" t="s">
        <v>20</v>
      </c>
      <c r="O4" s="23">
        <v>5.5778465330423703</v>
      </c>
      <c r="P4" s="24">
        <v>6.32920735127695</v>
      </c>
      <c r="Q4" s="24">
        <v>6.4409832064960799</v>
      </c>
      <c r="R4" s="24">
        <v>8.0596176753480808</v>
      </c>
      <c r="S4" s="25">
        <v>11.8957467561778</v>
      </c>
      <c r="T4" s="23">
        <v>3.5309970188627062</v>
      </c>
      <c r="U4" s="24">
        <v>0.79828411693609092</v>
      </c>
      <c r="V4" s="24">
        <v>0.65429342530411749</v>
      </c>
      <c r="W4" s="24">
        <v>0.52562723969650704</v>
      </c>
      <c r="X4" s="25">
        <v>0.88068091092101908</v>
      </c>
      <c r="Y4" s="25">
        <v>6.3898827117177142</v>
      </c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3"/>
    </row>
    <row r="5" spans="1:36">
      <c r="A5" s="211"/>
      <c r="B5" s="26" t="s">
        <v>9</v>
      </c>
      <c r="C5" s="23">
        <v>2.1583506939377401E-2</v>
      </c>
      <c r="D5" s="24">
        <v>2.9560613811197199E-2</v>
      </c>
      <c r="E5" s="24">
        <v>2.7500560145040698E-2</v>
      </c>
      <c r="F5" s="25">
        <v>0.13456649376152099</v>
      </c>
      <c r="G5" s="23">
        <v>2.8274394090584401E-3</v>
      </c>
      <c r="H5" s="24">
        <v>4.6439724297390799E-3</v>
      </c>
      <c r="I5" s="24">
        <v>4.9803514422668803E-3</v>
      </c>
      <c r="J5" s="25">
        <v>7.1441351537991402E-2</v>
      </c>
      <c r="K5" s="25">
        <v>6.6273889269143099E-2</v>
      </c>
      <c r="M5" s="211"/>
      <c r="N5" s="26" t="s">
        <v>9</v>
      </c>
      <c r="O5" s="23">
        <v>9.6208939644423005E-3</v>
      </c>
      <c r="P5" s="24">
        <v>1.40117978828728E-2</v>
      </c>
      <c r="Q5" s="24">
        <v>2.0178865921991099E-2</v>
      </c>
      <c r="R5" s="24">
        <v>7.1367062895628997E-2</v>
      </c>
      <c r="S5" s="25">
        <v>0.14579292263723101</v>
      </c>
      <c r="T5" s="23">
        <v>6.0904056262571183E-3</v>
      </c>
      <c r="U5" s="24">
        <v>1.7672664330327806E-3</v>
      </c>
      <c r="V5" s="24">
        <v>2.0498266925360492E-3</v>
      </c>
      <c r="W5" s="24">
        <v>4.6543736671052849E-3</v>
      </c>
      <c r="X5" s="25">
        <v>1.0793525328480475E-2</v>
      </c>
      <c r="Y5" s="25">
        <v>2.5355397747411596E-2</v>
      </c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3"/>
    </row>
    <row r="6" spans="1:36">
      <c r="A6" s="211"/>
      <c r="B6" s="26" t="s">
        <v>10</v>
      </c>
      <c r="C6" s="23">
        <v>0.27208855267397403</v>
      </c>
      <c r="D6" s="24">
        <v>0.27442617507532002</v>
      </c>
      <c r="E6" s="24">
        <v>0.72419025705969498</v>
      </c>
      <c r="F6" s="25">
        <v>1.40763587509607</v>
      </c>
      <c r="G6" s="23">
        <v>3.5643600400290597E-2</v>
      </c>
      <c r="H6" s="24">
        <v>4.3112352104332702E-2</v>
      </c>
      <c r="I6" s="24">
        <v>0.131150855553511</v>
      </c>
      <c r="J6" s="25">
        <v>0.74731388608850102</v>
      </c>
      <c r="K6" s="25">
        <v>1.28007754506774</v>
      </c>
      <c r="M6" s="211"/>
      <c r="N6" s="26" t="s">
        <v>10</v>
      </c>
      <c r="O6" s="23">
        <v>1.0031947983057601</v>
      </c>
      <c r="P6" s="24">
        <v>1.0709351538493601</v>
      </c>
      <c r="Q6" s="24">
        <v>1.4297801433748401</v>
      </c>
      <c r="R6" s="24">
        <v>1.20806760554854</v>
      </c>
      <c r="S6" s="25">
        <v>2.66457328358941</v>
      </c>
      <c r="T6" s="23">
        <v>0.63506190447733823</v>
      </c>
      <c r="U6" s="24">
        <v>0.13507386883350692</v>
      </c>
      <c r="V6" s="24">
        <v>0.14524114059124374</v>
      </c>
      <c r="W6" s="24">
        <v>7.8787017753149474E-2</v>
      </c>
      <c r="X6" s="25">
        <v>0.19726704634063108</v>
      </c>
      <c r="Y6" s="25">
        <v>1.1914309779959309</v>
      </c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3"/>
    </row>
    <row r="7" spans="1:36">
      <c r="A7" s="211"/>
      <c r="B7" s="26" t="s">
        <v>11</v>
      </c>
      <c r="C7" s="23">
        <v>3.8485637411763598</v>
      </c>
      <c r="D7" s="24">
        <v>3.2051581678188898</v>
      </c>
      <c r="E7" s="24">
        <v>2.7492751635751702</v>
      </c>
      <c r="F7" s="25">
        <v>2.3727765557216398</v>
      </c>
      <c r="G7" s="23">
        <v>0.50416185009410297</v>
      </c>
      <c r="H7" s="24">
        <v>0.50353034816434705</v>
      </c>
      <c r="I7" s="24">
        <v>0.49789373212346399</v>
      </c>
      <c r="J7" s="25">
        <v>1.2597070734326199</v>
      </c>
      <c r="K7" s="25">
        <v>1.2316392469359201</v>
      </c>
      <c r="M7" s="211"/>
      <c r="N7" s="26" t="s">
        <v>11</v>
      </c>
      <c r="O7" s="23">
        <v>2.18910896355671</v>
      </c>
      <c r="P7" s="24">
        <v>1.6700624167762299</v>
      </c>
      <c r="Q7" s="24">
        <v>1.7918827774425801</v>
      </c>
      <c r="R7" s="24">
        <v>2.0560525417561202</v>
      </c>
      <c r="S7" s="25">
        <v>1.4849125900786799</v>
      </c>
      <c r="T7" s="23">
        <v>1.385792380355839</v>
      </c>
      <c r="U7" s="24">
        <v>0.21064001029060733</v>
      </c>
      <c r="V7" s="24">
        <v>0.1820245578367462</v>
      </c>
      <c r="W7" s="24">
        <v>0.13409038315798014</v>
      </c>
      <c r="X7" s="25">
        <v>0.1099329196621836</v>
      </c>
      <c r="Y7" s="25">
        <v>2.0224802513033655</v>
      </c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3"/>
    </row>
    <row r="8" spans="1:36">
      <c r="A8" s="211"/>
      <c r="B8" s="26" t="s">
        <v>12</v>
      </c>
      <c r="C8" s="23">
        <v>29.576898472792301</v>
      </c>
      <c r="D8" s="24">
        <v>24.217335447163101</v>
      </c>
      <c r="E8" s="24">
        <v>20.639857736295099</v>
      </c>
      <c r="F8" s="25">
        <v>27.8601419587728</v>
      </c>
      <c r="G8" s="23">
        <v>3.8745736999357798</v>
      </c>
      <c r="H8" s="24">
        <v>3.80454339874932</v>
      </c>
      <c r="I8" s="24">
        <v>3.73787823604304</v>
      </c>
      <c r="J8" s="25">
        <v>14.7909493659125</v>
      </c>
      <c r="K8" s="25">
        <v>24.673333996202299</v>
      </c>
      <c r="M8" s="211"/>
      <c r="N8" s="26" t="s">
        <v>12</v>
      </c>
      <c r="O8" s="23">
        <v>27.537334968759701</v>
      </c>
      <c r="P8" s="24">
        <v>25.4018597017715</v>
      </c>
      <c r="Q8" s="24">
        <v>23.8645218067496</v>
      </c>
      <c r="R8" s="24">
        <v>24.105208476150999</v>
      </c>
      <c r="S8" s="25">
        <v>23.868225980889399</v>
      </c>
      <c r="T8" s="23">
        <v>17.432219962688603</v>
      </c>
      <c r="U8" s="24">
        <v>3.2038610864079242</v>
      </c>
      <c r="V8" s="24">
        <v>2.4242261182167084</v>
      </c>
      <c r="W8" s="24">
        <v>1.5720788136617019</v>
      </c>
      <c r="X8" s="25">
        <v>1.7670425766252971</v>
      </c>
      <c r="Y8" s="25">
        <v>26.399428557595616</v>
      </c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3"/>
    </row>
    <row r="9" spans="1:36">
      <c r="A9" s="211"/>
      <c r="B9" s="26" t="s">
        <v>13</v>
      </c>
      <c r="C9" s="23">
        <v>32.504764676622401</v>
      </c>
      <c r="D9" s="24">
        <v>35.968962341004399</v>
      </c>
      <c r="E9" s="24">
        <v>36.875422366924703</v>
      </c>
      <c r="F9" s="25">
        <v>35.106642208991801</v>
      </c>
      <c r="G9" s="23">
        <v>4.2581241726375296</v>
      </c>
      <c r="H9" s="24">
        <v>5.6507239837717798</v>
      </c>
      <c r="I9" s="24">
        <v>6.6781389906500603</v>
      </c>
      <c r="J9" s="25">
        <v>18.638116348753702</v>
      </c>
      <c r="K9" s="25">
        <v>34.442907079550899</v>
      </c>
      <c r="M9" s="211"/>
      <c r="N9" s="26" t="s">
        <v>13</v>
      </c>
      <c r="O9" s="23">
        <v>30.4057563862062</v>
      </c>
      <c r="P9" s="24">
        <v>32.405313274376397</v>
      </c>
      <c r="Q9" s="24">
        <v>32.265432941343697</v>
      </c>
      <c r="R9" s="24">
        <v>31.587564116024001</v>
      </c>
      <c r="S9" s="25">
        <v>34.616357590406302</v>
      </c>
      <c r="T9" s="23">
        <v>19.248043939530952</v>
      </c>
      <c r="U9" s="24">
        <v>4.0871858758196362</v>
      </c>
      <c r="V9" s="24">
        <v>3.2776146065433629</v>
      </c>
      <c r="W9" s="24">
        <v>2.0600585293054916</v>
      </c>
      <c r="X9" s="25">
        <v>2.5627617971653973</v>
      </c>
      <c r="Y9" s="25">
        <v>31.235664748367022</v>
      </c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3"/>
    </row>
    <row r="10" spans="1:36">
      <c r="A10" s="211"/>
      <c r="B10" s="26" t="s">
        <v>14</v>
      </c>
      <c r="C10" s="23">
        <v>29.677771706804698</v>
      </c>
      <c r="D10" s="24">
        <v>29.2487075436418</v>
      </c>
      <c r="E10" s="24">
        <v>31.642183519923702</v>
      </c>
      <c r="F10" s="25">
        <v>24.2052356172183</v>
      </c>
      <c r="G10" s="23">
        <v>3.88778809359142</v>
      </c>
      <c r="H10" s="24">
        <v>4.5949719551061303</v>
      </c>
      <c r="I10" s="24">
        <v>5.73039943545818</v>
      </c>
      <c r="J10" s="25">
        <v>12.8505595891812</v>
      </c>
      <c r="K10" s="25">
        <v>30.881196981414899</v>
      </c>
      <c r="M10" s="211"/>
      <c r="N10" s="26" t="s">
        <v>14</v>
      </c>
      <c r="O10" s="23">
        <v>32.6515846851551</v>
      </c>
      <c r="P10" s="24">
        <v>32.550060449639503</v>
      </c>
      <c r="Q10" s="24">
        <v>33.741329121280103</v>
      </c>
      <c r="R10" s="24">
        <v>32.283183308663901</v>
      </c>
      <c r="S10" s="25">
        <v>24.693471124963398</v>
      </c>
      <c r="T10" s="23">
        <v>20.669741897961632</v>
      </c>
      <c r="U10" s="24">
        <v>4.1054424069412709</v>
      </c>
      <c r="V10" s="24">
        <v>3.4275403455190387</v>
      </c>
      <c r="W10" s="24">
        <v>2.1054249983906956</v>
      </c>
      <c r="X10" s="25">
        <v>1.8281381648311148</v>
      </c>
      <c r="Y10" s="25">
        <v>32.136287813669988</v>
      </c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3"/>
    </row>
    <row r="11" spans="1:36">
      <c r="A11" s="212"/>
      <c r="B11" s="27" t="s">
        <v>15</v>
      </c>
      <c r="C11" s="28">
        <v>0.38069906402167802</v>
      </c>
      <c r="D11" s="29">
        <v>0.426720285912704</v>
      </c>
      <c r="E11" s="29">
        <v>0.39692412335093202</v>
      </c>
      <c r="F11" s="30">
        <v>0.70274749690879401</v>
      </c>
      <c r="G11" s="28">
        <v>4.9871577386839901E-2</v>
      </c>
      <c r="H11" s="29">
        <v>6.7037756916885793E-2</v>
      </c>
      <c r="I11" s="29">
        <v>7.1882958738853794E-2</v>
      </c>
      <c r="J11" s="30">
        <v>0.37308864610887899</v>
      </c>
      <c r="K11" s="30">
        <v>0.63203527398589598</v>
      </c>
      <c r="M11" s="212"/>
      <c r="N11" s="27" t="s">
        <v>15</v>
      </c>
      <c r="O11" s="28">
        <v>0.62555277100978302</v>
      </c>
      <c r="P11" s="29">
        <v>0.55854985442723804</v>
      </c>
      <c r="Q11" s="29">
        <v>0.44589113739113301</v>
      </c>
      <c r="R11" s="29">
        <v>0.628939213612558</v>
      </c>
      <c r="S11" s="30">
        <v>0.63091975124594801</v>
      </c>
      <c r="T11" s="28">
        <v>0.39599959527249218</v>
      </c>
      <c r="U11" s="29">
        <v>7.0448233492661799E-2</v>
      </c>
      <c r="V11" s="29">
        <v>4.5294892137298745E-2</v>
      </c>
      <c r="W11" s="29">
        <v>4.101777480081064E-2</v>
      </c>
      <c r="X11" s="30">
        <v>4.6709045899685456E-2</v>
      </c>
      <c r="Y11" s="30">
        <v>0.59946954160295762</v>
      </c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3"/>
    </row>
    <row r="12" spans="1:36">
      <c r="A12" s="210" t="s">
        <v>39</v>
      </c>
      <c r="B12" s="19" t="s">
        <v>20</v>
      </c>
      <c r="C12" s="20">
        <v>6.22</v>
      </c>
      <c r="D12" s="21">
        <v>15.31</v>
      </c>
      <c r="E12" s="21">
        <v>12.67</v>
      </c>
      <c r="F12" s="22">
        <v>7.02</v>
      </c>
      <c r="G12" s="20">
        <v>0.76</v>
      </c>
      <c r="H12" s="21">
        <v>1.99</v>
      </c>
      <c r="I12" s="21">
        <v>2.52</v>
      </c>
      <c r="J12" s="22">
        <v>3.85</v>
      </c>
      <c r="K12" s="22">
        <v>8.7666067323413994</v>
      </c>
      <c r="M12" s="210" t="s">
        <v>39</v>
      </c>
      <c r="N12" s="19" t="s">
        <v>20</v>
      </c>
      <c r="O12" s="20">
        <v>8.4518907093459799</v>
      </c>
      <c r="P12" s="21">
        <v>7.8497697230399401</v>
      </c>
      <c r="Q12" s="21">
        <v>5.8359239800927503</v>
      </c>
      <c r="R12" s="21">
        <v>8.4083084070310505</v>
      </c>
      <c r="S12" s="22">
        <v>14.4705530349146</v>
      </c>
      <c r="T12" s="20">
        <v>5.3407497392185048</v>
      </c>
      <c r="U12" s="21">
        <v>0.99378084695939306</v>
      </c>
      <c r="V12" s="21">
        <v>0.59468065356953292</v>
      </c>
      <c r="W12" s="21">
        <v>0.54990336981805643</v>
      </c>
      <c r="X12" s="22">
        <v>1.0737150351871969</v>
      </c>
      <c r="Y12" s="22">
        <v>8.5528296447526841</v>
      </c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3"/>
    </row>
    <row r="13" spans="1:36">
      <c r="A13" s="211"/>
      <c r="B13" s="26" t="s">
        <v>9</v>
      </c>
      <c r="C13" s="23">
        <v>0</v>
      </c>
      <c r="D13" s="24">
        <v>0.02</v>
      </c>
      <c r="E13" s="24">
        <v>0.01</v>
      </c>
      <c r="F13" s="25">
        <v>0.05</v>
      </c>
      <c r="G13" s="23">
        <v>0</v>
      </c>
      <c r="H13" s="24">
        <v>0</v>
      </c>
      <c r="I13" s="24">
        <v>0</v>
      </c>
      <c r="J13" s="25">
        <v>0.03</v>
      </c>
      <c r="K13" s="25">
        <v>3.39023480337673E-2</v>
      </c>
      <c r="M13" s="211"/>
      <c r="N13" s="26" t="s">
        <v>9</v>
      </c>
      <c r="O13" s="23">
        <v>1.53498421281269E-2</v>
      </c>
      <c r="P13" s="24">
        <v>2.2918436205569128E-2</v>
      </c>
      <c r="Q13" s="24">
        <v>2.3908850341175601E-2</v>
      </c>
      <c r="R13" s="24">
        <v>2.3254704059664202E-2</v>
      </c>
      <c r="S13" s="25">
        <v>9.30766151157678E-2</v>
      </c>
      <c r="T13" s="23">
        <v>9.6995652407321064E-3</v>
      </c>
      <c r="U13" s="24">
        <v>2.9014740236908499E-3</v>
      </c>
      <c r="V13" s="24">
        <v>2.436311849757932E-3</v>
      </c>
      <c r="W13" s="24">
        <v>1.5208576454971347E-3</v>
      </c>
      <c r="X13" s="25">
        <v>6.9062848415676953E-3</v>
      </c>
      <c r="Y13" s="25">
        <v>2.3464493601245719E-2</v>
      </c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3"/>
    </row>
    <row r="14" spans="1:36">
      <c r="A14" s="211"/>
      <c r="B14" s="26" t="s">
        <v>10</v>
      </c>
      <c r="C14" s="23">
        <v>0.88</v>
      </c>
      <c r="D14" s="24">
        <v>0.99</v>
      </c>
      <c r="E14" s="24">
        <v>2.0299999999999998</v>
      </c>
      <c r="F14" s="25">
        <v>4.5599999999999996</v>
      </c>
      <c r="G14" s="23">
        <v>0.11</v>
      </c>
      <c r="H14" s="24">
        <v>0.13</v>
      </c>
      <c r="I14" s="24">
        <v>0.4</v>
      </c>
      <c r="J14" s="25">
        <v>2.5</v>
      </c>
      <c r="K14" s="25">
        <v>1.8803196250209899</v>
      </c>
      <c r="M14" s="211"/>
      <c r="N14" s="26" t="s">
        <v>10</v>
      </c>
      <c r="O14" s="23">
        <v>3.7556262277155099</v>
      </c>
      <c r="P14" s="24">
        <v>3.7365838021266962</v>
      </c>
      <c r="Q14" s="24">
        <v>4.1066616122362598</v>
      </c>
      <c r="R14" s="24">
        <v>4.3195566271254799</v>
      </c>
      <c r="S14" s="25">
        <v>6.7387879573984604</v>
      </c>
      <c r="T14" s="23">
        <v>2.3731802132857758</v>
      </c>
      <c r="U14" s="24">
        <v>0.47305150935996737</v>
      </c>
      <c r="V14" s="24">
        <v>0.41846881828552535</v>
      </c>
      <c r="W14" s="24">
        <v>0.28249900341309486</v>
      </c>
      <c r="X14" s="25">
        <v>0.50001806643735314</v>
      </c>
      <c r="Y14" s="25">
        <v>4.0472176107817166</v>
      </c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3"/>
    </row>
    <row r="15" spans="1:36">
      <c r="A15" s="211"/>
      <c r="B15" s="26" t="s">
        <v>11</v>
      </c>
      <c r="C15" s="23">
        <v>1.1399999999999999</v>
      </c>
      <c r="D15" s="24">
        <v>0.98</v>
      </c>
      <c r="E15" s="24">
        <v>0.67</v>
      </c>
      <c r="F15" s="25">
        <v>0.81</v>
      </c>
      <c r="G15" s="23">
        <v>0.14000000000000001</v>
      </c>
      <c r="H15" s="24">
        <v>0.13</v>
      </c>
      <c r="I15" s="24">
        <v>0.13</v>
      </c>
      <c r="J15" s="25">
        <v>0.44</v>
      </c>
      <c r="K15" s="25">
        <v>1.2360553191741299</v>
      </c>
      <c r="M15" s="211"/>
      <c r="N15" s="26" t="s">
        <v>11</v>
      </c>
      <c r="O15" s="23">
        <v>0.76508895604391902</v>
      </c>
      <c r="P15" s="24">
        <v>0.80531447262790612</v>
      </c>
      <c r="Q15" s="24">
        <v>0.65220370843656295</v>
      </c>
      <c r="R15" s="24">
        <v>0.65358046802545899</v>
      </c>
      <c r="S15" s="25">
        <v>0.45109985603333602</v>
      </c>
      <c r="T15" s="23">
        <v>0.48345971132259274</v>
      </c>
      <c r="U15" s="24">
        <v>0.10195281223700493</v>
      </c>
      <c r="V15" s="24">
        <v>6.645955788947136E-2</v>
      </c>
      <c r="W15" s="24">
        <v>4.274416260872714E-2</v>
      </c>
      <c r="X15" s="25">
        <v>3.3471609317565543E-2</v>
      </c>
      <c r="Y15" s="25">
        <v>0.72808785337536164</v>
      </c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3"/>
    </row>
    <row r="16" spans="1:36">
      <c r="A16" s="211"/>
      <c r="B16" s="26" t="s">
        <v>12</v>
      </c>
      <c r="C16" s="23">
        <v>15</v>
      </c>
      <c r="D16" s="24">
        <v>13.02</v>
      </c>
      <c r="E16" s="24">
        <v>11.8</v>
      </c>
      <c r="F16" s="25">
        <v>21.73</v>
      </c>
      <c r="G16" s="23">
        <v>1.84</v>
      </c>
      <c r="H16" s="24">
        <v>1.69</v>
      </c>
      <c r="I16" s="24">
        <v>2.35</v>
      </c>
      <c r="J16" s="25">
        <v>11.91</v>
      </c>
      <c r="K16" s="25">
        <v>17.623227698423499</v>
      </c>
      <c r="M16" s="211"/>
      <c r="N16" s="26" t="s">
        <v>12</v>
      </c>
      <c r="O16" s="23">
        <v>18.733634368970598</v>
      </c>
      <c r="P16" s="24">
        <v>18.463705215416294</v>
      </c>
      <c r="Q16" s="24">
        <v>16.915516544824701</v>
      </c>
      <c r="R16" s="24">
        <v>16.7889702770645</v>
      </c>
      <c r="S16" s="25">
        <v>19.9172568615862</v>
      </c>
      <c r="T16" s="23">
        <v>11.837783557714319</v>
      </c>
      <c r="U16" s="24">
        <v>2.3375050803247115</v>
      </c>
      <c r="V16" s="24">
        <v>1.7236911359120806</v>
      </c>
      <c r="W16" s="24">
        <v>1.0979986561164787</v>
      </c>
      <c r="X16" s="25">
        <v>1.4778604591249236</v>
      </c>
      <c r="Y16" s="25">
        <v>18.474838889192515</v>
      </c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3"/>
    </row>
    <row r="17" spans="1:36">
      <c r="A17" s="211"/>
      <c r="B17" s="26" t="s">
        <v>13</v>
      </c>
      <c r="C17" s="23">
        <v>49.01</v>
      </c>
      <c r="D17" s="24">
        <v>42.63</v>
      </c>
      <c r="E17" s="24">
        <v>41.17</v>
      </c>
      <c r="F17" s="25">
        <v>38.4</v>
      </c>
      <c r="G17" s="23">
        <v>6.02</v>
      </c>
      <c r="H17" s="24">
        <v>5.54</v>
      </c>
      <c r="I17" s="24">
        <v>8.18</v>
      </c>
      <c r="J17" s="25">
        <v>21.06</v>
      </c>
      <c r="K17" s="25">
        <v>40.293329129452303</v>
      </c>
      <c r="M17" s="211"/>
      <c r="N17" s="26" t="s">
        <v>13</v>
      </c>
      <c r="O17" s="23">
        <v>36.635341698286801</v>
      </c>
      <c r="P17" s="24">
        <v>37.471021223724186</v>
      </c>
      <c r="Q17" s="24">
        <v>38.782899014942799</v>
      </c>
      <c r="R17" s="24">
        <v>38.763072800318</v>
      </c>
      <c r="S17" s="25">
        <v>31.954324265447099</v>
      </c>
      <c r="T17" s="23">
        <v>23.149872419072736</v>
      </c>
      <c r="U17" s="24">
        <v>4.7438312870310595</v>
      </c>
      <c r="V17" s="24">
        <v>3.9519774096099241</v>
      </c>
      <c r="W17" s="24">
        <v>2.5351049611326237</v>
      </c>
      <c r="X17" s="25">
        <v>2.3710108604885227</v>
      </c>
      <c r="Y17" s="25">
        <v>36.751796937334866</v>
      </c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3"/>
    </row>
    <row r="18" spans="1:36">
      <c r="A18" s="211"/>
      <c r="B18" s="26" t="s">
        <v>14</v>
      </c>
      <c r="C18" s="23">
        <v>27.52</v>
      </c>
      <c r="D18" s="24">
        <v>26.81</v>
      </c>
      <c r="E18" s="24">
        <v>31.32</v>
      </c>
      <c r="F18" s="25">
        <v>26.93</v>
      </c>
      <c r="G18" s="23">
        <v>3.38</v>
      </c>
      <c r="H18" s="24">
        <v>3.49</v>
      </c>
      <c r="I18" s="24">
        <v>6.22</v>
      </c>
      <c r="J18" s="25">
        <v>14.77</v>
      </c>
      <c r="K18" s="25">
        <v>27.510026438377999</v>
      </c>
      <c r="M18" s="211"/>
      <c r="N18" s="26" t="s">
        <v>14</v>
      </c>
      <c r="O18" s="23">
        <v>30.960171376260799</v>
      </c>
      <c r="P18" s="24">
        <v>31.039638014438474</v>
      </c>
      <c r="Q18" s="24">
        <v>33.080169127525203</v>
      </c>
      <c r="R18" s="24">
        <v>30.448359154881299</v>
      </c>
      <c r="S18" s="25">
        <v>25.286809627175799</v>
      </c>
      <c r="T18" s="23">
        <v>19.5637322925961</v>
      </c>
      <c r="U18" s="24">
        <v>3.9296181727170247</v>
      </c>
      <c r="V18" s="24">
        <v>3.3708692340839486</v>
      </c>
      <c r="W18" s="24">
        <v>1.9913226887228173</v>
      </c>
      <c r="X18" s="25">
        <v>1.8762812743303887</v>
      </c>
      <c r="Y18" s="25">
        <v>30.731823662450282</v>
      </c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3"/>
    </row>
    <row r="19" spans="1:36">
      <c r="A19" s="212"/>
      <c r="B19" s="27" t="s">
        <v>15</v>
      </c>
      <c r="C19" s="28">
        <v>0.22</v>
      </c>
      <c r="D19" s="29">
        <v>0.23</v>
      </c>
      <c r="E19" s="29">
        <v>0.32</v>
      </c>
      <c r="F19" s="30">
        <v>0.5</v>
      </c>
      <c r="G19" s="28">
        <v>0.03</v>
      </c>
      <c r="H19" s="29">
        <v>0.03</v>
      </c>
      <c r="I19" s="29">
        <v>0.06</v>
      </c>
      <c r="J19" s="30">
        <v>0.27</v>
      </c>
      <c r="K19" s="30">
        <v>2.65653270915361</v>
      </c>
      <c r="M19" s="212"/>
      <c r="N19" s="27" t="s">
        <v>15</v>
      </c>
      <c r="O19" s="28">
        <v>0.68289682124832496</v>
      </c>
      <c r="P19" s="29">
        <v>0.61104911242095183</v>
      </c>
      <c r="Q19" s="29">
        <v>0.60271716160006905</v>
      </c>
      <c r="R19" s="29">
        <v>0.59489756149398398</v>
      </c>
      <c r="S19" s="30">
        <v>1.0880917822573899</v>
      </c>
      <c r="T19" s="28">
        <v>0.4315225013454243</v>
      </c>
      <c r="U19" s="29">
        <v>7.7358817634246818E-2</v>
      </c>
      <c r="V19" s="29">
        <v>6.1416878766848919E-2</v>
      </c>
      <c r="W19" s="29">
        <v>3.8906300521581019E-2</v>
      </c>
      <c r="X19" s="30">
        <v>8.0736410243237799E-2</v>
      </c>
      <c r="Y19" s="30">
        <v>0.68994090851133882</v>
      </c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3"/>
    </row>
    <row r="20" spans="1:36">
      <c r="A20" s="210" t="s">
        <v>56</v>
      </c>
      <c r="B20" s="19" t="s">
        <v>20</v>
      </c>
      <c r="C20" s="31" t="s">
        <v>40</v>
      </c>
      <c r="D20" s="32" t="s">
        <v>40</v>
      </c>
      <c r="E20" s="32" t="s">
        <v>40</v>
      </c>
      <c r="F20" s="33" t="s">
        <v>40</v>
      </c>
      <c r="G20" s="31" t="s">
        <v>40</v>
      </c>
      <c r="H20" s="32" t="s">
        <v>40</v>
      </c>
      <c r="I20" s="32" t="s">
        <v>40</v>
      </c>
      <c r="J20" s="33" t="s">
        <v>40</v>
      </c>
      <c r="K20" s="22">
        <v>29.4097177688665</v>
      </c>
      <c r="M20" s="210" t="s">
        <v>56</v>
      </c>
      <c r="N20" s="19" t="s">
        <v>20</v>
      </c>
      <c r="O20" s="20">
        <v>25.883212916494699</v>
      </c>
      <c r="P20" s="21">
        <v>31.670433428552499</v>
      </c>
      <c r="Q20" s="21">
        <v>24.171781063887899</v>
      </c>
      <c r="R20" s="21">
        <v>27.7104622905225</v>
      </c>
      <c r="S20" s="22">
        <v>37.609864862166901</v>
      </c>
      <c r="T20" s="20">
        <v>15.127382821577381</v>
      </c>
      <c r="U20" s="21">
        <v>4.4010240240620782</v>
      </c>
      <c r="V20" s="21">
        <v>2.8020569079381037</v>
      </c>
      <c r="W20" s="21">
        <v>1.1686164923989704</v>
      </c>
      <c r="X20" s="22">
        <v>4.4565484798573118</v>
      </c>
      <c r="Y20" s="22">
        <v>27.955628725861661</v>
      </c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3"/>
    </row>
    <row r="21" spans="1:36">
      <c r="A21" s="211"/>
      <c r="B21" s="26" t="s">
        <v>9</v>
      </c>
      <c r="C21" s="34" t="s">
        <v>40</v>
      </c>
      <c r="D21" s="35" t="s">
        <v>40</v>
      </c>
      <c r="E21" s="35" t="s">
        <v>40</v>
      </c>
      <c r="F21" s="36" t="s">
        <v>40</v>
      </c>
      <c r="G21" s="34" t="s">
        <v>40</v>
      </c>
      <c r="H21" s="35" t="s">
        <v>40</v>
      </c>
      <c r="I21" s="35" t="s">
        <v>40</v>
      </c>
      <c r="J21" s="36" t="s">
        <v>40</v>
      </c>
      <c r="K21" s="25">
        <v>0.48597893433621903</v>
      </c>
      <c r="M21" s="211"/>
      <c r="N21" s="26" t="s">
        <v>9</v>
      </c>
      <c r="O21" s="23">
        <v>0.138412727720754</v>
      </c>
      <c r="P21" s="24">
        <v>0.26493817896383698</v>
      </c>
      <c r="Q21" s="24">
        <v>0.19195823581687699</v>
      </c>
      <c r="R21" s="24">
        <v>5.2810715546212701E-2</v>
      </c>
      <c r="S21" s="25">
        <v>0.49485271403664899</v>
      </c>
      <c r="T21" s="23">
        <v>8.0894992687648271E-2</v>
      </c>
      <c r="U21" s="24">
        <v>3.6816650872262921E-2</v>
      </c>
      <c r="V21" s="24">
        <v>2.2252307320059523E-2</v>
      </c>
      <c r="W21" s="24">
        <v>2.2271542248453987E-3</v>
      </c>
      <c r="X21" s="25">
        <v>5.8637145296257333E-2</v>
      </c>
      <c r="Y21" s="25">
        <v>0.20082825040107374</v>
      </c>
      <c r="Z21" s="84"/>
      <c r="AA21" s="84"/>
      <c r="AB21" s="84"/>
      <c r="AC21" s="84"/>
      <c r="AD21" s="84"/>
      <c r="AE21" s="84"/>
      <c r="AF21" s="81"/>
      <c r="AG21" s="81"/>
      <c r="AH21" s="81"/>
      <c r="AI21" s="81"/>
    </row>
    <row r="22" spans="1:36">
      <c r="A22" s="211"/>
      <c r="B22" s="26" t="s">
        <v>10</v>
      </c>
      <c r="C22" s="34" t="s">
        <v>40</v>
      </c>
      <c r="D22" s="35" t="s">
        <v>40</v>
      </c>
      <c r="E22" s="35" t="s">
        <v>40</v>
      </c>
      <c r="F22" s="36" t="s">
        <v>40</v>
      </c>
      <c r="G22" s="34" t="s">
        <v>40</v>
      </c>
      <c r="H22" s="35" t="s">
        <v>40</v>
      </c>
      <c r="I22" s="35" t="s">
        <v>40</v>
      </c>
      <c r="J22" s="36" t="s">
        <v>40</v>
      </c>
      <c r="K22" s="25">
        <v>14.378928879716</v>
      </c>
      <c r="M22" s="211"/>
      <c r="N22" s="26" t="s">
        <v>10</v>
      </c>
      <c r="O22" s="23">
        <v>14.9104532147774</v>
      </c>
      <c r="P22" s="24">
        <v>14.5416057781483</v>
      </c>
      <c r="Q22" s="24">
        <v>16.439620658369599</v>
      </c>
      <c r="R22" s="24">
        <v>17.1247955917603</v>
      </c>
      <c r="S22" s="25">
        <v>21.276885694777501</v>
      </c>
      <c r="T22" s="23">
        <v>8.7143792600730912</v>
      </c>
      <c r="U22" s="24">
        <v>2.0207477274525338</v>
      </c>
      <c r="V22" s="24">
        <v>1.9057243861342286</v>
      </c>
      <c r="W22" s="24">
        <v>0.72219360138111022</v>
      </c>
      <c r="X22" s="25">
        <v>2.5211862086404762</v>
      </c>
      <c r="Y22" s="25">
        <v>15.884231183668973</v>
      </c>
      <c r="Z22" s="84"/>
      <c r="AA22" s="84"/>
      <c r="AB22" s="84"/>
      <c r="AC22" s="84"/>
      <c r="AD22" s="84"/>
      <c r="AE22" s="84"/>
      <c r="AF22" s="81"/>
      <c r="AG22" s="81"/>
      <c r="AH22" s="81"/>
      <c r="AI22" s="81"/>
    </row>
    <row r="23" spans="1:36">
      <c r="A23" s="211"/>
      <c r="B23" s="26" t="s">
        <v>11</v>
      </c>
      <c r="C23" s="34" t="s">
        <v>40</v>
      </c>
      <c r="D23" s="35" t="s">
        <v>40</v>
      </c>
      <c r="E23" s="35" t="s">
        <v>40</v>
      </c>
      <c r="F23" s="36" t="s">
        <v>40</v>
      </c>
      <c r="G23" s="34" t="s">
        <v>40</v>
      </c>
      <c r="H23" s="35" t="s">
        <v>40</v>
      </c>
      <c r="I23" s="35" t="s">
        <v>40</v>
      </c>
      <c r="J23" s="36" t="s">
        <v>40</v>
      </c>
      <c r="K23" s="25">
        <v>0.34098405004127902</v>
      </c>
      <c r="M23" s="211"/>
      <c r="N23" s="26" t="s">
        <v>11</v>
      </c>
      <c r="O23" s="23">
        <v>0.40768441608064998</v>
      </c>
      <c r="P23" s="24">
        <v>0.35203230667640401</v>
      </c>
      <c r="Q23" s="24">
        <v>0.27366844656070299</v>
      </c>
      <c r="R23" s="24">
        <v>0.131976906914411</v>
      </c>
      <c r="S23" s="25">
        <v>0.34217111903227099</v>
      </c>
      <c r="T23" s="23">
        <v>0.23827019668486871</v>
      </c>
      <c r="U23" s="24">
        <v>4.8919527496382537E-2</v>
      </c>
      <c r="V23" s="24">
        <v>3.1724371453807632E-2</v>
      </c>
      <c r="W23" s="24">
        <v>5.5657819208917627E-3</v>
      </c>
      <c r="X23" s="25">
        <v>4.0545271459080788E-2</v>
      </c>
      <c r="Y23" s="25">
        <v>0.36502514901502126</v>
      </c>
      <c r="Z23" s="84"/>
      <c r="AA23" s="84"/>
      <c r="AB23" s="84"/>
      <c r="AC23" s="84"/>
      <c r="AD23" s="84"/>
      <c r="AE23" s="84"/>
      <c r="AF23" s="81"/>
      <c r="AG23" s="81"/>
      <c r="AH23" s="81"/>
      <c r="AI23" s="81"/>
    </row>
    <row r="24" spans="1:36">
      <c r="A24" s="211"/>
      <c r="B24" s="26" t="s">
        <v>12</v>
      </c>
      <c r="C24" s="34" t="s">
        <v>40</v>
      </c>
      <c r="D24" s="35" t="s">
        <v>40</v>
      </c>
      <c r="E24" s="35" t="s">
        <v>40</v>
      </c>
      <c r="F24" s="36" t="s">
        <v>40</v>
      </c>
      <c r="G24" s="34" t="s">
        <v>40</v>
      </c>
      <c r="H24" s="35" t="s">
        <v>40</v>
      </c>
      <c r="I24" s="35" t="s">
        <v>40</v>
      </c>
      <c r="J24" s="36" t="s">
        <v>40</v>
      </c>
      <c r="K24" s="25">
        <v>13.7994163696562</v>
      </c>
      <c r="M24" s="211"/>
      <c r="N24" s="26" t="s">
        <v>12</v>
      </c>
      <c r="O24" s="23">
        <v>16.4842968102054</v>
      </c>
      <c r="P24" s="24">
        <v>15.3477419372635</v>
      </c>
      <c r="Q24" s="24">
        <v>12.909504600163</v>
      </c>
      <c r="R24" s="24">
        <v>9.6979742010255503</v>
      </c>
      <c r="S24" s="25">
        <v>11.646228020947101</v>
      </c>
      <c r="T24" s="23">
        <v>9.6342084422498253</v>
      </c>
      <c r="U24" s="24">
        <v>2.1327709686520642</v>
      </c>
      <c r="V24" s="24">
        <v>1.4965039790555796</v>
      </c>
      <c r="W24" s="24">
        <v>0.40898677457508809</v>
      </c>
      <c r="X24" s="25">
        <v>1.3800097387498518</v>
      </c>
      <c r="Y24" s="25">
        <v>15.052479903287812</v>
      </c>
      <c r="Z24" s="84"/>
      <c r="AA24" s="84"/>
      <c r="AB24" s="84"/>
      <c r="AC24" s="84"/>
      <c r="AD24" s="84"/>
      <c r="AE24" s="84"/>
      <c r="AF24" s="81"/>
      <c r="AG24" s="81"/>
      <c r="AH24" s="81"/>
      <c r="AI24" s="81"/>
    </row>
    <row r="25" spans="1:36">
      <c r="A25" s="211"/>
      <c r="B25" s="26" t="s">
        <v>13</v>
      </c>
      <c r="C25" s="34" t="s">
        <v>40</v>
      </c>
      <c r="D25" s="35" t="s">
        <v>40</v>
      </c>
      <c r="E25" s="35" t="s">
        <v>40</v>
      </c>
      <c r="F25" s="36" t="s">
        <v>40</v>
      </c>
      <c r="G25" s="34" t="s">
        <v>40</v>
      </c>
      <c r="H25" s="35" t="s">
        <v>40</v>
      </c>
      <c r="I25" s="35" t="s">
        <v>40</v>
      </c>
      <c r="J25" s="36" t="s">
        <v>40</v>
      </c>
      <c r="K25" s="25">
        <v>7.5278500799544696</v>
      </c>
      <c r="M25" s="211"/>
      <c r="N25" s="26" t="s">
        <v>13</v>
      </c>
      <c r="O25" s="23">
        <v>10.1153370595769</v>
      </c>
      <c r="P25" s="24">
        <v>9.9983628575975292</v>
      </c>
      <c r="Q25" s="24">
        <v>11.815958735855</v>
      </c>
      <c r="R25" s="24">
        <v>11.3796731568846</v>
      </c>
      <c r="S25" s="25">
        <v>5.6335469262089504</v>
      </c>
      <c r="T25" s="23">
        <v>5.911884917969223</v>
      </c>
      <c r="U25" s="24">
        <v>1.3894042605029655</v>
      </c>
      <c r="V25" s="24">
        <v>1.3697372449397442</v>
      </c>
      <c r="W25" s="24">
        <v>0.47990804302830142</v>
      </c>
      <c r="X25" s="25">
        <v>0.66754228131974513</v>
      </c>
      <c r="Y25" s="25">
        <v>9.8184767477631354</v>
      </c>
      <c r="Z25" s="84"/>
      <c r="AA25" s="84"/>
      <c r="AB25" s="84"/>
      <c r="AC25" s="84"/>
      <c r="AD25" s="84"/>
      <c r="AE25" s="84"/>
      <c r="AF25" s="81"/>
      <c r="AG25" s="81"/>
      <c r="AH25" s="81"/>
      <c r="AI25" s="81"/>
    </row>
    <row r="26" spans="1:36">
      <c r="A26" s="211"/>
      <c r="B26" s="26" t="s">
        <v>14</v>
      </c>
      <c r="C26" s="34" t="s">
        <v>40</v>
      </c>
      <c r="D26" s="35" t="s">
        <v>40</v>
      </c>
      <c r="E26" s="35" t="s">
        <v>40</v>
      </c>
      <c r="F26" s="36" t="s">
        <v>40</v>
      </c>
      <c r="G26" s="34" t="s">
        <v>40</v>
      </c>
      <c r="H26" s="35" t="s">
        <v>40</v>
      </c>
      <c r="I26" s="35" t="s">
        <v>40</v>
      </c>
      <c r="J26" s="36" t="s">
        <v>40</v>
      </c>
      <c r="K26" s="25">
        <v>33.536199661906601</v>
      </c>
      <c r="M26" s="211"/>
      <c r="N26" s="26" t="s">
        <v>14</v>
      </c>
      <c r="O26" s="23">
        <v>31.4904391772486</v>
      </c>
      <c r="P26" s="24">
        <v>27.259360989213</v>
      </c>
      <c r="Q26" s="24">
        <v>33.504655140968801</v>
      </c>
      <c r="R26" s="24">
        <v>33.038012378668903</v>
      </c>
      <c r="S26" s="25">
        <v>22.489948142670599</v>
      </c>
      <c r="T26" s="23">
        <v>18.404513001942615</v>
      </c>
      <c r="U26" s="24">
        <v>3.7880473869962064</v>
      </c>
      <c r="V26" s="24">
        <v>3.8839483998992961</v>
      </c>
      <c r="W26" s="24">
        <v>1.3932920258420038</v>
      </c>
      <c r="X26" s="25">
        <v>2.6649269965358697</v>
      </c>
      <c r="Y26" s="25">
        <v>30.13472781125628</v>
      </c>
      <c r="Z26" s="84"/>
      <c r="AA26" s="84"/>
      <c r="AB26" s="84"/>
      <c r="AC26" s="84"/>
      <c r="AD26" s="84"/>
      <c r="AE26" s="84"/>
      <c r="AF26" s="81"/>
      <c r="AG26" s="81"/>
      <c r="AH26" s="81"/>
      <c r="AI26" s="81"/>
    </row>
    <row r="27" spans="1:36">
      <c r="A27" s="212"/>
      <c r="B27" s="27" t="s">
        <v>15</v>
      </c>
      <c r="C27" s="37" t="s">
        <v>40</v>
      </c>
      <c r="D27" s="38" t="s">
        <v>40</v>
      </c>
      <c r="E27" s="38" t="s">
        <v>40</v>
      </c>
      <c r="F27" s="39" t="s">
        <v>40</v>
      </c>
      <c r="G27" s="37" t="s">
        <v>40</v>
      </c>
      <c r="H27" s="38" t="s">
        <v>40</v>
      </c>
      <c r="I27" s="38" t="s">
        <v>40</v>
      </c>
      <c r="J27" s="39" t="s">
        <v>40</v>
      </c>
      <c r="K27" s="30">
        <v>0.52092425549979104</v>
      </c>
      <c r="M27" s="212"/>
      <c r="N27" s="27" t="s">
        <v>15</v>
      </c>
      <c r="O27" s="28">
        <v>0.57016367789565803</v>
      </c>
      <c r="P27" s="29">
        <v>0.56552452358504302</v>
      </c>
      <c r="Q27" s="29">
        <v>0.69285311837833596</v>
      </c>
      <c r="R27" s="29">
        <v>0.86429475867764705</v>
      </c>
      <c r="S27" s="30">
        <v>0.50650252016695796</v>
      </c>
      <c r="T27" s="28">
        <v>0.33323081853560371</v>
      </c>
      <c r="U27" s="29">
        <v>7.8587084073585264E-2</v>
      </c>
      <c r="V27" s="29">
        <v>8.0317369308001027E-2</v>
      </c>
      <c r="W27" s="29">
        <v>3.6449377808870184E-2</v>
      </c>
      <c r="X27" s="30">
        <v>6.0017579019989449E-2</v>
      </c>
      <c r="Y27" s="30">
        <v>0.58860222874604251</v>
      </c>
      <c r="Z27" s="84"/>
      <c r="AA27" s="84"/>
      <c r="AB27" s="84"/>
      <c r="AC27" s="84"/>
      <c r="AD27" s="84"/>
      <c r="AE27" s="84"/>
      <c r="AF27" s="81"/>
      <c r="AG27" s="81"/>
      <c r="AH27" s="81"/>
      <c r="AI27" s="81"/>
    </row>
    <row r="28" spans="1:36">
      <c r="A28" s="211" t="s">
        <v>57</v>
      </c>
      <c r="B28" s="26" t="s">
        <v>20</v>
      </c>
      <c r="C28" s="34" t="s">
        <v>40</v>
      </c>
      <c r="D28" s="35" t="s">
        <v>40</v>
      </c>
      <c r="E28" s="35" t="s">
        <v>40</v>
      </c>
      <c r="F28" s="36" t="s">
        <v>40</v>
      </c>
      <c r="G28" s="34" t="s">
        <v>40</v>
      </c>
      <c r="H28" s="35" t="s">
        <v>40</v>
      </c>
      <c r="I28" s="35" t="s">
        <v>40</v>
      </c>
      <c r="J28" s="36" t="s">
        <v>40</v>
      </c>
      <c r="K28" s="25">
        <v>4.2846964842211799</v>
      </c>
      <c r="M28" s="211" t="s">
        <v>57</v>
      </c>
      <c r="N28" s="26" t="s">
        <v>20</v>
      </c>
      <c r="O28" s="23">
        <v>2.3870128543767</v>
      </c>
      <c r="P28" s="24">
        <v>6.8588581981994201</v>
      </c>
      <c r="Q28" s="24">
        <v>3.1695433589090598</v>
      </c>
      <c r="R28" s="24">
        <v>3.11679822495464</v>
      </c>
      <c r="S28" s="25">
        <v>5.4681657558167096</v>
      </c>
      <c r="T28" s="23">
        <v>1.4783951586909037</v>
      </c>
      <c r="U28" s="24">
        <v>0.8973607473273959</v>
      </c>
      <c r="V28" s="24">
        <v>0.33398285003982214</v>
      </c>
      <c r="W28" s="24">
        <v>0.21085271167464495</v>
      </c>
      <c r="X28" s="25">
        <v>0.41992876374808591</v>
      </c>
      <c r="Y28" s="25">
        <v>3.3405202314797129</v>
      </c>
      <c r="Z28" s="84"/>
      <c r="AA28" s="84"/>
      <c r="AB28" s="84"/>
      <c r="AC28" s="84"/>
      <c r="AD28" s="84"/>
      <c r="AE28" s="84"/>
      <c r="AF28" s="81"/>
      <c r="AG28" s="81"/>
      <c r="AH28" s="81"/>
      <c r="AI28" s="81"/>
    </row>
    <row r="29" spans="1:36">
      <c r="A29" s="211"/>
      <c r="B29" s="26" t="s">
        <v>9</v>
      </c>
      <c r="C29" s="34" t="s">
        <v>40</v>
      </c>
      <c r="D29" s="35" t="s">
        <v>40</v>
      </c>
      <c r="E29" s="35" t="s">
        <v>40</v>
      </c>
      <c r="F29" s="36" t="s">
        <v>40</v>
      </c>
      <c r="G29" s="34" t="s">
        <v>40</v>
      </c>
      <c r="H29" s="35" t="s">
        <v>40</v>
      </c>
      <c r="I29" s="35" t="s">
        <v>40</v>
      </c>
      <c r="J29" s="36" t="s">
        <v>40</v>
      </c>
      <c r="K29" s="25">
        <v>0.25133628353625498</v>
      </c>
      <c r="M29" s="211"/>
      <c r="N29" s="26" t="s">
        <v>9</v>
      </c>
      <c r="O29" s="23">
        <v>0.26556345976002999</v>
      </c>
      <c r="P29" s="24">
        <v>0.34177799944616999</v>
      </c>
      <c r="Q29" s="24">
        <v>0.215906529910563</v>
      </c>
      <c r="R29" s="24">
        <v>0.170426719800365</v>
      </c>
      <c r="S29" s="25">
        <v>0.27491133238068599</v>
      </c>
      <c r="T29" s="23">
        <v>0.16447658943879229</v>
      </c>
      <c r="U29" s="24">
        <v>4.4715629357024979E-2</v>
      </c>
      <c r="V29" s="24">
        <v>2.2750620526786971E-2</v>
      </c>
      <c r="W29" s="24">
        <v>1.1529439321419331E-2</v>
      </c>
      <c r="X29" s="25">
        <v>2.1111864764552717E-2</v>
      </c>
      <c r="Y29" s="25">
        <v>0.26458414340857594</v>
      </c>
      <c r="Z29" s="84"/>
      <c r="AA29" s="84"/>
      <c r="AB29" s="84"/>
      <c r="AC29" s="84"/>
      <c r="AD29" s="84"/>
      <c r="AE29" s="84"/>
      <c r="AF29" s="81"/>
      <c r="AG29" s="81"/>
      <c r="AH29" s="81"/>
      <c r="AI29" s="81"/>
    </row>
    <row r="30" spans="1:36">
      <c r="A30" s="211"/>
      <c r="B30" s="26" t="s">
        <v>10</v>
      </c>
      <c r="C30" s="34" t="s">
        <v>40</v>
      </c>
      <c r="D30" s="35" t="s">
        <v>40</v>
      </c>
      <c r="E30" s="35" t="s">
        <v>40</v>
      </c>
      <c r="F30" s="36" t="s">
        <v>40</v>
      </c>
      <c r="G30" s="34" t="s">
        <v>40</v>
      </c>
      <c r="H30" s="35" t="s">
        <v>40</v>
      </c>
      <c r="I30" s="35" t="s">
        <v>40</v>
      </c>
      <c r="J30" s="36" t="s">
        <v>40</v>
      </c>
      <c r="K30" s="25">
        <v>3.2253791168373702</v>
      </c>
      <c r="M30" s="211"/>
      <c r="N30" s="26" t="s">
        <v>10</v>
      </c>
      <c r="O30" s="23">
        <v>6.11021585576181</v>
      </c>
      <c r="P30" s="24">
        <v>4.4487887438049203</v>
      </c>
      <c r="Q30" s="24">
        <v>5.0513301583863504</v>
      </c>
      <c r="R30" s="24">
        <v>4.6620886868295104</v>
      </c>
      <c r="S30" s="25">
        <v>5.8840878185601602</v>
      </c>
      <c r="T30" s="23">
        <v>3.7843589837196223</v>
      </c>
      <c r="U30" s="24">
        <v>0.58204562282546024</v>
      </c>
      <c r="V30" s="24">
        <v>0.53227151414349361</v>
      </c>
      <c r="W30" s="24">
        <v>0.31539226178171775</v>
      </c>
      <c r="X30" s="25">
        <v>0.45186957268161554</v>
      </c>
      <c r="Y30" s="25">
        <v>5.6659379551527591</v>
      </c>
      <c r="Z30" s="84"/>
      <c r="AA30" s="84"/>
      <c r="AB30" s="84"/>
      <c r="AC30" s="84"/>
      <c r="AD30" s="84"/>
      <c r="AE30" s="84"/>
      <c r="AF30" s="81"/>
      <c r="AG30" s="81"/>
      <c r="AH30" s="81"/>
      <c r="AI30" s="81"/>
    </row>
    <row r="31" spans="1:36">
      <c r="A31" s="211"/>
      <c r="B31" s="26" t="s">
        <v>11</v>
      </c>
      <c r="C31" s="34" t="s">
        <v>40</v>
      </c>
      <c r="D31" s="35" t="s">
        <v>40</v>
      </c>
      <c r="E31" s="35" t="s">
        <v>40</v>
      </c>
      <c r="F31" s="36" t="s">
        <v>40</v>
      </c>
      <c r="G31" s="34" t="s">
        <v>40</v>
      </c>
      <c r="H31" s="35" t="s">
        <v>40</v>
      </c>
      <c r="I31" s="35" t="s">
        <v>40</v>
      </c>
      <c r="J31" s="36" t="s">
        <v>40</v>
      </c>
      <c r="K31" s="25">
        <v>0.86628408045404504</v>
      </c>
      <c r="M31" s="211"/>
      <c r="N31" s="26" t="s">
        <v>11</v>
      </c>
      <c r="O31" s="23">
        <v>0.90766844503604105</v>
      </c>
      <c r="P31" s="24">
        <v>1.3963940719845001</v>
      </c>
      <c r="Q31" s="24">
        <v>0.696053005903291</v>
      </c>
      <c r="R31" s="24">
        <v>0.55396466215903595</v>
      </c>
      <c r="S31" s="25">
        <v>0.86746963628417195</v>
      </c>
      <c r="T31" s="23">
        <v>0.56216397510275762</v>
      </c>
      <c r="U31" s="24">
        <v>0.18269356090908936</v>
      </c>
      <c r="V31" s="24">
        <v>7.3344876648218996E-2</v>
      </c>
      <c r="W31" s="24">
        <v>3.747594254031672E-2</v>
      </c>
      <c r="X31" s="25">
        <v>6.6617485317872691E-2</v>
      </c>
      <c r="Y31" s="25">
        <v>0.92229584051837477</v>
      </c>
      <c r="Z31" s="84"/>
      <c r="AA31" s="84"/>
      <c r="AB31" s="84"/>
      <c r="AC31" s="84"/>
      <c r="AD31" s="84"/>
      <c r="AE31" s="84"/>
      <c r="AF31" s="81"/>
      <c r="AG31" s="81"/>
      <c r="AH31" s="81"/>
      <c r="AI31" s="81"/>
    </row>
    <row r="32" spans="1:36">
      <c r="A32" s="211"/>
      <c r="B32" s="26" t="s">
        <v>12</v>
      </c>
      <c r="C32" s="34" t="s">
        <v>40</v>
      </c>
      <c r="D32" s="35" t="s">
        <v>40</v>
      </c>
      <c r="E32" s="35" t="s">
        <v>40</v>
      </c>
      <c r="F32" s="36" t="s">
        <v>40</v>
      </c>
      <c r="G32" s="34" t="s">
        <v>40</v>
      </c>
      <c r="H32" s="35" t="s">
        <v>40</v>
      </c>
      <c r="I32" s="35" t="s">
        <v>40</v>
      </c>
      <c r="J32" s="36" t="s">
        <v>40</v>
      </c>
      <c r="K32" s="25">
        <v>47.421181324876898</v>
      </c>
      <c r="M32" s="211"/>
      <c r="N32" s="26" t="s">
        <v>12</v>
      </c>
      <c r="O32" s="23">
        <v>54.612354725069601</v>
      </c>
      <c r="P32" s="24">
        <v>39.3593933778752</v>
      </c>
      <c r="Q32" s="24">
        <v>45.047646526287501</v>
      </c>
      <c r="R32" s="24">
        <v>40.427814850941999</v>
      </c>
      <c r="S32" s="25">
        <v>39.981937109811597</v>
      </c>
      <c r="T32" s="23">
        <v>33.824133239255637</v>
      </c>
      <c r="U32" s="24">
        <v>5.1494831406771358</v>
      </c>
      <c r="V32" s="24">
        <v>4.7467851582300078</v>
      </c>
      <c r="W32" s="24">
        <v>2.734958689385703</v>
      </c>
      <c r="X32" s="25">
        <v>3.0704199858823173</v>
      </c>
      <c r="Y32" s="25">
        <v>49.525780213415899</v>
      </c>
      <c r="Z32" s="84"/>
      <c r="AA32" s="84"/>
      <c r="AB32" s="84"/>
      <c r="AC32" s="84"/>
      <c r="AD32" s="84"/>
      <c r="AE32" s="84"/>
      <c r="AF32" s="81"/>
      <c r="AG32" s="81"/>
      <c r="AH32" s="81"/>
      <c r="AI32" s="81"/>
    </row>
    <row r="33" spans="1:35">
      <c r="A33" s="211"/>
      <c r="B33" s="26" t="s">
        <v>13</v>
      </c>
      <c r="C33" s="34" t="s">
        <v>40</v>
      </c>
      <c r="D33" s="35" t="s">
        <v>40</v>
      </c>
      <c r="E33" s="35" t="s">
        <v>40</v>
      </c>
      <c r="F33" s="36" t="s">
        <v>40</v>
      </c>
      <c r="G33" s="34" t="s">
        <v>40</v>
      </c>
      <c r="H33" s="35" t="s">
        <v>40</v>
      </c>
      <c r="I33" s="35" t="s">
        <v>40</v>
      </c>
      <c r="J33" s="36" t="s">
        <v>40</v>
      </c>
      <c r="K33" s="25">
        <v>9.1805779923611706</v>
      </c>
      <c r="M33" s="211"/>
      <c r="N33" s="26" t="s">
        <v>13</v>
      </c>
      <c r="O33" s="23">
        <v>9.9388825971246195</v>
      </c>
      <c r="P33" s="24">
        <v>14.9977112993367</v>
      </c>
      <c r="Q33" s="24">
        <v>6.5127800050009297</v>
      </c>
      <c r="R33" s="24">
        <v>6.4264391809233601</v>
      </c>
      <c r="S33" s="25">
        <v>9.7525735163265903</v>
      </c>
      <c r="T33" s="23">
        <v>6.1556417207577949</v>
      </c>
      <c r="U33" s="24">
        <v>1.9621862751596735</v>
      </c>
      <c r="V33" s="24">
        <v>0.68626820378985487</v>
      </c>
      <c r="W33" s="24">
        <v>0.43475131526346922</v>
      </c>
      <c r="X33" s="25">
        <v>0.74895062127861023</v>
      </c>
      <c r="Y33" s="25">
        <v>9.987798136252124</v>
      </c>
      <c r="Z33" s="84"/>
      <c r="AA33" s="84"/>
      <c r="AB33" s="84"/>
      <c r="AC33" s="84"/>
      <c r="AD33" s="84"/>
      <c r="AE33" s="84"/>
      <c r="AF33" s="81"/>
      <c r="AG33" s="81"/>
      <c r="AH33" s="81"/>
      <c r="AI33" s="81"/>
    </row>
    <row r="34" spans="1:35">
      <c r="A34" s="211"/>
      <c r="B34" s="26" t="s">
        <v>14</v>
      </c>
      <c r="C34" s="34" t="s">
        <v>40</v>
      </c>
      <c r="D34" s="35" t="s">
        <v>40</v>
      </c>
      <c r="E34" s="35" t="s">
        <v>40</v>
      </c>
      <c r="F34" s="36" t="s">
        <v>40</v>
      </c>
      <c r="G34" s="34" t="s">
        <v>40</v>
      </c>
      <c r="H34" s="35" t="s">
        <v>40</v>
      </c>
      <c r="I34" s="35" t="s">
        <v>40</v>
      </c>
      <c r="J34" s="36" t="s">
        <v>40</v>
      </c>
      <c r="K34" s="25">
        <v>34.301023510666397</v>
      </c>
      <c r="M34" s="211"/>
      <c r="N34" s="26" t="s">
        <v>14</v>
      </c>
      <c r="O34" s="23">
        <v>25.3425902298663</v>
      </c>
      <c r="P34" s="24">
        <v>31.9770178953307</v>
      </c>
      <c r="Q34" s="24">
        <v>38.964115953704798</v>
      </c>
      <c r="R34" s="24">
        <v>44.298398636303403</v>
      </c>
      <c r="S34" s="25">
        <v>37.312171718174397</v>
      </c>
      <c r="T34" s="23">
        <v>15.695919959469615</v>
      </c>
      <c r="U34" s="24">
        <v>4.1836293806727873</v>
      </c>
      <c r="V34" s="24">
        <v>4.1057480595500024</v>
      </c>
      <c r="W34" s="24">
        <v>2.9968053114650703</v>
      </c>
      <c r="X34" s="25">
        <v>2.865394876829054</v>
      </c>
      <c r="Y34" s="25">
        <v>29.847497588021188</v>
      </c>
      <c r="Z34" s="84"/>
      <c r="AA34" s="84"/>
      <c r="AB34" s="84"/>
      <c r="AC34" s="84"/>
      <c r="AD34" s="84"/>
      <c r="AE34" s="84"/>
      <c r="AF34" s="81"/>
      <c r="AG34" s="81"/>
      <c r="AH34" s="81"/>
      <c r="AI34" s="81"/>
    </row>
    <row r="35" spans="1:35" ht="16" thickBot="1">
      <c r="A35" s="213"/>
      <c r="B35" s="40" t="s">
        <v>15</v>
      </c>
      <c r="C35" s="41" t="s">
        <v>40</v>
      </c>
      <c r="D35" s="42" t="s">
        <v>40</v>
      </c>
      <c r="E35" s="42" t="s">
        <v>40</v>
      </c>
      <c r="F35" s="43" t="s">
        <v>40</v>
      </c>
      <c r="G35" s="41" t="s">
        <v>40</v>
      </c>
      <c r="H35" s="42" t="s">
        <v>40</v>
      </c>
      <c r="I35" s="42" t="s">
        <v>40</v>
      </c>
      <c r="J35" s="43" t="s">
        <v>40</v>
      </c>
      <c r="K35" s="44">
        <v>0.46952120694301702</v>
      </c>
      <c r="M35" s="213"/>
      <c r="N35" s="40" t="s">
        <v>15</v>
      </c>
      <c r="O35" s="45">
        <v>0.43571183300503802</v>
      </c>
      <c r="P35" s="46">
        <v>0.62005841402231898</v>
      </c>
      <c r="Q35" s="46">
        <v>0.34262446189741302</v>
      </c>
      <c r="R35" s="46">
        <v>0.34406903808752998</v>
      </c>
      <c r="S35" s="44">
        <v>0.45868311258632499</v>
      </c>
      <c r="T35" s="45">
        <v>0.26985789511686253</v>
      </c>
      <c r="U35" s="46">
        <v>8.1123718513349388E-2</v>
      </c>
      <c r="V35" s="46">
        <v>3.6103211510330885E-2</v>
      </c>
      <c r="W35" s="46">
        <v>2.3276415233808804E-2</v>
      </c>
      <c r="X35" s="44">
        <v>3.5224651377037688E-2</v>
      </c>
      <c r="Y35" s="44">
        <v>0.4455858917513662</v>
      </c>
      <c r="Z35" s="84"/>
      <c r="AA35" s="84"/>
      <c r="AB35" s="84"/>
      <c r="AC35" s="84"/>
      <c r="AD35" s="84"/>
      <c r="AE35" s="84"/>
      <c r="AF35" s="81"/>
      <c r="AG35" s="81"/>
      <c r="AH35" s="81"/>
      <c r="AI35" s="81"/>
    </row>
    <row r="37" spans="1:35">
      <c r="K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</row>
    <row r="38" spans="1:35">
      <c r="K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</row>
    <row r="39" spans="1:35">
      <c r="K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24"/>
      <c r="AA39" s="24"/>
      <c r="AB39" s="24"/>
      <c r="AC39" s="24"/>
    </row>
    <row r="40" spans="1:35">
      <c r="K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24"/>
      <c r="AA40" s="24"/>
      <c r="AB40" s="24"/>
      <c r="AC40" s="24"/>
    </row>
    <row r="41" spans="1:35">
      <c r="Z41" s="24"/>
      <c r="AA41" s="24"/>
      <c r="AB41" s="24"/>
      <c r="AC41" s="24"/>
    </row>
    <row r="42" spans="1:35">
      <c r="Z42" s="24"/>
      <c r="AA42" s="24"/>
      <c r="AB42" s="24"/>
      <c r="AC42" s="24"/>
    </row>
    <row r="43" spans="1:35">
      <c r="Z43" s="24"/>
      <c r="AA43" s="24"/>
      <c r="AB43" s="24"/>
      <c r="AC43" s="24"/>
    </row>
    <row r="44" spans="1:35">
      <c r="Z44" s="24"/>
      <c r="AA44" s="24"/>
      <c r="AB44" s="24"/>
      <c r="AC44" s="24"/>
    </row>
    <row r="45" spans="1:35">
      <c r="Z45" s="24"/>
      <c r="AA45" s="24"/>
      <c r="AB45" s="24"/>
      <c r="AC45" s="24"/>
    </row>
    <row r="46" spans="1:35">
      <c r="Z46" s="24"/>
      <c r="AA46" s="24"/>
      <c r="AB46" s="24"/>
      <c r="AC46" s="24"/>
    </row>
    <row r="47" spans="1:35">
      <c r="Z47" s="24"/>
      <c r="AA47" s="24"/>
      <c r="AB47" s="24"/>
      <c r="AC47" s="24"/>
    </row>
  </sheetData>
  <mergeCells count="16">
    <mergeCell ref="A4:A11"/>
    <mergeCell ref="A12:A19"/>
    <mergeCell ref="A20:A27"/>
    <mergeCell ref="A28:A35"/>
    <mergeCell ref="M4:M11"/>
    <mergeCell ref="M12:M19"/>
    <mergeCell ref="M20:M27"/>
    <mergeCell ref="M28:M35"/>
    <mergeCell ref="A1:K1"/>
    <mergeCell ref="M1:Y1"/>
    <mergeCell ref="C2:F2"/>
    <mergeCell ref="G2:J2"/>
    <mergeCell ref="K2:K3"/>
    <mergeCell ref="O2:S2"/>
    <mergeCell ref="T2:X2"/>
    <mergeCell ref="Y2:Y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49B86-0249-6C46-8F80-A9BF96763023}">
  <dimension ref="A1:BC81"/>
  <sheetViews>
    <sheetView zoomScale="75" zoomScaleNormal="70" workbookViewId="0">
      <selection activeCell="A30" sqref="A30"/>
    </sheetView>
  </sheetViews>
  <sheetFormatPr baseColWidth="10" defaultColWidth="9.1640625" defaultRowHeight="15"/>
  <cols>
    <col min="1" max="1" width="24" style="9" bestFit="1" customWidth="1"/>
    <col min="2" max="2" width="15.6640625" style="10" bestFit="1" customWidth="1"/>
    <col min="3" max="3" width="6.6640625" style="10" bestFit="1" customWidth="1"/>
    <col min="4" max="4" width="8.83203125" style="10" bestFit="1" customWidth="1"/>
    <col min="5" max="5" width="8.6640625" style="10" bestFit="1" customWidth="1"/>
    <col min="6" max="6" width="10.1640625" style="10" bestFit="1" customWidth="1"/>
    <col min="7" max="7" width="7.1640625" style="10" bestFit="1" customWidth="1"/>
    <col min="8" max="8" width="6.6640625" style="10" customWidth="1"/>
    <col min="9" max="9" width="14.83203125" style="10" bestFit="1" customWidth="1"/>
    <col min="10" max="10" width="6.6640625" style="10" bestFit="1" customWidth="1"/>
    <col min="11" max="11" width="8.83203125" style="10" bestFit="1" customWidth="1"/>
    <col min="12" max="12" width="8.6640625" style="10" bestFit="1" customWidth="1"/>
    <col min="13" max="13" width="10.1640625" style="10" bestFit="1" customWidth="1"/>
    <col min="14" max="14" width="7.1640625" style="10" bestFit="1" customWidth="1"/>
    <col min="15" max="15" width="6.1640625" style="10" bestFit="1" customWidth="1"/>
    <col min="16" max="16" width="7.1640625" style="10" bestFit="1" customWidth="1"/>
    <col min="17" max="17" width="4.6640625" style="10" bestFit="1" customWidth="1"/>
    <col min="18" max="19" width="2.33203125" style="10" customWidth="1"/>
    <col min="20" max="21" width="4.5" style="10" bestFit="1" customWidth="1"/>
    <col min="22" max="22" width="5.6640625" style="10" bestFit="1" customWidth="1"/>
    <col min="23" max="23" width="4.6640625" style="10" bestFit="1" customWidth="1"/>
    <col min="24" max="25" width="2.33203125" style="10" customWidth="1"/>
    <col min="26" max="28" width="5.6640625" style="10" bestFit="1" customWidth="1"/>
    <col min="29" max="29" width="4.6640625" style="10" customWidth="1"/>
    <col min="30" max="31" width="2.33203125" style="10" customWidth="1"/>
    <col min="32" max="34" width="5.6640625" style="10" bestFit="1" customWidth="1"/>
    <col min="35" max="35" width="8" style="10" bestFit="1" customWidth="1"/>
    <col min="36" max="36" width="9.1640625" style="10"/>
    <col min="37" max="37" width="21.6640625" style="9" bestFit="1" customWidth="1"/>
    <col min="38" max="39" width="9.1640625" style="10"/>
    <col min="40" max="40" width="2.6640625" style="10" customWidth="1"/>
    <col min="41" max="42" width="9.1640625" style="10"/>
    <col min="43" max="43" width="3.6640625" style="10" customWidth="1"/>
    <col min="44" max="45" width="9.1640625" style="10"/>
    <col min="46" max="46" width="4" style="10" customWidth="1"/>
    <col min="47" max="48" width="9.1640625" style="10"/>
    <col min="49" max="49" width="4" style="10" customWidth="1"/>
    <col min="50" max="16384" width="9.1640625" style="10"/>
  </cols>
  <sheetData>
    <row r="1" spans="1:53" ht="16" thickBot="1">
      <c r="A1" s="202" t="s">
        <v>46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4"/>
      <c r="AK1" s="202" t="s">
        <v>41</v>
      </c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4"/>
    </row>
    <row r="2" spans="1:53" s="9" customFormat="1">
      <c r="A2" s="12"/>
      <c r="B2" s="217" t="s">
        <v>0</v>
      </c>
      <c r="C2" s="218"/>
      <c r="D2" s="218"/>
      <c r="E2" s="219"/>
      <c r="F2" s="13"/>
      <c r="G2" s="13"/>
      <c r="H2" s="217" t="s">
        <v>1</v>
      </c>
      <c r="I2" s="218"/>
      <c r="J2" s="218"/>
      <c r="K2" s="219"/>
      <c r="L2" s="13"/>
      <c r="M2" s="13"/>
      <c r="N2" s="217" t="s">
        <v>2</v>
      </c>
      <c r="O2" s="218"/>
      <c r="P2" s="218"/>
      <c r="Q2" s="219"/>
      <c r="R2" s="13"/>
      <c r="S2" s="13"/>
      <c r="T2" s="217" t="s">
        <v>3</v>
      </c>
      <c r="U2" s="218"/>
      <c r="V2" s="218"/>
      <c r="W2" s="219"/>
      <c r="X2" s="13"/>
      <c r="Y2" s="13"/>
      <c r="Z2" s="217" t="s">
        <v>4</v>
      </c>
      <c r="AA2" s="218"/>
      <c r="AB2" s="218"/>
      <c r="AC2" s="219"/>
      <c r="AD2" s="13"/>
      <c r="AE2" s="13"/>
      <c r="AF2" s="214" t="s">
        <v>33</v>
      </c>
      <c r="AG2" s="206"/>
      <c r="AH2" s="206"/>
      <c r="AI2" s="207"/>
      <c r="AK2" s="12"/>
      <c r="AL2" s="217" t="s">
        <v>51</v>
      </c>
      <c r="AM2" s="219"/>
      <c r="AN2" s="13"/>
      <c r="AO2" s="217" t="s">
        <v>35</v>
      </c>
      <c r="AP2" s="219"/>
      <c r="AQ2" s="13"/>
      <c r="AR2" s="217" t="s">
        <v>18</v>
      </c>
      <c r="AS2" s="219"/>
      <c r="AT2" s="13"/>
      <c r="AU2" s="217" t="s">
        <v>19</v>
      </c>
      <c r="AV2" s="219"/>
      <c r="AW2" s="13"/>
      <c r="AX2" s="214" t="s">
        <v>37</v>
      </c>
      <c r="AY2" s="206"/>
      <c r="AZ2" s="206"/>
      <c r="BA2" s="207"/>
    </row>
    <row r="3" spans="1:53" s="53" customFormat="1" ht="17" thickBot="1">
      <c r="A3" s="54"/>
      <c r="B3" s="67" t="s">
        <v>5</v>
      </c>
      <c r="C3" s="68" t="s">
        <v>6</v>
      </c>
      <c r="D3" s="68" t="s">
        <v>7</v>
      </c>
      <c r="E3" s="69" t="s">
        <v>8</v>
      </c>
      <c r="F3" s="55"/>
      <c r="G3" s="55"/>
      <c r="H3" s="67" t="s">
        <v>5</v>
      </c>
      <c r="I3" s="68" t="s">
        <v>6</v>
      </c>
      <c r="J3" s="68" t="s">
        <v>7</v>
      </c>
      <c r="K3" s="69" t="s">
        <v>8</v>
      </c>
      <c r="L3" s="55"/>
      <c r="M3" s="55"/>
      <c r="N3" s="67" t="s">
        <v>5</v>
      </c>
      <c r="O3" s="68" t="s">
        <v>6</v>
      </c>
      <c r="P3" s="68" t="s">
        <v>7</v>
      </c>
      <c r="Q3" s="69" t="s">
        <v>8</v>
      </c>
      <c r="R3" s="7"/>
      <c r="S3" s="7"/>
      <c r="T3" s="67" t="s">
        <v>5</v>
      </c>
      <c r="U3" s="68" t="s">
        <v>6</v>
      </c>
      <c r="V3" s="68" t="s">
        <v>7</v>
      </c>
      <c r="W3" s="69" t="s">
        <v>8</v>
      </c>
      <c r="X3" s="7"/>
      <c r="Y3" s="7"/>
      <c r="Z3" s="67" t="s">
        <v>5</v>
      </c>
      <c r="AA3" s="68" t="s">
        <v>6</v>
      </c>
      <c r="AB3" s="68" t="s">
        <v>7</v>
      </c>
      <c r="AC3" s="69" t="s">
        <v>8</v>
      </c>
      <c r="AD3" s="7"/>
      <c r="AE3" s="7"/>
      <c r="AF3" s="76" t="s">
        <v>5</v>
      </c>
      <c r="AG3" s="77" t="s">
        <v>6</v>
      </c>
      <c r="AH3" s="77" t="s">
        <v>7</v>
      </c>
      <c r="AI3" s="78" t="s">
        <v>8</v>
      </c>
      <c r="AK3" s="14"/>
      <c r="AL3" s="76" t="s">
        <v>5</v>
      </c>
      <c r="AM3" s="79" t="s">
        <v>6</v>
      </c>
      <c r="AN3" s="7"/>
      <c r="AO3" s="76" t="s">
        <v>5</v>
      </c>
      <c r="AP3" s="79" t="s">
        <v>6</v>
      </c>
      <c r="AQ3" s="7"/>
      <c r="AR3" s="76" t="s">
        <v>5</v>
      </c>
      <c r="AS3" s="79" t="s">
        <v>6</v>
      </c>
      <c r="AT3" s="7"/>
      <c r="AU3" s="76" t="s">
        <v>5</v>
      </c>
      <c r="AV3" s="79" t="s">
        <v>6</v>
      </c>
      <c r="AW3" s="7"/>
      <c r="AX3" s="76" t="s">
        <v>5</v>
      </c>
      <c r="AY3" s="77" t="s">
        <v>6</v>
      </c>
      <c r="AZ3" s="77" t="s">
        <v>7</v>
      </c>
      <c r="BA3" s="78" t="s">
        <v>8</v>
      </c>
    </row>
    <row r="4" spans="1:53">
      <c r="A4" s="66"/>
      <c r="B4" s="215" t="s">
        <v>52</v>
      </c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199"/>
      <c r="AK4" s="66"/>
      <c r="AL4" s="215" t="s">
        <v>52</v>
      </c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199"/>
    </row>
    <row r="5" spans="1:53">
      <c r="A5" s="14" t="s">
        <v>9</v>
      </c>
      <c r="B5" s="72">
        <v>6.7212687774646541E-3</v>
      </c>
      <c r="C5" s="24">
        <v>1.433269806492867E-2</v>
      </c>
      <c r="D5" s="24">
        <v>0.13418090359248216</v>
      </c>
      <c r="E5" s="70">
        <v>1.5791078802666461E-2</v>
      </c>
      <c r="F5" s="24"/>
      <c r="G5" s="24"/>
      <c r="H5" s="72">
        <v>9.5780975634550455E-3</v>
      </c>
      <c r="I5" s="24">
        <v>5.6550184339499536E-2</v>
      </c>
      <c r="J5" s="24">
        <v>0.21071095987073457</v>
      </c>
      <c r="K5" s="70">
        <v>6.1137733177224825E-2</v>
      </c>
      <c r="L5" s="24"/>
      <c r="M5" s="24"/>
      <c r="N5" s="72">
        <v>1.3203065278054562E-2</v>
      </c>
      <c r="O5" s="24">
        <v>3.8968362121728113E-2</v>
      </c>
      <c r="P5" s="24">
        <v>0.18388207876993515</v>
      </c>
      <c r="Q5" s="70">
        <v>3.0977822341699216E-2</v>
      </c>
      <c r="R5" s="24"/>
      <c r="S5" s="24"/>
      <c r="T5" s="72">
        <v>2.8745884437853975E-2</v>
      </c>
      <c r="U5" s="24">
        <v>5.3578856407595708E-2</v>
      </c>
      <c r="V5" s="24">
        <v>0.17226647988338806</v>
      </c>
      <c r="W5" s="70">
        <v>4.7968546807483282E-2</v>
      </c>
      <c r="X5" s="24"/>
      <c r="Y5" s="24"/>
      <c r="Z5" s="72">
        <v>0.13921434587604045</v>
      </c>
      <c r="AA5" s="24">
        <v>7.0582919019167675E-2</v>
      </c>
      <c r="AB5" s="24">
        <v>0.31266888591231062</v>
      </c>
      <c r="AC5" s="70">
        <v>5.1261451517504199E-2</v>
      </c>
      <c r="AD5" s="24"/>
      <c r="AE5" s="24"/>
      <c r="AF5" s="72">
        <v>1.5938215224062958E-2</v>
      </c>
      <c r="AG5" s="24">
        <v>3.6130482456118641E-2</v>
      </c>
      <c r="AH5" s="24">
        <v>0.16342272982669401</v>
      </c>
      <c r="AI5" s="25">
        <v>2.672005020642737E-2</v>
      </c>
      <c r="AK5" s="14" t="s">
        <v>9</v>
      </c>
      <c r="AL5" s="72">
        <v>4.6238409773625852E-2</v>
      </c>
      <c r="AM5" s="70">
        <v>6.6664512961486762E-3</v>
      </c>
      <c r="AN5" s="24"/>
      <c r="AO5" s="72">
        <v>1.8785198876039E-3</v>
      </c>
      <c r="AP5" s="70">
        <v>9.7917262145654242E-4</v>
      </c>
      <c r="AQ5" s="24"/>
      <c r="AR5" s="72">
        <v>1.3538893598869209E-3</v>
      </c>
      <c r="AS5" s="70">
        <v>1.9645169669094591E-3</v>
      </c>
      <c r="AT5" s="24"/>
      <c r="AU5" s="72">
        <v>6.685647107365288E-3</v>
      </c>
      <c r="AV5" s="70">
        <v>5.6756873614583012E-3</v>
      </c>
      <c r="AW5" s="24"/>
      <c r="AX5" s="72">
        <v>2.4838076209572207E-2</v>
      </c>
      <c r="AY5" s="24">
        <v>6.550522837160181E-3</v>
      </c>
      <c r="AZ5" s="24">
        <v>0.14118304524083672</v>
      </c>
      <c r="BA5" s="25">
        <v>3.7006620147966636E-2</v>
      </c>
    </row>
    <row r="6" spans="1:53">
      <c r="A6" s="14" t="s">
        <v>10</v>
      </c>
      <c r="B6" s="72">
        <v>7.3947399089666022E-2</v>
      </c>
      <c r="C6" s="24">
        <v>0.2568371849917554</v>
      </c>
      <c r="D6" s="24">
        <v>3.1498204726837544</v>
      </c>
      <c r="E6" s="70">
        <v>0.10705863817698499</v>
      </c>
      <c r="F6" s="24"/>
      <c r="G6" s="24"/>
      <c r="H6" s="72">
        <v>0.13283940882574602</v>
      </c>
      <c r="I6" s="24">
        <v>0.81262439817890586</v>
      </c>
      <c r="J6" s="24">
        <v>3.0564471183931663</v>
      </c>
      <c r="K6" s="70">
        <v>0.28269409720446598</v>
      </c>
      <c r="L6" s="24"/>
      <c r="M6" s="24"/>
      <c r="N6" s="72">
        <v>7.6265074435078489E-2</v>
      </c>
      <c r="O6" s="24">
        <v>0.29790412113496312</v>
      </c>
      <c r="P6" s="24">
        <v>2.1029736380915747</v>
      </c>
      <c r="Q6" s="70">
        <v>0.14858112772359353</v>
      </c>
      <c r="R6" s="24"/>
      <c r="S6" s="24"/>
      <c r="T6" s="72">
        <v>0.10171620647240642</v>
      </c>
      <c r="U6" s="24">
        <v>0.30538987957770264</v>
      </c>
      <c r="V6" s="24">
        <v>1.4171205573778944</v>
      </c>
      <c r="W6" s="70">
        <v>0.10295978409050366</v>
      </c>
      <c r="X6" s="24"/>
      <c r="Y6" s="24"/>
      <c r="Z6" s="72">
        <v>0.11305109293877999</v>
      </c>
      <c r="AA6" s="24">
        <v>0.20125315571636296</v>
      </c>
      <c r="AB6" s="24">
        <v>1.3987207796618071</v>
      </c>
      <c r="AC6" s="70">
        <v>0.11422567814029072</v>
      </c>
      <c r="AD6" s="24"/>
      <c r="AE6" s="24"/>
      <c r="AF6" s="72">
        <v>9.3842559758294822E-2</v>
      </c>
      <c r="AG6" s="24">
        <v>0.39442974834873556</v>
      </c>
      <c r="AH6" s="24">
        <v>2.7133010632294217</v>
      </c>
      <c r="AI6" s="25">
        <v>0.13412576605497029</v>
      </c>
      <c r="AK6" s="14" t="s">
        <v>10</v>
      </c>
      <c r="AL6" s="72">
        <v>5.9938679336181654E-3</v>
      </c>
      <c r="AM6" s="70">
        <v>1.3332902592297352E-2</v>
      </c>
      <c r="AN6" s="24"/>
      <c r="AO6" s="72">
        <v>1.0246472114203093E-3</v>
      </c>
      <c r="AP6" s="70">
        <v>4.8958631072827121E-4</v>
      </c>
      <c r="AQ6" s="24"/>
      <c r="AR6" s="72">
        <v>1.4769702107857317E-3</v>
      </c>
      <c r="AS6" s="70">
        <v>1.3096779779396394E-3</v>
      </c>
      <c r="AT6" s="24"/>
      <c r="AU6" s="72">
        <v>1.1828452574569355E-2</v>
      </c>
      <c r="AV6" s="70">
        <v>4.6114959811848705E-3</v>
      </c>
      <c r="AW6" s="24"/>
      <c r="AX6" s="72">
        <v>1.3581053366052628E-2</v>
      </c>
      <c r="AY6" s="24">
        <v>3.581718627336119E-3</v>
      </c>
      <c r="AZ6" s="24">
        <v>0.16228772726137439</v>
      </c>
      <c r="BA6" s="25">
        <v>4.2538537592765838E-2</v>
      </c>
    </row>
    <row r="7" spans="1:53">
      <c r="A7" s="14" t="s">
        <v>11</v>
      </c>
      <c r="B7" s="72">
        <v>0.11325337890027964</v>
      </c>
      <c r="C7" s="24">
        <v>1.8713236439343642E-2</v>
      </c>
      <c r="D7" s="24">
        <v>0.11708356833885256</v>
      </c>
      <c r="E7" s="70">
        <v>2.3339664572349636E-2</v>
      </c>
      <c r="F7" s="24"/>
      <c r="G7" s="24"/>
      <c r="H7" s="72">
        <v>6.7180082631698737E-2</v>
      </c>
      <c r="I7" s="24">
        <v>4.9809682490983234E-2</v>
      </c>
      <c r="J7" s="24">
        <v>0.1019670446561842</v>
      </c>
      <c r="K7" s="70">
        <v>6.561493653112041E-2</v>
      </c>
      <c r="L7" s="24"/>
      <c r="M7" s="24"/>
      <c r="N7" s="72">
        <v>6.271456007075929E-2</v>
      </c>
      <c r="O7" s="24">
        <v>1.4790911170290959E-2</v>
      </c>
      <c r="P7" s="24">
        <v>5.7963765345277009E-2</v>
      </c>
      <c r="Q7" s="70">
        <v>3.1477464637533085E-2</v>
      </c>
      <c r="R7" s="24"/>
      <c r="S7" s="24"/>
      <c r="T7" s="72">
        <v>8.3961395496085015E-2</v>
      </c>
      <c r="U7" s="24">
        <v>1.9011852273663019E-2</v>
      </c>
      <c r="V7" s="24">
        <v>2.0389508300285526E-2</v>
      </c>
      <c r="W7" s="70">
        <v>1.9639727601078696E-2</v>
      </c>
      <c r="X7" s="24"/>
      <c r="Y7" s="24"/>
      <c r="Z7" s="72">
        <v>5.1034493383792075E-2</v>
      </c>
      <c r="AA7" s="24">
        <v>1.1020381408197197E-2</v>
      </c>
      <c r="AB7" s="24">
        <v>3.4980453301960548E-2</v>
      </c>
      <c r="AC7" s="70">
        <v>1.6317954020041527E-2</v>
      </c>
      <c r="AD7" s="24"/>
      <c r="AE7" s="24"/>
      <c r="AF7" s="72">
        <v>9.1906340668993933E-2</v>
      </c>
      <c r="AG7" s="24">
        <v>2.5136675018566253E-2</v>
      </c>
      <c r="AH7" s="24">
        <v>9.3096972516888407E-2</v>
      </c>
      <c r="AI7" s="25">
        <v>2.9906582208516941E-2</v>
      </c>
      <c r="AK7" s="14" t="s">
        <v>11</v>
      </c>
      <c r="AL7" s="72">
        <v>9.4189353242571175E-3</v>
      </c>
      <c r="AM7" s="70">
        <v>1.2120820538452138E-3</v>
      </c>
      <c r="AN7" s="24"/>
      <c r="AO7" s="72">
        <v>1.2808090142753864E-3</v>
      </c>
      <c r="AP7" s="70">
        <v>2.7976360613044069E-4</v>
      </c>
      <c r="AQ7" s="24"/>
      <c r="AR7" s="72">
        <v>7.138689352131038E-3</v>
      </c>
      <c r="AS7" s="70">
        <v>1.2005381464446697E-3</v>
      </c>
      <c r="AT7" s="24"/>
      <c r="AU7" s="72">
        <v>6.4285068340050849E-2</v>
      </c>
      <c r="AV7" s="70">
        <v>9.5777224224608843E-3</v>
      </c>
      <c r="AW7" s="24"/>
      <c r="AX7" s="72">
        <v>0.11365961774263318</v>
      </c>
      <c r="AY7" s="24">
        <v>2.9975345731449398E-2</v>
      </c>
      <c r="AZ7" s="24">
        <v>0.31948122093158426</v>
      </c>
      <c r="BA7" s="25">
        <v>8.3741784767821473E-2</v>
      </c>
    </row>
    <row r="8" spans="1:53">
      <c r="A8" s="14" t="s">
        <v>12</v>
      </c>
      <c r="B8" s="72">
        <v>2.3067528869634266</v>
      </c>
      <c r="C8" s="24">
        <v>1.463893872349048</v>
      </c>
      <c r="D8" s="24">
        <v>10.52104502313011</v>
      </c>
      <c r="E8" s="70">
        <v>1.7490495198989033</v>
      </c>
      <c r="F8" s="24"/>
      <c r="G8" s="24"/>
      <c r="H8" s="72">
        <v>2.4430285172436035</v>
      </c>
      <c r="I8" s="24">
        <v>3.5806071053228314</v>
      </c>
      <c r="J8" s="24">
        <v>10.600883305444983</v>
      </c>
      <c r="K8" s="70">
        <v>2.5702190010921626</v>
      </c>
      <c r="L8" s="24"/>
      <c r="M8" s="24"/>
      <c r="N8" s="72">
        <v>2.1326424914920827</v>
      </c>
      <c r="O8" s="24">
        <v>1.2211034933472891</v>
      </c>
      <c r="P8" s="24">
        <v>6.9811455628926886</v>
      </c>
      <c r="Q8" s="70">
        <v>2.3408241559816272</v>
      </c>
      <c r="R8" s="24"/>
      <c r="S8" s="24"/>
      <c r="T8" s="72">
        <v>1.5819991831466018</v>
      </c>
      <c r="U8" s="24">
        <v>0.92749993453256296</v>
      </c>
      <c r="V8" s="24">
        <v>6.7787655522242076</v>
      </c>
      <c r="W8" s="70">
        <v>1.3004277007130431</v>
      </c>
      <c r="X8" s="24"/>
      <c r="Y8" s="24"/>
      <c r="Z8" s="72">
        <v>1.2521216050776589</v>
      </c>
      <c r="AA8" s="24">
        <v>0.54104824913577598</v>
      </c>
      <c r="AB8" s="24">
        <v>3.6867076802322218</v>
      </c>
      <c r="AC8" s="70">
        <v>1.1275871055667042</v>
      </c>
      <c r="AD8" s="24"/>
      <c r="AE8" s="24"/>
      <c r="AF8" s="72">
        <v>2.1890878786732952</v>
      </c>
      <c r="AG8" s="24">
        <v>1.8313020441372736</v>
      </c>
      <c r="AH8" s="24">
        <v>9.2669241039122436</v>
      </c>
      <c r="AI8" s="25">
        <v>1.7272962189137915</v>
      </c>
      <c r="AK8" s="14" t="s">
        <v>12</v>
      </c>
      <c r="AL8" s="72">
        <v>0.49149717055668951</v>
      </c>
      <c r="AM8" s="70">
        <v>0.25332514925364968</v>
      </c>
      <c r="AN8" s="24"/>
      <c r="AO8" s="72">
        <v>5.1232360571015469E-2</v>
      </c>
      <c r="AP8" s="70">
        <v>3.5529977978565969E-2</v>
      </c>
      <c r="AQ8" s="24"/>
      <c r="AR8" s="72">
        <v>8.098719989141763E-2</v>
      </c>
      <c r="AS8" s="70">
        <v>4.6166148722372305E-2</v>
      </c>
      <c r="AT8" s="24"/>
      <c r="AU8" s="72">
        <v>0.71279283775448377</v>
      </c>
      <c r="AV8" s="70">
        <v>0.19687540535058481</v>
      </c>
      <c r="AW8" s="24"/>
      <c r="AX8" s="72">
        <v>0.75342164502369013</v>
      </c>
      <c r="AY8" s="24">
        <v>0.19869919272719208</v>
      </c>
      <c r="AZ8" s="24">
        <v>3.4851835240122067</v>
      </c>
      <c r="BA8" s="25">
        <v>0.91352940148769346</v>
      </c>
    </row>
    <row r="9" spans="1:53">
      <c r="A9" s="14" t="s">
        <v>13</v>
      </c>
      <c r="B9" s="72">
        <v>0.49684963056774234</v>
      </c>
      <c r="C9" s="24">
        <v>1.5696091005509443</v>
      </c>
      <c r="D9" s="24">
        <v>2.3244752029959441</v>
      </c>
      <c r="E9" s="70">
        <v>0.2785568805890799</v>
      </c>
      <c r="F9" s="24"/>
      <c r="G9" s="24"/>
      <c r="H9" s="72">
        <v>0.71865079657165898</v>
      </c>
      <c r="I9" s="24">
        <v>4.3551520450068626</v>
      </c>
      <c r="J9" s="24">
        <v>2.2665099672075955</v>
      </c>
      <c r="K9" s="70">
        <v>0.86505654316384994</v>
      </c>
      <c r="L9" s="24"/>
      <c r="M9" s="24"/>
      <c r="N9" s="72">
        <v>0.51926265942243621</v>
      </c>
      <c r="O9" s="24">
        <v>1.5534249270131246</v>
      </c>
      <c r="P9" s="24">
        <v>1.7375349213605029</v>
      </c>
      <c r="Q9" s="70">
        <v>0.30184640197062956</v>
      </c>
      <c r="R9" s="24"/>
      <c r="S9" s="24"/>
      <c r="T9" s="72">
        <v>0.62219881542296118</v>
      </c>
      <c r="U9" s="24">
        <v>1.4430764031357635</v>
      </c>
      <c r="V9" s="24">
        <v>0.66529473668590167</v>
      </c>
      <c r="W9" s="70">
        <v>0.21837790043704508</v>
      </c>
      <c r="X9" s="24"/>
      <c r="Y9" s="24"/>
      <c r="Z9" s="72">
        <v>1.8981278504421135</v>
      </c>
      <c r="AA9" s="24">
        <v>0.98842325630187577</v>
      </c>
      <c r="AB9" s="24">
        <v>0.36522245793468766</v>
      </c>
      <c r="AC9" s="70">
        <v>0.39130124084422857</v>
      </c>
      <c r="AD9" s="24"/>
      <c r="AE9" s="24"/>
      <c r="AF9" s="72">
        <v>0.62789022423121787</v>
      </c>
      <c r="AG9" s="24">
        <v>2.2104967192349783</v>
      </c>
      <c r="AH9" s="24">
        <v>1.9653493716137764</v>
      </c>
      <c r="AI9" s="25">
        <v>0.37144357295721969</v>
      </c>
      <c r="AK9" s="14" t="s">
        <v>13</v>
      </c>
      <c r="AL9" s="72">
        <v>0.35106940754049254</v>
      </c>
      <c r="AM9" s="70">
        <v>8.545178479608756E-2</v>
      </c>
      <c r="AN9" s="24"/>
      <c r="AO9" s="72">
        <v>3.6374976005420979E-2</v>
      </c>
      <c r="AP9" s="70">
        <v>9.2321990023045419E-3</v>
      </c>
      <c r="AQ9" s="24"/>
      <c r="AR9" s="72">
        <v>9.3910689235792794E-2</v>
      </c>
      <c r="AS9" s="70">
        <v>3.8853780012209307E-2</v>
      </c>
      <c r="AT9" s="24"/>
      <c r="AU9" s="72">
        <v>0.3723391158255745</v>
      </c>
      <c r="AV9" s="70">
        <v>0.17842942142584536</v>
      </c>
      <c r="AW9" s="24"/>
      <c r="AX9" s="72">
        <v>0.47918604336478765</v>
      </c>
      <c r="AY9" s="24">
        <v>0.12637529146076856</v>
      </c>
      <c r="AZ9" s="24">
        <v>0.97227086825648545</v>
      </c>
      <c r="BA9" s="25">
        <v>0.25484971400867795</v>
      </c>
    </row>
    <row r="10" spans="1:53">
      <c r="A10" s="57" t="s">
        <v>14</v>
      </c>
      <c r="B10" s="72">
        <v>2.4018319550894391</v>
      </c>
      <c r="C10" s="24">
        <v>1.9051239309683716</v>
      </c>
      <c r="D10" s="24">
        <v>7.5072690776998448</v>
      </c>
      <c r="E10" s="70">
        <v>0.19941394407215246</v>
      </c>
      <c r="F10" s="24"/>
      <c r="G10" s="24"/>
      <c r="H10" s="72">
        <v>2.4070639614900142</v>
      </c>
      <c r="I10" s="24">
        <v>6.2770704616844375</v>
      </c>
      <c r="J10" s="24">
        <v>6.5731981242873996</v>
      </c>
      <c r="K10" s="70">
        <v>2.9625611124733426</v>
      </c>
      <c r="L10" s="24"/>
      <c r="M10" s="24"/>
      <c r="N10" s="72">
        <v>2.3668231756344147</v>
      </c>
      <c r="O10" s="24">
        <v>1.6899564147388835</v>
      </c>
      <c r="P10" s="24">
        <v>6.4045223697476121</v>
      </c>
      <c r="Q10" s="70">
        <v>0.29372721466332963</v>
      </c>
      <c r="R10" s="24"/>
      <c r="S10" s="24"/>
      <c r="T10" s="72">
        <v>2.5938283009840015</v>
      </c>
      <c r="U10" s="24">
        <v>1.5449530458749365</v>
      </c>
      <c r="V10" s="24">
        <v>7.0084210383966887</v>
      </c>
      <c r="W10" s="70">
        <v>1.1535066677700245</v>
      </c>
      <c r="X10" s="24"/>
      <c r="Y10" s="24"/>
      <c r="Z10" s="72">
        <v>1.7469623890268313</v>
      </c>
      <c r="AA10" s="24">
        <v>1.0433939683260971</v>
      </c>
      <c r="AB10" s="24">
        <v>3.5404860697472476</v>
      </c>
      <c r="AC10" s="70">
        <v>1.1559374903287991</v>
      </c>
      <c r="AD10" s="24"/>
      <c r="AE10" s="24"/>
      <c r="AF10" s="72">
        <v>2.3719965165394443</v>
      </c>
      <c r="AG10" s="24">
        <v>2.6671104400368804</v>
      </c>
      <c r="AH10" s="24">
        <v>6.6542356359527703</v>
      </c>
      <c r="AI10" s="25">
        <v>0.81341603938797546</v>
      </c>
      <c r="AK10" s="14" t="s">
        <v>14</v>
      </c>
      <c r="AL10" s="72">
        <v>0.57198625423670479</v>
      </c>
      <c r="AM10" s="70">
        <v>0.30059634935361296</v>
      </c>
      <c r="AN10" s="24"/>
      <c r="AO10" s="72">
        <v>1.8785198876039E-3</v>
      </c>
      <c r="AP10" s="70">
        <v>3.0773996674348476E-3</v>
      </c>
      <c r="AQ10" s="24"/>
      <c r="AR10" s="72">
        <v>1.9569855292910946E-2</v>
      </c>
      <c r="AS10" s="70">
        <v>1.1896241632951728E-2</v>
      </c>
      <c r="AT10" s="24"/>
      <c r="AU10" s="72">
        <v>0.24479754023891362</v>
      </c>
      <c r="AV10" s="70">
        <v>8.3361658121418797E-2</v>
      </c>
      <c r="AW10" s="24"/>
      <c r="AX10" s="72">
        <v>0.34431964710404034</v>
      </c>
      <c r="AY10" s="24">
        <v>9.0807101669521648E-2</v>
      </c>
      <c r="AZ10" s="24">
        <v>3.2777754420862375</v>
      </c>
      <c r="BA10" s="25">
        <v>0.85916400590949571</v>
      </c>
    </row>
    <row r="11" spans="1:53">
      <c r="A11" s="14" t="s">
        <v>15</v>
      </c>
      <c r="B11" s="72">
        <v>0.17849001365435133</v>
      </c>
      <c r="C11" s="24">
        <v>0.1122397158713388</v>
      </c>
      <c r="D11" s="24">
        <v>0.22993162835723532</v>
      </c>
      <c r="E11" s="70">
        <v>1.3803128264563548E-2</v>
      </c>
      <c r="F11" s="24"/>
      <c r="G11" s="24"/>
      <c r="H11" s="72">
        <v>0.19980605195742349</v>
      </c>
      <c r="I11" s="24">
        <v>0.29579423046930187</v>
      </c>
      <c r="J11" s="24">
        <v>0.24247590526786256</v>
      </c>
      <c r="K11" s="70">
        <v>5.1574774557253664E-2</v>
      </c>
      <c r="L11" s="24"/>
      <c r="M11" s="24"/>
      <c r="N11" s="72">
        <v>0.18327939300457344</v>
      </c>
      <c r="O11" s="24">
        <v>0.13548853886119122</v>
      </c>
      <c r="P11" s="24">
        <v>0.21773016165358167</v>
      </c>
      <c r="Q11" s="70">
        <v>2.2109171590648236E-2</v>
      </c>
      <c r="R11" s="24"/>
      <c r="S11" s="24"/>
      <c r="T11" s="72">
        <v>0.2335440520731526</v>
      </c>
      <c r="U11" s="24">
        <v>0.17221089420613406</v>
      </c>
      <c r="V11" s="24">
        <v>0.29699059407147521</v>
      </c>
      <c r="W11" s="70">
        <v>2.1345804948243109E-2</v>
      </c>
      <c r="X11" s="24"/>
      <c r="Y11" s="24"/>
      <c r="Z11" s="72">
        <v>0.51825851034363546</v>
      </c>
      <c r="AA11" s="24">
        <v>0.14339615332332761</v>
      </c>
      <c r="AB11" s="24">
        <v>8.8860298435312124E-2</v>
      </c>
      <c r="AC11" s="70">
        <v>1.1537947286898028E-2</v>
      </c>
      <c r="AD11" s="24"/>
      <c r="AE11" s="24"/>
      <c r="AF11" s="72">
        <v>0.20374434843373379</v>
      </c>
      <c r="AG11" s="24">
        <v>0.17224960369525572</v>
      </c>
      <c r="AH11" s="24">
        <v>0.22156364353123159</v>
      </c>
      <c r="AI11" s="25">
        <v>2.0858168997186101E-2</v>
      </c>
      <c r="AK11" s="14" t="s">
        <v>15</v>
      </c>
      <c r="AL11" s="72">
        <v>0.11131469019576593</v>
      </c>
      <c r="AM11" s="70">
        <v>1.6363107726910388E-2</v>
      </c>
      <c r="AN11" s="24"/>
      <c r="AO11" s="72">
        <v>6.0624960009034966E-3</v>
      </c>
      <c r="AP11" s="70">
        <v>3.2872223720326775E-3</v>
      </c>
      <c r="AQ11" s="24"/>
      <c r="AR11" s="72">
        <v>8.7387404138155808E-3</v>
      </c>
      <c r="AS11" s="70">
        <v>6.0026907322233486E-3</v>
      </c>
      <c r="AT11" s="24"/>
      <c r="AU11" s="72">
        <v>4.9370932485159044E-2</v>
      </c>
      <c r="AV11" s="70">
        <v>1.8800714384830622E-2</v>
      </c>
      <c r="AW11" s="24"/>
      <c r="AX11" s="72">
        <v>0.10407299183718412</v>
      </c>
      <c r="AY11" s="24">
        <v>2.7447073759212095E-2</v>
      </c>
      <c r="AZ11" s="24">
        <v>0.20668033427009094</v>
      </c>
      <c r="BA11" s="25">
        <v>5.4174639804239845E-2</v>
      </c>
    </row>
    <row r="12" spans="1:53">
      <c r="A12" s="14" t="s">
        <v>16</v>
      </c>
      <c r="B12" s="72">
        <v>0</v>
      </c>
      <c r="C12" s="24">
        <v>0</v>
      </c>
      <c r="D12" s="24">
        <v>1.8994070396964715</v>
      </c>
      <c r="E12" s="70">
        <v>0</v>
      </c>
      <c r="F12" s="24"/>
      <c r="G12" s="24"/>
      <c r="H12" s="72">
        <v>0.35106043499334916</v>
      </c>
      <c r="I12" s="24">
        <v>0.26814277641041928</v>
      </c>
      <c r="J12" s="24">
        <v>8.6182410034245738</v>
      </c>
      <c r="K12" s="70">
        <v>0</v>
      </c>
      <c r="L12" s="24"/>
      <c r="M12" s="24"/>
      <c r="N12" s="72">
        <v>1.0867927871586809</v>
      </c>
      <c r="O12" s="24">
        <v>0.88428721170527924</v>
      </c>
      <c r="P12" s="24">
        <v>6.4860285660267252</v>
      </c>
      <c r="Q12" s="70">
        <v>0</v>
      </c>
      <c r="R12" s="24"/>
      <c r="S12" s="24"/>
      <c r="T12" s="72">
        <v>2.813623837315018</v>
      </c>
      <c r="U12" s="24">
        <v>3.942587541022692</v>
      </c>
      <c r="V12" s="24">
        <v>11.351213823582659</v>
      </c>
      <c r="W12" s="70">
        <v>0.25257209258721863</v>
      </c>
      <c r="X12" s="24"/>
      <c r="Y12" s="24"/>
      <c r="Z12" s="72">
        <v>6.176976469088947</v>
      </c>
      <c r="AA12" s="24">
        <v>11.471434951683795</v>
      </c>
      <c r="AB12" s="24">
        <v>28.182218236941356</v>
      </c>
      <c r="AC12" s="70">
        <v>2.5999968881122428</v>
      </c>
      <c r="AD12" s="24"/>
      <c r="AE12" s="24"/>
      <c r="AF12" s="72">
        <v>0.79547662818867149</v>
      </c>
      <c r="AG12" s="24">
        <v>1.2159739318248748</v>
      </c>
      <c r="AH12" s="24">
        <v>6.8777352052786336</v>
      </c>
      <c r="AI12" s="25">
        <v>0.21675383275362603</v>
      </c>
      <c r="AK12" s="14" t="s">
        <v>16</v>
      </c>
      <c r="AL12" s="72">
        <v>2.7713050034195059</v>
      </c>
      <c r="AM12" s="70">
        <v>3.1730521729274481</v>
      </c>
      <c r="AN12" s="24"/>
      <c r="AO12" s="72">
        <v>1.1579431114114465</v>
      </c>
      <c r="AP12" s="70">
        <v>2.4671246784413468</v>
      </c>
      <c r="AQ12" s="24"/>
      <c r="AR12" s="72">
        <v>0.82826019900062942</v>
      </c>
      <c r="AS12" s="70">
        <v>1.8826064058089493</v>
      </c>
      <c r="AT12" s="24"/>
      <c r="AU12" s="72">
        <v>2.2555306846423733</v>
      </c>
      <c r="AV12" s="70">
        <v>5.7226678949522158</v>
      </c>
      <c r="AW12" s="24"/>
      <c r="AX12" s="72">
        <v>4.95945691292044</v>
      </c>
      <c r="AY12" s="24">
        <v>8.2831704855287587</v>
      </c>
      <c r="AZ12" s="24">
        <v>20.844855606807684</v>
      </c>
      <c r="BA12" s="25">
        <v>2.039691780502519</v>
      </c>
    </row>
    <row r="13" spans="1:53" ht="16" thickBot="1">
      <c r="A13" s="11" t="s">
        <v>17</v>
      </c>
      <c r="B13" s="73">
        <v>5.5778465330423694</v>
      </c>
      <c r="C13" s="46">
        <v>5.3407497392357302</v>
      </c>
      <c r="D13" s="46">
        <v>25.883212916494696</v>
      </c>
      <c r="E13" s="71">
        <v>2.3870128543767</v>
      </c>
      <c r="F13" s="46"/>
      <c r="G13" s="46"/>
      <c r="H13" s="73">
        <v>6.32920735127695</v>
      </c>
      <c r="I13" s="46">
        <v>15.695750883903242</v>
      </c>
      <c r="J13" s="46">
        <v>31.670433428552499</v>
      </c>
      <c r="K13" s="71">
        <v>6.8588581981994201</v>
      </c>
      <c r="L13" s="46"/>
      <c r="M13" s="46"/>
      <c r="N13" s="73">
        <v>6.4409832064960799</v>
      </c>
      <c r="O13" s="46">
        <v>5.8359239800927503</v>
      </c>
      <c r="P13" s="46">
        <v>24.171781063887895</v>
      </c>
      <c r="Q13" s="71">
        <v>3.1695433589090602</v>
      </c>
      <c r="R13" s="46"/>
      <c r="S13" s="46"/>
      <c r="T13" s="73">
        <v>8.059617675348079</v>
      </c>
      <c r="U13" s="46">
        <v>8.4083084070310505</v>
      </c>
      <c r="V13" s="46">
        <v>27.7104622905225</v>
      </c>
      <c r="W13" s="71">
        <v>3.1167982249546395</v>
      </c>
      <c r="X13" s="46"/>
      <c r="Y13" s="46"/>
      <c r="Z13" s="73">
        <v>11.895746756177799</v>
      </c>
      <c r="AA13" s="46">
        <v>14.4705530349146</v>
      </c>
      <c r="AB13" s="46">
        <v>37.609864862166901</v>
      </c>
      <c r="AC13" s="71">
        <v>5.4681657558167096</v>
      </c>
      <c r="AD13" s="46"/>
      <c r="AE13" s="46"/>
      <c r="AF13" s="73">
        <v>6.3898827117177142</v>
      </c>
      <c r="AG13" s="46">
        <v>8.5528296447526841</v>
      </c>
      <c r="AH13" s="46">
        <v>27.955628725861661</v>
      </c>
      <c r="AI13" s="44">
        <v>3.3405202314797129</v>
      </c>
      <c r="AK13" s="11" t="s">
        <v>17</v>
      </c>
      <c r="AL13" s="73">
        <v>4.3588237389806599</v>
      </c>
      <c r="AM13" s="71">
        <v>3.85</v>
      </c>
      <c r="AN13" s="46"/>
      <c r="AO13" s="73">
        <v>1.2576754399896899</v>
      </c>
      <c r="AP13" s="71">
        <v>2.52</v>
      </c>
      <c r="AQ13" s="46"/>
      <c r="AR13" s="73">
        <v>1.0414362327573701</v>
      </c>
      <c r="AS13" s="71">
        <v>1.9899999999999998</v>
      </c>
      <c r="AT13" s="46"/>
      <c r="AU13" s="73">
        <v>3.7176302789684899</v>
      </c>
      <c r="AV13" s="71">
        <v>6.22</v>
      </c>
      <c r="AW13" s="46"/>
      <c r="AX13" s="73">
        <v>6.7925359875684004</v>
      </c>
      <c r="AY13" s="46">
        <v>8.7666067323413994</v>
      </c>
      <c r="AZ13" s="46">
        <v>29.4097177688665</v>
      </c>
      <c r="BA13" s="44">
        <v>4.2846964842211808</v>
      </c>
    </row>
    <row r="14" spans="1:53">
      <c r="A14" s="14"/>
      <c r="B14" s="215" t="s">
        <v>53</v>
      </c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199"/>
      <c r="AK14" s="12"/>
      <c r="AL14" s="215" t="s">
        <v>53</v>
      </c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199"/>
    </row>
    <row r="15" spans="1:53">
      <c r="A15" s="14" t="s">
        <v>9</v>
      </c>
      <c r="B15" s="1">
        <v>1.2049934930351371E-3</v>
      </c>
      <c r="C15" s="2">
        <v>2.6836490689001471E-3</v>
      </c>
      <c r="D15" s="2">
        <v>5.1840899360284668E-3</v>
      </c>
      <c r="E15" s="3">
        <v>6.6154142294260285E-3</v>
      </c>
      <c r="F15" s="2"/>
      <c r="G15" s="2"/>
      <c r="H15" s="1">
        <v>1.5133170761932164E-3</v>
      </c>
      <c r="I15" s="2">
        <v>3.6028976732482743E-3</v>
      </c>
      <c r="J15" s="2">
        <v>6.6532389064422456E-3</v>
      </c>
      <c r="K15" s="3">
        <v>8.9136896274185449E-3</v>
      </c>
      <c r="L15" s="2"/>
      <c r="M15" s="2"/>
      <c r="N15" s="1">
        <v>2.0498524611488752E-3</v>
      </c>
      <c r="O15" s="2">
        <v>6.6773251767252781E-3</v>
      </c>
      <c r="P15" s="2">
        <v>7.607303668849247E-3</v>
      </c>
      <c r="Q15" s="3">
        <v>9.7735915978639943E-3</v>
      </c>
      <c r="R15" s="2"/>
      <c r="S15" s="2"/>
      <c r="T15" s="1">
        <v>3.5666560866502266E-3</v>
      </c>
      <c r="U15" s="2">
        <v>6.3721326352388459E-3</v>
      </c>
      <c r="V15" s="2">
        <v>6.2166584619667798E-3</v>
      </c>
      <c r="W15" s="3">
        <v>1.5390327940841084E-2</v>
      </c>
      <c r="X15" s="2"/>
      <c r="Y15" s="2"/>
      <c r="Z15" s="1">
        <v>1.1702867312953051E-2</v>
      </c>
      <c r="AA15" s="2">
        <v>4.8776932608494625E-3</v>
      </c>
      <c r="AB15" s="2">
        <v>8.3134807066758531E-3</v>
      </c>
      <c r="AC15" s="3">
        <v>9.3745240738131088E-3</v>
      </c>
      <c r="AD15" s="2"/>
      <c r="AE15" s="2"/>
      <c r="AF15" s="1">
        <v>2.4942891666595991E-3</v>
      </c>
      <c r="AG15" s="2">
        <v>4.2243893491185512E-3</v>
      </c>
      <c r="AH15" s="2">
        <v>5.8457898203345422E-3</v>
      </c>
      <c r="AI15" s="58">
        <v>7.9987691601530846E-3</v>
      </c>
      <c r="AK15" s="14" t="s">
        <v>9</v>
      </c>
      <c r="AL15" s="1">
        <v>1.0608001732237747E-2</v>
      </c>
      <c r="AM15" s="3">
        <v>1.7315457912074484E-3</v>
      </c>
      <c r="AN15" s="2"/>
      <c r="AO15" s="1">
        <v>1.4936444076695174E-3</v>
      </c>
      <c r="AP15" s="3">
        <v>3.8856056407005654E-4</v>
      </c>
      <c r="AQ15" s="2"/>
      <c r="AR15" s="1">
        <v>1.3000213717380283E-3</v>
      </c>
      <c r="AS15" s="3">
        <v>9.871944557333966E-4</v>
      </c>
      <c r="AT15" s="2"/>
      <c r="AU15" s="1">
        <v>1.7983625604696542E-3</v>
      </c>
      <c r="AV15" s="3">
        <v>9.1248992949490373E-4</v>
      </c>
      <c r="AW15" s="2"/>
      <c r="AX15" s="1">
        <v>3.6566720080733455E-3</v>
      </c>
      <c r="AY15" s="2">
        <v>7.4721303660106771E-4</v>
      </c>
      <c r="AZ15" s="2">
        <v>4.8005576371186699E-3</v>
      </c>
      <c r="BA15" s="58">
        <v>8.6369291930588742E-3</v>
      </c>
    </row>
    <row r="16" spans="1:53">
      <c r="A16" s="14" t="s">
        <v>10</v>
      </c>
      <c r="B16" s="1">
        <v>1.3257338410372559E-2</v>
      </c>
      <c r="C16" s="2">
        <v>4.8090099242978052E-2</v>
      </c>
      <c r="D16" s="2">
        <v>0.12169356574262294</v>
      </c>
      <c r="E16" s="3">
        <v>4.4850465711019513E-2</v>
      </c>
      <c r="F16" s="2"/>
      <c r="G16" s="2"/>
      <c r="H16" s="1">
        <v>2.0988316775392892E-2</v>
      </c>
      <c r="I16" s="2">
        <v>5.1773528019757993E-2</v>
      </c>
      <c r="J16" s="2">
        <v>9.6507903034810522E-2</v>
      </c>
      <c r="K16" s="3">
        <v>4.1215912187640577E-2</v>
      </c>
      <c r="L16" s="2"/>
      <c r="M16" s="2"/>
      <c r="N16" s="1">
        <v>1.1840595137425764E-2</v>
      </c>
      <c r="O16" s="2">
        <v>5.1046607555403509E-2</v>
      </c>
      <c r="P16" s="2">
        <v>8.700118673643667E-2</v>
      </c>
      <c r="Q16" s="3">
        <v>4.6877770990561347E-2</v>
      </c>
      <c r="R16" s="2"/>
      <c r="S16" s="2"/>
      <c r="T16" s="1">
        <v>1.2620475383531577E-2</v>
      </c>
      <c r="U16" s="2">
        <v>3.6320014061607779E-2</v>
      </c>
      <c r="V16" s="2">
        <v>5.1140271227541965E-2</v>
      </c>
      <c r="W16" s="3">
        <v>3.3033830443740739E-2</v>
      </c>
      <c r="X16" s="2"/>
      <c r="Y16" s="2"/>
      <c r="Z16" s="1">
        <v>9.5034885372008576E-3</v>
      </c>
      <c r="AA16" s="2">
        <v>1.390777223446669E-2</v>
      </c>
      <c r="AB16" s="2">
        <v>3.7190263373395684E-2</v>
      </c>
      <c r="AC16" s="3">
        <v>2.0889212807564263E-2</v>
      </c>
      <c r="AD16" s="2"/>
      <c r="AE16" s="2"/>
      <c r="AF16" s="1">
        <v>1.4686116160818901E-2</v>
      </c>
      <c r="AG16" s="2">
        <v>4.611687181104155E-2</v>
      </c>
      <c r="AH16" s="2">
        <v>9.7057415157304455E-2</v>
      </c>
      <c r="AI16" s="58">
        <v>4.0151161124852133E-2</v>
      </c>
      <c r="AK16" s="14" t="s">
        <v>10</v>
      </c>
      <c r="AL16" s="1">
        <v>1.3751113356604485E-3</v>
      </c>
      <c r="AM16" s="3">
        <v>3.4630915824148969E-3</v>
      </c>
      <c r="AN16" s="2"/>
      <c r="AO16" s="1">
        <v>8.1471513145610049E-4</v>
      </c>
      <c r="AP16" s="3">
        <v>1.9428028203502827E-4</v>
      </c>
      <c r="AQ16" s="2"/>
      <c r="AR16" s="1">
        <v>1.4182051328051218E-3</v>
      </c>
      <c r="AS16" s="3">
        <v>6.5812963715559773E-4</v>
      </c>
      <c r="AT16" s="2"/>
      <c r="AU16" s="1">
        <v>3.1817183762155418E-3</v>
      </c>
      <c r="AV16" s="3">
        <v>7.4139806771460941E-4</v>
      </c>
      <c r="AW16" s="2"/>
      <c r="AX16" s="1">
        <v>1.9994083786833775E-3</v>
      </c>
      <c r="AY16" s="2">
        <v>4.0856385334619749E-4</v>
      </c>
      <c r="AZ16" s="2">
        <v>5.5181667684405401E-3</v>
      </c>
      <c r="BA16" s="58">
        <v>9.9280165466604734E-3</v>
      </c>
    </row>
    <row r="17" spans="1:55">
      <c r="A17" s="14" t="s">
        <v>11</v>
      </c>
      <c r="B17" s="1">
        <v>2.0304140357642102E-2</v>
      </c>
      <c r="C17" s="2">
        <v>3.5038594491457178E-3</v>
      </c>
      <c r="D17" s="2">
        <v>4.5235330218312371E-3</v>
      </c>
      <c r="E17" s="3">
        <v>9.77777079396756E-3</v>
      </c>
      <c r="F17" s="2"/>
      <c r="G17" s="2"/>
      <c r="H17" s="1">
        <v>1.0614296372853832E-2</v>
      </c>
      <c r="I17" s="2">
        <v>3.1734501177682101E-3</v>
      </c>
      <c r="J17" s="2">
        <v>3.2196289604377736E-3</v>
      </c>
      <c r="K17" s="3">
        <v>9.5664518255160272E-3</v>
      </c>
      <c r="L17" s="2"/>
      <c r="M17" s="2"/>
      <c r="N17" s="1">
        <v>9.7367991904571752E-3</v>
      </c>
      <c r="O17" s="2">
        <v>2.5344591911657982E-3</v>
      </c>
      <c r="P17" s="2">
        <v>2.3979931471360869E-3</v>
      </c>
      <c r="Q17" s="3">
        <v>9.9312301720230946E-3</v>
      </c>
      <c r="R17" s="2"/>
      <c r="S17" s="2"/>
      <c r="T17" s="1">
        <v>1.0417540741777045E-2</v>
      </c>
      <c r="U17" s="2">
        <v>2.2610793221815289E-3</v>
      </c>
      <c r="V17" s="2">
        <v>7.3580541841985515E-4</v>
      </c>
      <c r="W17" s="3">
        <v>6.3012508938927302E-3</v>
      </c>
      <c r="X17" s="2"/>
      <c r="Y17" s="2"/>
      <c r="Z17" s="1">
        <v>4.290146253936384E-3</v>
      </c>
      <c r="AA17" s="2">
        <v>7.6157292548579062E-4</v>
      </c>
      <c r="AB17" s="2">
        <v>9.300871840448602E-4</v>
      </c>
      <c r="AC17" s="3">
        <v>2.9841732582234649E-3</v>
      </c>
      <c r="AD17" s="2"/>
      <c r="AE17" s="2"/>
      <c r="AF17" s="1">
        <v>1.4383102916812048E-2</v>
      </c>
      <c r="AG17" s="2">
        <v>2.9389893243095353E-3</v>
      </c>
      <c r="AH17" s="2">
        <v>3.330169155908295E-3</v>
      </c>
      <c r="AI17" s="58">
        <v>8.9526720798423533E-3</v>
      </c>
      <c r="AK17" s="14" t="s">
        <v>11</v>
      </c>
      <c r="AL17" s="1">
        <v>2.1608892417521335E-3</v>
      </c>
      <c r="AM17" s="3">
        <v>3.1482650749226331E-4</v>
      </c>
      <c r="AN17" s="2"/>
      <c r="AO17" s="1">
        <v>1.0183939143201255E-3</v>
      </c>
      <c r="AP17" s="3">
        <v>1.1101730402001615E-4</v>
      </c>
      <c r="AQ17" s="2"/>
      <c r="AR17" s="1">
        <v>6.8546581418914235E-3</v>
      </c>
      <c r="AS17" s="3">
        <v>6.0328550072596477E-4</v>
      </c>
      <c r="AT17" s="2"/>
      <c r="AU17" s="1">
        <v>1.7291947696823597E-2</v>
      </c>
      <c r="AV17" s="3">
        <v>1.5398267560226503E-3</v>
      </c>
      <c r="AW17" s="2"/>
      <c r="AX17" s="1">
        <v>1.6733016645130969E-2</v>
      </c>
      <c r="AY17" s="2">
        <v>3.4192643341540126E-3</v>
      </c>
      <c r="AZ17" s="2">
        <v>1.0863117539665448E-2</v>
      </c>
      <c r="BA17" s="58">
        <v>1.9544391318313651E-2</v>
      </c>
    </row>
    <row r="18" spans="1:55">
      <c r="A18" s="14" t="s">
        <v>12</v>
      </c>
      <c r="B18" s="1">
        <v>0.41355617679664558</v>
      </c>
      <c r="C18" s="2">
        <v>0.27409894562079473</v>
      </c>
      <c r="D18" s="2">
        <v>0.40648141546698491</v>
      </c>
      <c r="E18" s="3">
        <v>0.73273569377388947</v>
      </c>
      <c r="F18" s="2"/>
      <c r="G18" s="2"/>
      <c r="H18" s="1">
        <v>0.38599280789097706</v>
      </c>
      <c r="I18" s="2">
        <v>0.22812588781559465</v>
      </c>
      <c r="J18" s="2">
        <v>0.33472492030651368</v>
      </c>
      <c r="K18" s="3">
        <v>0.37472986418743776</v>
      </c>
      <c r="L18" s="2"/>
      <c r="M18" s="2"/>
      <c r="N18" s="1">
        <v>0.33110511596136399</v>
      </c>
      <c r="O18" s="2">
        <v>0.20923910207066854</v>
      </c>
      <c r="P18" s="2">
        <v>0.28881386706428369</v>
      </c>
      <c r="Q18" s="3">
        <v>0.73853671993536829</v>
      </c>
      <c r="R18" s="2"/>
      <c r="S18" s="2"/>
      <c r="T18" s="1">
        <v>0.19628712513069405</v>
      </c>
      <c r="U18" s="2">
        <v>0.11030755410410314</v>
      </c>
      <c r="V18" s="2">
        <v>0.2446283819141723</v>
      </c>
      <c r="W18" s="3">
        <v>0.41723191777419888</v>
      </c>
      <c r="X18" s="2"/>
      <c r="Y18" s="2"/>
      <c r="Z18" s="1">
        <v>0.10525792375559749</v>
      </c>
      <c r="AA18" s="2">
        <v>3.7389604103611862E-2</v>
      </c>
      <c r="AB18" s="2">
        <v>9.8025018003742206E-2</v>
      </c>
      <c r="AC18" s="3">
        <v>0.20620938645966319</v>
      </c>
      <c r="AD18" s="2"/>
      <c r="AE18" s="2"/>
      <c r="AF18" s="1">
        <v>0.34258655087032569</v>
      </c>
      <c r="AG18" s="2">
        <v>0.21411651116666525</v>
      </c>
      <c r="AH18" s="2">
        <v>0.33148687853832604</v>
      </c>
      <c r="AI18" s="58">
        <v>0.51707401818329068</v>
      </c>
      <c r="AK18" s="14" t="s">
        <v>12</v>
      </c>
      <c r="AL18" s="1">
        <v>0.11275912952415676</v>
      </c>
      <c r="AM18" s="3">
        <v>6.579874006588303E-2</v>
      </c>
      <c r="AN18" s="2"/>
      <c r="AO18" s="1">
        <v>4.0735756572805031E-2</v>
      </c>
      <c r="AP18" s="3">
        <v>1.4099197610542052E-2</v>
      </c>
      <c r="AQ18" s="2"/>
      <c r="AR18" s="1">
        <v>7.7764914782147518E-2</v>
      </c>
      <c r="AS18" s="3">
        <v>2.3199069709734829E-2</v>
      </c>
      <c r="AT18" s="2"/>
      <c r="AU18" s="1">
        <v>0.19173311606238005</v>
      </c>
      <c r="AV18" s="3">
        <v>3.1651994429354471E-2</v>
      </c>
      <c r="AW18" s="2"/>
      <c r="AX18" s="1">
        <v>0.11091905091155813</v>
      </c>
      <c r="AY18" s="2">
        <v>2.266546211023238E-2</v>
      </c>
      <c r="AZ18" s="2">
        <v>0.11850448723794507</v>
      </c>
      <c r="BA18" s="58">
        <v>0.21320749435855163</v>
      </c>
    </row>
    <row r="19" spans="1:55">
      <c r="A19" s="14" t="s">
        <v>13</v>
      </c>
      <c r="B19" s="1">
        <v>8.9075528992143438E-2</v>
      </c>
      <c r="C19" s="2">
        <v>0.29389302573379106</v>
      </c>
      <c r="D19" s="2">
        <v>8.9806285274368583E-2</v>
      </c>
      <c r="E19" s="3">
        <v>0.1166968498214548</v>
      </c>
      <c r="F19" s="2"/>
      <c r="G19" s="2"/>
      <c r="H19" s="1">
        <v>0.11354514976139429</v>
      </c>
      <c r="I19" s="2">
        <v>0.27747331600893865</v>
      </c>
      <c r="J19" s="2">
        <v>7.1565486223002614E-2</v>
      </c>
      <c r="K19" s="3">
        <v>0.12612252916833061</v>
      </c>
      <c r="L19" s="2"/>
      <c r="M19" s="2"/>
      <c r="N19" s="1">
        <v>8.0618539557552604E-2</v>
      </c>
      <c r="O19" s="2">
        <v>0.26618320120551603</v>
      </c>
      <c r="P19" s="2">
        <v>7.1882784175814896E-2</v>
      </c>
      <c r="Q19" s="3">
        <v>9.5233403613864259E-2</v>
      </c>
      <c r="R19" s="2"/>
      <c r="S19" s="2"/>
      <c r="T19" s="1">
        <v>7.7199544753354526E-2</v>
      </c>
      <c r="U19" s="2">
        <v>0.17162505622760685</v>
      </c>
      <c r="V19" s="2">
        <v>2.4008792408831265E-2</v>
      </c>
      <c r="W19" s="3">
        <v>7.0064818020173017E-2</v>
      </c>
      <c r="X19" s="2"/>
      <c r="Y19" s="2"/>
      <c r="Z19" s="1">
        <v>0.15956357253960218</v>
      </c>
      <c r="AA19" s="2">
        <v>6.8305838340594505E-2</v>
      </c>
      <c r="AB19" s="2">
        <v>9.7108154808096085E-3</v>
      </c>
      <c r="AC19" s="3">
        <v>7.1559871868914285E-2</v>
      </c>
      <c r="AD19" s="2"/>
      <c r="AE19" s="2"/>
      <c r="AF19" s="1">
        <v>9.8263184562026151E-2</v>
      </c>
      <c r="AG19" s="2">
        <v>0.25845209258799606</v>
      </c>
      <c r="AH19" s="2">
        <v>7.0302456470801467E-2</v>
      </c>
      <c r="AI19" s="58">
        <v>0.11119333134309008</v>
      </c>
      <c r="AK19" s="14" t="s">
        <v>13</v>
      </c>
      <c r="AL19" s="1">
        <v>8.0542235374397697E-2</v>
      </c>
      <c r="AM19" s="3">
        <v>2.219526877820456E-2</v>
      </c>
      <c r="AN19" s="2"/>
      <c r="AO19" s="1">
        <v>2.8922387166691568E-2</v>
      </c>
      <c r="AP19" s="3">
        <v>3.6635710326605323E-3</v>
      </c>
      <c r="AQ19" s="2"/>
      <c r="AR19" s="1">
        <v>9.0174209694192348E-2</v>
      </c>
      <c r="AS19" s="3">
        <v>1.9524512568949402E-2</v>
      </c>
      <c r="AT19" s="2"/>
      <c r="AU19" s="1">
        <v>0.10015496106000228</v>
      </c>
      <c r="AV19" s="3">
        <v>2.8686402158496039E-2</v>
      </c>
      <c r="AW19" s="2"/>
      <c r="AX19" s="1">
        <v>7.0545970494935453E-2</v>
      </c>
      <c r="AY19" s="2">
        <v>1.4415531039455679E-2</v>
      </c>
      <c r="AZ19" s="2">
        <v>3.3059510325724503E-2</v>
      </c>
      <c r="BA19" s="58">
        <v>5.9479058772817929E-2</v>
      </c>
    </row>
    <row r="20" spans="1:55">
      <c r="A20" s="57" t="s">
        <v>14</v>
      </c>
      <c r="B20" s="1">
        <v>0.43060201474912019</v>
      </c>
      <c r="C20" s="2">
        <v>0.35671469812045487</v>
      </c>
      <c r="D20" s="2">
        <v>0.29004394090950192</v>
      </c>
      <c r="E20" s="3">
        <v>8.3541210809366884E-2</v>
      </c>
      <c r="F20" s="2"/>
      <c r="G20" s="2"/>
      <c r="H20" s="1">
        <v>0.38031049196142652</v>
      </c>
      <c r="I20" s="2">
        <v>0.39992164173055772</v>
      </c>
      <c r="J20" s="2">
        <v>0.20754998945992728</v>
      </c>
      <c r="K20" s="3">
        <v>0.43193211273139759</v>
      </c>
      <c r="L20" s="2"/>
      <c r="M20" s="2"/>
      <c r="N20" s="1">
        <v>0.36746302540384601</v>
      </c>
      <c r="O20" s="2">
        <v>0.28957820912396892</v>
      </c>
      <c r="P20" s="2">
        <v>0.26495864548913306</v>
      </c>
      <c r="Q20" s="3">
        <v>9.2671776783779025E-2</v>
      </c>
      <c r="R20" s="2"/>
      <c r="S20" s="2"/>
      <c r="T20" s="1">
        <v>0.32183019163771676</v>
      </c>
      <c r="U20" s="2">
        <v>0.18374124390858956</v>
      </c>
      <c r="V20" s="2">
        <v>0.25291606343188655</v>
      </c>
      <c r="W20" s="3">
        <v>0.37009346916796709</v>
      </c>
      <c r="X20" s="2"/>
      <c r="Y20" s="2"/>
      <c r="Z20" s="1">
        <v>0.14685605072414509</v>
      </c>
      <c r="AA20" s="2">
        <v>7.2104636623672405E-2</v>
      </c>
      <c r="AB20" s="2">
        <v>9.4137165414511989E-2</v>
      </c>
      <c r="AC20" s="3">
        <v>0.21139401070627414</v>
      </c>
      <c r="AD20" s="2"/>
      <c r="AE20" s="2"/>
      <c r="AF20" s="1">
        <v>0.37121127625546191</v>
      </c>
      <c r="AG20" s="2">
        <v>0.31183953741826259</v>
      </c>
      <c r="AH20" s="2">
        <v>0.23802847366465982</v>
      </c>
      <c r="AI20" s="58">
        <v>0.24349980931792342</v>
      </c>
      <c r="AK20" s="14" t="s">
        <v>14</v>
      </c>
      <c r="AL20" s="1">
        <v>0.13122491031731134</v>
      </c>
      <c r="AM20" s="3">
        <v>7.8076973858081281E-2</v>
      </c>
      <c r="AN20" s="2"/>
      <c r="AO20" s="1">
        <v>1.4936444076695174E-3</v>
      </c>
      <c r="AP20" s="3">
        <v>1.2211903442201776E-3</v>
      </c>
      <c r="AQ20" s="2"/>
      <c r="AR20" s="1">
        <v>1.8791218009667866E-2</v>
      </c>
      <c r="AS20" s="3">
        <v>5.9780108708300146E-3</v>
      </c>
      <c r="AT20" s="2"/>
      <c r="AU20" s="1">
        <v>6.5847736829504261E-2</v>
      </c>
      <c r="AV20" s="3">
        <v>1.3402195839456399E-2</v>
      </c>
      <c r="AW20" s="2"/>
      <c r="AX20" s="1">
        <v>5.0690883012502123E-2</v>
      </c>
      <c r="AY20" s="2">
        <v>1.0358295340718306E-2</v>
      </c>
      <c r="AZ20" s="2">
        <v>0.11145212163702339</v>
      </c>
      <c r="BA20" s="58">
        <v>0.2005192220903983</v>
      </c>
    </row>
    <row r="21" spans="1:55">
      <c r="A21" s="14" t="s">
        <v>15</v>
      </c>
      <c r="B21" s="1">
        <v>3.1999807201041099E-2</v>
      </c>
      <c r="C21" s="2">
        <v>2.1015722763935478E-2</v>
      </c>
      <c r="D21" s="2">
        <v>8.8834268411363219E-3</v>
      </c>
      <c r="E21" s="3">
        <v>5.7825948608759541E-3</v>
      </c>
      <c r="F21" s="2"/>
      <c r="G21" s="2"/>
      <c r="H21" s="1">
        <v>3.156889020504465E-2</v>
      </c>
      <c r="I21" s="2">
        <v>1.8845497272300192E-2</v>
      </c>
      <c r="J21" s="2">
        <v>7.6562231399478816E-3</v>
      </c>
      <c r="K21" s="3">
        <v>7.5194402722588748E-3</v>
      </c>
      <c r="L21" s="2"/>
      <c r="M21" s="2"/>
      <c r="N21" s="1">
        <v>2.8455188769895605E-2</v>
      </c>
      <c r="O21" s="2">
        <v>2.3216296052409838E-2</v>
      </c>
      <c r="P21" s="2">
        <v>9.0076176463002016E-3</v>
      </c>
      <c r="Q21" s="3">
        <v>6.9755069065400299E-3</v>
      </c>
      <c r="R21" s="2"/>
      <c r="S21" s="2"/>
      <c r="T21" s="1">
        <v>2.8977063364617514E-2</v>
      </c>
      <c r="U21" s="2">
        <v>2.048103921380082E-2</v>
      </c>
      <c r="V21" s="2">
        <v>1.0717634045861861E-2</v>
      </c>
      <c r="W21" s="3">
        <v>6.8486322846753305E-3</v>
      </c>
      <c r="X21" s="2"/>
      <c r="Y21" s="2"/>
      <c r="Z21" s="1">
        <v>4.3566706736967907E-2</v>
      </c>
      <c r="AA21" s="2">
        <v>9.909514375666284E-3</v>
      </c>
      <c r="AB21" s="2">
        <v>2.3626859272419202E-3</v>
      </c>
      <c r="AC21" s="3">
        <v>2.1100214957135571E-3</v>
      </c>
      <c r="AD21" s="2"/>
      <c r="AE21" s="2"/>
      <c r="AF21" s="1">
        <v>3.1885459816047811E-2</v>
      </c>
      <c r="AG21" s="2">
        <v>2.0139487263251404E-2</v>
      </c>
      <c r="AH21" s="2">
        <v>7.925546790734983E-3</v>
      </c>
      <c r="AI21" s="58">
        <v>6.2439882269315853E-3</v>
      </c>
      <c r="AK21" s="14" t="s">
        <v>15</v>
      </c>
      <c r="AL21" s="1">
        <v>2.5537781947979756E-2</v>
      </c>
      <c r="AM21" s="3">
        <v>4.2501578511455551E-3</v>
      </c>
      <c r="AN21" s="2"/>
      <c r="AO21" s="1">
        <v>4.8203978611152613E-3</v>
      </c>
      <c r="AP21" s="3">
        <v>1.3044533222351894E-3</v>
      </c>
      <c r="AQ21" s="2"/>
      <c r="AR21" s="1">
        <v>8.391047035763639E-3</v>
      </c>
      <c r="AS21" s="3">
        <v>3.016427503629824E-3</v>
      </c>
      <c r="AT21" s="2"/>
      <c r="AU21" s="1">
        <v>1.3280215831160522E-2</v>
      </c>
      <c r="AV21" s="3">
        <v>3.0226228914518685E-3</v>
      </c>
      <c r="AW21" s="2"/>
      <c r="AX21" s="1">
        <v>1.5321669554295623E-2</v>
      </c>
      <c r="AY21" s="2">
        <v>3.1308663200272798E-3</v>
      </c>
      <c r="AZ21" s="2">
        <v>7.0276204584623853E-3</v>
      </c>
      <c r="BA21" s="58">
        <v>1.2643752014581037E-2</v>
      </c>
    </row>
    <row r="22" spans="1:55" ht="16" thickBot="1">
      <c r="A22" s="11" t="s">
        <v>16</v>
      </c>
      <c r="B22" s="74">
        <v>0</v>
      </c>
      <c r="C22" s="59">
        <v>0</v>
      </c>
      <c r="D22" s="59">
        <v>7.3383742807525604E-2</v>
      </c>
      <c r="E22" s="75">
        <v>0</v>
      </c>
      <c r="F22" s="59"/>
      <c r="G22" s="59"/>
      <c r="H22" s="74">
        <v>5.5466729956717392E-2</v>
      </c>
      <c r="I22" s="59">
        <v>1.7083781361834225E-2</v>
      </c>
      <c r="J22" s="59">
        <v>0.27212260996891796</v>
      </c>
      <c r="K22" s="75">
        <v>0</v>
      </c>
      <c r="L22" s="59"/>
      <c r="M22" s="59"/>
      <c r="N22" s="74">
        <v>0.16873088351831</v>
      </c>
      <c r="O22" s="59">
        <v>0.151524799624142</v>
      </c>
      <c r="P22" s="59">
        <v>0.26833060207204623</v>
      </c>
      <c r="Q22" s="75">
        <v>0</v>
      </c>
      <c r="R22" s="59"/>
      <c r="S22" s="59"/>
      <c r="T22" s="74">
        <v>0.34910140290165848</v>
      </c>
      <c r="U22" s="59">
        <v>0.46889188052687142</v>
      </c>
      <c r="V22" s="59">
        <v>0.40963639309131944</v>
      </c>
      <c r="W22" s="75">
        <v>8.1035753474511321E-2</v>
      </c>
      <c r="X22" s="59"/>
      <c r="Y22" s="59"/>
      <c r="Z22" s="74">
        <v>0.51925924413959701</v>
      </c>
      <c r="AA22" s="59">
        <v>0.79274336813565294</v>
      </c>
      <c r="AB22" s="59">
        <v>0.7493304839095779</v>
      </c>
      <c r="AC22" s="75">
        <v>0.47547879932983389</v>
      </c>
      <c r="AD22" s="59"/>
      <c r="AE22" s="59"/>
      <c r="AF22" s="74">
        <v>0.12449002025184797</v>
      </c>
      <c r="AG22" s="59">
        <v>0.14217212107935492</v>
      </c>
      <c r="AH22" s="59">
        <v>0.24602327040193028</v>
      </c>
      <c r="AI22" s="60">
        <v>6.4886250563916809E-2</v>
      </c>
      <c r="AK22" s="11" t="s">
        <v>16</v>
      </c>
      <c r="AL22" s="74">
        <v>0.63579194052650412</v>
      </c>
      <c r="AM22" s="75">
        <v>0.82416939556557089</v>
      </c>
      <c r="AN22" s="59"/>
      <c r="AO22" s="74">
        <v>0.92070106053827283</v>
      </c>
      <c r="AP22" s="75">
        <v>0.97901772954021693</v>
      </c>
      <c r="AQ22" s="59"/>
      <c r="AR22" s="74">
        <v>0.79530572583179404</v>
      </c>
      <c r="AS22" s="75">
        <v>0.94603336975324093</v>
      </c>
      <c r="AT22" s="59"/>
      <c r="AU22" s="74">
        <v>0.6067119415834441</v>
      </c>
      <c r="AV22" s="75">
        <v>0.92004306992800899</v>
      </c>
      <c r="AW22" s="59"/>
      <c r="AX22" s="74">
        <v>0.73013332899482097</v>
      </c>
      <c r="AY22" s="59">
        <v>0.94485480396546495</v>
      </c>
      <c r="AZ22" s="59">
        <v>0.70877441839561994</v>
      </c>
      <c r="BA22" s="60">
        <v>0.4760411357056179</v>
      </c>
    </row>
    <row r="23" spans="1:55" ht="16">
      <c r="B23" s="52"/>
      <c r="AF23" s="52"/>
      <c r="AG23" s="52"/>
      <c r="AH23" s="52"/>
      <c r="AI23" s="52"/>
      <c r="AK23" s="54" t="s">
        <v>49</v>
      </c>
      <c r="AL23" s="61">
        <v>0.6100570056502348</v>
      </c>
      <c r="AM23" s="61"/>
      <c r="AN23" s="61"/>
      <c r="AO23" s="61">
        <v>0.78608011622900287</v>
      </c>
      <c r="AP23" s="61"/>
      <c r="AQ23" s="61"/>
      <c r="AR23" s="61">
        <v>0.9318385840582617</v>
      </c>
      <c r="AS23" s="61"/>
      <c r="AT23" s="61"/>
      <c r="AU23" s="61">
        <v>1</v>
      </c>
      <c r="AV23" s="61"/>
      <c r="AW23" s="61"/>
      <c r="AX23" s="61"/>
      <c r="AY23" s="61"/>
      <c r="AZ23" s="61"/>
      <c r="BA23" s="62"/>
    </row>
    <row r="24" spans="1:55" ht="17" thickBot="1">
      <c r="AK24" s="63" t="s">
        <v>50</v>
      </c>
      <c r="AL24" s="64"/>
      <c r="AM24" s="64">
        <v>0.42214912280701761</v>
      </c>
      <c r="AN24" s="64"/>
      <c r="AO24" s="64"/>
      <c r="AP24" s="64">
        <v>0.69846491228070184</v>
      </c>
      <c r="AQ24" s="64"/>
      <c r="AR24" s="64"/>
      <c r="AS24" s="64">
        <v>0.91666666666666674</v>
      </c>
      <c r="AT24" s="64"/>
      <c r="AU24" s="64"/>
      <c r="AV24" s="64">
        <v>1</v>
      </c>
      <c r="AW24" s="64"/>
      <c r="AX24" s="64"/>
      <c r="AY24" s="64"/>
      <c r="AZ24" s="64"/>
      <c r="BA24" s="65"/>
    </row>
    <row r="27" spans="1:55">
      <c r="AZ27" s="24"/>
      <c r="BA27" s="24"/>
      <c r="BB27" s="24"/>
      <c r="BC27" s="24"/>
    </row>
    <row r="28" spans="1:55">
      <c r="AZ28" s="24"/>
      <c r="BA28" s="24"/>
      <c r="BB28" s="24"/>
      <c r="BC28" s="24"/>
    </row>
    <row r="29" spans="1:55">
      <c r="AZ29" s="24"/>
      <c r="BA29" s="24"/>
      <c r="BB29" s="24"/>
      <c r="BC29" s="24"/>
    </row>
    <row r="30" spans="1:55">
      <c r="AZ30" s="24"/>
      <c r="BA30" s="24"/>
      <c r="BB30" s="24"/>
      <c r="BC30" s="24"/>
    </row>
    <row r="31" spans="1:55">
      <c r="AZ31" s="24"/>
      <c r="BA31" s="24"/>
      <c r="BB31" s="24"/>
      <c r="BC31" s="24"/>
    </row>
    <row r="32" spans="1:55">
      <c r="AZ32" s="24"/>
      <c r="BA32" s="24"/>
      <c r="BB32" s="24"/>
      <c r="BC32" s="24"/>
    </row>
    <row r="33" spans="52:55">
      <c r="AZ33" s="24"/>
      <c r="BA33" s="24"/>
      <c r="BB33" s="24"/>
      <c r="BC33" s="24"/>
    </row>
    <row r="34" spans="52:55">
      <c r="AZ34" s="24"/>
      <c r="BA34" s="24"/>
      <c r="BB34" s="24"/>
      <c r="BC34" s="24"/>
    </row>
    <row r="35" spans="52:55">
      <c r="AZ35" s="83"/>
      <c r="BA35" s="83"/>
      <c r="BB35" s="83"/>
      <c r="BC35" s="83"/>
    </row>
    <row r="36" spans="52:55">
      <c r="AZ36" s="83"/>
      <c r="BA36" s="83"/>
      <c r="BB36" s="83"/>
      <c r="BC36" s="83"/>
    </row>
    <row r="37" spans="52:55">
      <c r="AZ37" s="83"/>
      <c r="BA37" s="83"/>
      <c r="BB37" s="83"/>
      <c r="BC37" s="83"/>
    </row>
    <row r="55" spans="1:37" ht="16" thickBot="1"/>
    <row r="56" spans="1:37">
      <c r="A56" s="90"/>
      <c r="B56" s="206" t="s">
        <v>46</v>
      </c>
      <c r="C56" s="206"/>
      <c r="D56" s="206"/>
      <c r="E56" s="206"/>
      <c r="F56" s="91"/>
      <c r="G56" s="91"/>
      <c r="H56" s="91"/>
      <c r="I56" s="206" t="s">
        <v>41</v>
      </c>
      <c r="J56" s="206"/>
      <c r="K56" s="206"/>
      <c r="L56" s="206"/>
      <c r="M56" s="206"/>
      <c r="N56" s="206"/>
      <c r="O56" s="207"/>
    </row>
    <row r="57" spans="1:37" ht="17">
      <c r="A57" s="89"/>
      <c r="B57" s="8" t="s">
        <v>86</v>
      </c>
      <c r="C57" s="8" t="s">
        <v>80</v>
      </c>
      <c r="D57" s="8" t="s">
        <v>81</v>
      </c>
      <c r="E57" s="8" t="s">
        <v>82</v>
      </c>
      <c r="F57" s="8" t="s">
        <v>88</v>
      </c>
      <c r="G57" s="8" t="s">
        <v>83</v>
      </c>
      <c r="H57" s="8" t="s">
        <v>85</v>
      </c>
      <c r="I57" s="8" t="s">
        <v>86</v>
      </c>
      <c r="J57" s="8" t="s">
        <v>80</v>
      </c>
      <c r="K57" s="8" t="s">
        <v>81</v>
      </c>
      <c r="L57" s="8" t="s">
        <v>82</v>
      </c>
      <c r="M57" s="8" t="s">
        <v>88</v>
      </c>
      <c r="N57" s="8" t="s">
        <v>83</v>
      </c>
      <c r="O57" s="106" t="s">
        <v>85</v>
      </c>
      <c r="AJ57" s="9"/>
      <c r="AK57" s="10"/>
    </row>
    <row r="58" spans="1:37">
      <c r="A58" s="210" t="s">
        <v>38</v>
      </c>
      <c r="B58" s="187" t="s">
        <v>42</v>
      </c>
      <c r="C58" s="177">
        <v>0.7344539237043739</v>
      </c>
      <c r="D58" s="177">
        <v>0.2655460762956256</v>
      </c>
      <c r="E58" s="177">
        <v>0</v>
      </c>
      <c r="F58" s="194">
        <f>C58+D58</f>
        <v>0.99999999999999956</v>
      </c>
      <c r="G58" s="178">
        <v>301</v>
      </c>
      <c r="H58" s="178">
        <v>280</v>
      </c>
      <c r="I58" s="190" t="s">
        <v>51</v>
      </c>
      <c r="J58" s="177">
        <v>0.21554153504597001</v>
      </c>
      <c r="K58" s="177">
        <v>0.17774652337058822</v>
      </c>
      <c r="L58" s="177">
        <v>0.6067119415834441</v>
      </c>
      <c r="M58" s="194">
        <f>J58+K58</f>
        <v>0.39328805841655823</v>
      </c>
      <c r="N58" s="178">
        <v>12935</v>
      </c>
      <c r="O58" s="179">
        <v>1746</v>
      </c>
      <c r="Q58" s="51"/>
      <c r="R58" s="51"/>
      <c r="AJ58" s="9"/>
      <c r="AK58" s="10"/>
    </row>
    <row r="59" spans="1:37">
      <c r="A59" s="211"/>
      <c r="B59" s="176" t="s">
        <v>1</v>
      </c>
      <c r="C59" s="2">
        <v>0.55675049408115596</v>
      </c>
      <c r="D59" s="2">
        <v>0.38778277596212768</v>
      </c>
      <c r="E59" s="2">
        <v>5.5466729956717399E-2</v>
      </c>
      <c r="F59" s="191">
        <f t="shared" ref="F59:F81" si="0">C59+D59</f>
        <v>0.94453327004328358</v>
      </c>
      <c r="G59" s="83">
        <v>1125</v>
      </c>
      <c r="H59" s="83">
        <v>875</v>
      </c>
      <c r="I59" s="176" t="s">
        <v>35</v>
      </c>
      <c r="J59" s="2">
        <v>8.7967930517855897E-2</v>
      </c>
      <c r="K59" s="2">
        <v>0.11672634365035249</v>
      </c>
      <c r="L59" s="2">
        <v>0.79530572583179404</v>
      </c>
      <c r="M59" s="191">
        <f t="shared" ref="M59:M62" si="1">J59+K59</f>
        <v>0.2046942741682084</v>
      </c>
      <c r="N59" s="83">
        <v>11909</v>
      </c>
      <c r="O59" s="114">
        <v>1651</v>
      </c>
      <c r="P59" s="51"/>
      <c r="Q59" s="51"/>
      <c r="R59" s="51"/>
      <c r="AJ59" s="9"/>
      <c r="AK59" s="10"/>
    </row>
    <row r="60" spans="1:37">
      <c r="A60" s="211"/>
      <c r="B60" s="188" t="s">
        <v>43</v>
      </c>
      <c r="C60" s="2">
        <v>0.39879792284151322</v>
      </c>
      <c r="D60" s="2">
        <v>0.43247119364017883</v>
      </c>
      <c r="E60" s="2">
        <v>0.16873088351831</v>
      </c>
      <c r="F60" s="191">
        <f t="shared" si="0"/>
        <v>0.83126911648169211</v>
      </c>
      <c r="G60" s="83">
        <v>763</v>
      </c>
      <c r="H60" s="83">
        <v>386</v>
      </c>
      <c r="I60" s="176" t="s">
        <v>87</v>
      </c>
      <c r="J60" s="2">
        <v>2.5212705563350649E-2</v>
      </c>
      <c r="K60" s="2">
        <v>5.4086233898378661E-2</v>
      </c>
      <c r="L60" s="2">
        <v>0.92070106053827283</v>
      </c>
      <c r="M60" s="191">
        <f t="shared" si="1"/>
        <v>7.9298939461729306E-2</v>
      </c>
      <c r="N60" s="83">
        <v>40890</v>
      </c>
      <c r="O60" s="114">
        <v>2558</v>
      </c>
      <c r="P60" s="51"/>
      <c r="Q60" s="51"/>
      <c r="R60" s="51"/>
      <c r="AJ60" s="9"/>
      <c r="AK60" s="10"/>
    </row>
    <row r="61" spans="1:37">
      <c r="A61" s="211"/>
      <c r="B61" s="188" t="s">
        <v>44</v>
      </c>
      <c r="C61" s="2">
        <v>0.27450586680754518</v>
      </c>
      <c r="D61" s="2">
        <v>0.3763927302907944</v>
      </c>
      <c r="E61" s="2">
        <v>0.34910140290165842</v>
      </c>
      <c r="F61" s="191">
        <f t="shared" si="0"/>
        <v>0.65089859709833964</v>
      </c>
      <c r="G61" s="83">
        <v>4420</v>
      </c>
      <c r="H61" s="83">
        <v>2861</v>
      </c>
      <c r="I61" s="176" t="s">
        <v>36</v>
      </c>
      <c r="J61" s="2">
        <v>4.2161042064788996E-2</v>
      </c>
      <c r="K61" s="2">
        <v>0.3220470174086128</v>
      </c>
      <c r="L61" s="2">
        <v>0.63579194052650412</v>
      </c>
      <c r="M61" s="191">
        <f t="shared" si="1"/>
        <v>0.36420805947340179</v>
      </c>
      <c r="N61" s="83">
        <v>150722</v>
      </c>
      <c r="O61" s="114">
        <v>11575</v>
      </c>
      <c r="P61" s="51"/>
      <c r="Q61" s="51"/>
      <c r="R61" s="51"/>
      <c r="AJ61" s="9"/>
      <c r="AK61" s="10"/>
    </row>
    <row r="62" spans="1:37">
      <c r="A62" s="211"/>
      <c r="B62" s="188" t="s">
        <v>4</v>
      </c>
      <c r="C62" s="2">
        <v>0.10231190630868379</v>
      </c>
      <c r="D62" s="2">
        <v>0.37842884955152051</v>
      </c>
      <c r="E62" s="2">
        <v>0.51925924413959701</v>
      </c>
      <c r="F62" s="191">
        <f t="shared" si="0"/>
        <v>0.48074075586020432</v>
      </c>
      <c r="G62" s="83">
        <v>183183</v>
      </c>
      <c r="H62" s="83">
        <v>19799</v>
      </c>
      <c r="I62" s="226" t="s">
        <v>78</v>
      </c>
      <c r="J62" s="224">
        <v>7.861509395382453E-2</v>
      </c>
      <c r="K62" s="224">
        <v>0.19125157705135429</v>
      </c>
      <c r="L62" s="224">
        <v>0.73013332899482097</v>
      </c>
      <c r="M62" s="234">
        <f t="shared" si="1"/>
        <v>0.2698666710051788</v>
      </c>
      <c r="N62" s="220">
        <v>82200</v>
      </c>
      <c r="O62" s="222">
        <v>75829</v>
      </c>
      <c r="P62" s="51"/>
      <c r="Q62" s="51"/>
      <c r="R62" s="51"/>
      <c r="AJ62" s="9"/>
      <c r="AK62" s="10"/>
    </row>
    <row r="63" spans="1:37">
      <c r="A63" s="212"/>
      <c r="B63" s="189" t="s">
        <v>79</v>
      </c>
      <c r="C63" s="180">
        <v>0.55292446103425963</v>
      </c>
      <c r="D63" s="180">
        <v>0.32258551871386532</v>
      </c>
      <c r="E63" s="180">
        <v>0.12449002025184798</v>
      </c>
      <c r="F63" s="195">
        <f t="shared" si="0"/>
        <v>0.87550997974812494</v>
      </c>
      <c r="G63" s="181">
        <f>SUM(G58:G62)</f>
        <v>189792</v>
      </c>
      <c r="H63" s="181">
        <f>SUM(H58:H62)</f>
        <v>24201</v>
      </c>
      <c r="I63" s="227"/>
      <c r="J63" s="225"/>
      <c r="K63" s="225"/>
      <c r="L63" s="225"/>
      <c r="M63" s="237"/>
      <c r="N63" s="231"/>
      <c r="O63" s="230"/>
      <c r="AJ63" s="9"/>
      <c r="AK63" s="10"/>
    </row>
    <row r="64" spans="1:37">
      <c r="A64" s="210" t="s">
        <v>39</v>
      </c>
      <c r="B64" s="187" t="s">
        <v>42</v>
      </c>
      <c r="C64" s="177">
        <v>0.68430515499102296</v>
      </c>
      <c r="D64" s="177">
        <v>0.3156948450089781</v>
      </c>
      <c r="E64" s="177">
        <v>0</v>
      </c>
      <c r="F64" s="194">
        <f t="shared" si="0"/>
        <v>1.0000000000000011</v>
      </c>
      <c r="G64" s="178">
        <v>519</v>
      </c>
      <c r="H64" s="178">
        <v>470</v>
      </c>
      <c r="I64" s="190" t="s">
        <v>51</v>
      </c>
      <c r="J64" s="177">
        <v>3.1728095636446192E-2</v>
      </c>
      <c r="K64" s="177">
        <v>4.82288344355431E-2</v>
      </c>
      <c r="L64" s="177">
        <v>0.92004306992800911</v>
      </c>
      <c r="M64" s="194">
        <f>J64+K64</f>
        <v>7.9956930071989285E-2</v>
      </c>
      <c r="N64" s="178">
        <v>12696</v>
      </c>
      <c r="O64" s="179">
        <v>898</v>
      </c>
      <c r="Q64" s="51"/>
      <c r="R64" s="51"/>
      <c r="AJ64" s="9"/>
      <c r="AK64" s="10"/>
    </row>
    <row r="65" spans="1:37">
      <c r="A65" s="211"/>
      <c r="B65" s="176" t="s">
        <v>1</v>
      </c>
      <c r="C65" s="2">
        <v>0.57316694593151551</v>
      </c>
      <c r="D65" s="2">
        <v>0.40921076950609586</v>
      </c>
      <c r="E65" s="2">
        <v>1.7622284562388051E-2</v>
      </c>
      <c r="F65" s="191">
        <f t="shared" si="0"/>
        <v>0.98237771543761143</v>
      </c>
      <c r="G65" s="83">
        <v>1803</v>
      </c>
      <c r="H65" s="83">
        <v>1297</v>
      </c>
      <c r="I65" s="176" t="s">
        <v>35</v>
      </c>
      <c r="J65" s="2">
        <v>1.1763878464326688E-2</v>
      </c>
      <c r="K65" s="2">
        <v>4.2202751782432768E-2</v>
      </c>
      <c r="L65" s="2">
        <v>0.94603336975324093</v>
      </c>
      <c r="M65" s="191">
        <f t="shared" ref="M65:M68" si="2">J65+K65</f>
        <v>5.3966630246759455E-2</v>
      </c>
      <c r="N65" s="83">
        <v>10696</v>
      </c>
      <c r="O65" s="114">
        <v>1325</v>
      </c>
      <c r="P65" s="51"/>
      <c r="Q65" s="51"/>
      <c r="R65" s="51"/>
      <c r="AJ65" s="9"/>
      <c r="AK65" s="10"/>
    </row>
    <row r="66" spans="1:37">
      <c r="A66" s="211"/>
      <c r="B66" s="188" t="s">
        <v>43</v>
      </c>
      <c r="C66" s="2">
        <v>0.46136167410931905</v>
      </c>
      <c r="D66" s="2">
        <v>0.387113526266538</v>
      </c>
      <c r="E66" s="2">
        <v>0.151524799624142</v>
      </c>
      <c r="F66" s="191">
        <f t="shared" si="0"/>
        <v>0.84847520037585711</v>
      </c>
      <c r="G66" s="83">
        <v>2748</v>
      </c>
      <c r="H66" s="83">
        <v>1120</v>
      </c>
      <c r="I66" s="176" t="s">
        <v>87</v>
      </c>
      <c r="J66" s="2">
        <v>3.8185651939772842E-3</v>
      </c>
      <c r="K66" s="2">
        <v>1.7163705265805441E-2</v>
      </c>
      <c r="L66" s="2">
        <v>0.97901772954021693</v>
      </c>
      <c r="M66" s="191">
        <f t="shared" si="2"/>
        <v>2.0982270459782727E-2</v>
      </c>
      <c r="N66" s="83">
        <v>15074</v>
      </c>
      <c r="O66" s="114">
        <v>1143</v>
      </c>
      <c r="P66" s="51"/>
      <c r="Q66" s="51"/>
      <c r="R66" s="51"/>
      <c r="AJ66" s="9"/>
      <c r="AK66" s="10"/>
    </row>
    <row r="67" spans="1:37">
      <c r="A67" s="211"/>
      <c r="B67" s="188" t="s">
        <v>44</v>
      </c>
      <c r="C67" s="2">
        <v>0.19482719729216819</v>
      </c>
      <c r="D67" s="2">
        <v>0.33628092218096312</v>
      </c>
      <c r="E67" s="2">
        <v>0.46889188052687147</v>
      </c>
      <c r="F67" s="191">
        <f t="shared" si="0"/>
        <v>0.5311081194731313</v>
      </c>
      <c r="G67" s="83">
        <v>10555</v>
      </c>
      <c r="H67" s="83">
        <v>3060</v>
      </c>
      <c r="I67" s="176" t="s">
        <v>36</v>
      </c>
      <c r="J67" s="2">
        <v>1.2354609929905549E-2</v>
      </c>
      <c r="K67" s="2">
        <v>0.16347599450455838</v>
      </c>
      <c r="L67" s="2">
        <v>0.82416939556557101</v>
      </c>
      <c r="M67" s="191">
        <f t="shared" si="2"/>
        <v>0.17583060443446394</v>
      </c>
      <c r="N67" s="83">
        <v>151747</v>
      </c>
      <c r="O67" s="114">
        <v>6336</v>
      </c>
      <c r="P67" s="51"/>
      <c r="Q67" s="51"/>
      <c r="R67" s="51"/>
      <c r="AJ67" s="9"/>
      <c r="AK67" s="10"/>
    </row>
    <row r="68" spans="1:37">
      <c r="A68" s="211"/>
      <c r="B68" s="188" t="s">
        <v>4</v>
      </c>
      <c r="C68" s="2">
        <v>3.3028490655816395E-2</v>
      </c>
      <c r="D68" s="2">
        <v>0.17422814120860686</v>
      </c>
      <c r="E68" s="2">
        <v>0.79274336813565294</v>
      </c>
      <c r="F68" s="191">
        <f t="shared" si="0"/>
        <v>0.20725663186442325</v>
      </c>
      <c r="G68" s="83">
        <v>673548</v>
      </c>
      <c r="H68" s="83">
        <v>46326</v>
      </c>
      <c r="I68" s="226" t="s">
        <v>78</v>
      </c>
      <c r="J68" s="224">
        <v>6.9286405270104594E-3</v>
      </c>
      <c r="K68" s="224">
        <v>4.8216555507490585E-2</v>
      </c>
      <c r="L68" s="224">
        <v>0.94485480396546506</v>
      </c>
      <c r="M68" s="234">
        <f t="shared" si="2"/>
        <v>5.5145196034501048E-2</v>
      </c>
      <c r="N68" s="220">
        <v>172658</v>
      </c>
      <c r="O68" s="222">
        <v>6395</v>
      </c>
      <c r="P68" s="51"/>
      <c r="Q68" s="51"/>
      <c r="R68" s="51"/>
      <c r="AJ68" s="9"/>
      <c r="AK68" s="10"/>
    </row>
    <row r="69" spans="1:37">
      <c r="A69" s="212"/>
      <c r="B69" s="189" t="s">
        <v>79</v>
      </c>
      <c r="C69" s="180">
        <v>0.54256193190439606</v>
      </c>
      <c r="D69" s="180">
        <v>0.31526594701625837</v>
      </c>
      <c r="E69" s="180">
        <v>0.1421721210793549</v>
      </c>
      <c r="F69" s="195">
        <f t="shared" si="0"/>
        <v>0.85782787892065437</v>
      </c>
      <c r="G69" s="181">
        <v>689173</v>
      </c>
      <c r="H69" s="181">
        <v>52273</v>
      </c>
      <c r="I69" s="227"/>
      <c r="J69" s="225"/>
      <c r="K69" s="225"/>
      <c r="L69" s="225"/>
      <c r="M69" s="237"/>
      <c r="N69" s="231"/>
      <c r="O69" s="230"/>
      <c r="AJ69" s="9"/>
      <c r="AK69" s="10"/>
    </row>
    <row r="70" spans="1:37">
      <c r="A70" s="210" t="s">
        <v>56</v>
      </c>
      <c r="B70" s="187" t="s">
        <v>42</v>
      </c>
      <c r="C70" s="177">
        <v>0.46047954099743299</v>
      </c>
      <c r="D70" s="177">
        <v>0.46613671619504143</v>
      </c>
      <c r="E70" s="177">
        <v>7.3383742807525604E-2</v>
      </c>
      <c r="F70" s="194">
        <f t="shared" si="0"/>
        <v>0.92661625719247442</v>
      </c>
      <c r="G70" s="178">
        <v>465</v>
      </c>
      <c r="H70" s="178">
        <v>465</v>
      </c>
      <c r="I70" s="228" t="s">
        <v>78</v>
      </c>
      <c r="J70" s="229">
        <v>9.9432215931903697E-2</v>
      </c>
      <c r="K70" s="229">
        <v>0.19179336567303099</v>
      </c>
      <c r="L70" s="229">
        <v>0.70877441839561994</v>
      </c>
      <c r="M70" s="236">
        <f>J70+K70</f>
        <v>0.29122558160493467</v>
      </c>
      <c r="N70" s="238">
        <v>233381</v>
      </c>
      <c r="O70" s="239">
        <v>56068</v>
      </c>
      <c r="Q70" s="51"/>
      <c r="R70" s="51"/>
      <c r="AJ70" s="9"/>
      <c r="AK70" s="10"/>
    </row>
    <row r="71" spans="1:37">
      <c r="A71" s="211"/>
      <c r="B71" s="176" t="s">
        <v>1</v>
      </c>
      <c r="C71" s="2">
        <v>0.3185531024570486</v>
      </c>
      <c r="D71" s="2">
        <v>0.40932428757403289</v>
      </c>
      <c r="E71" s="2">
        <v>0.27212260996891802</v>
      </c>
      <c r="F71" s="191">
        <f t="shared" si="0"/>
        <v>0.72787739003108154</v>
      </c>
      <c r="G71" s="83">
        <v>1304</v>
      </c>
      <c r="H71" s="83">
        <v>1302</v>
      </c>
      <c r="I71" s="226"/>
      <c r="J71" s="224"/>
      <c r="K71" s="224"/>
      <c r="L71" s="224"/>
      <c r="M71" s="234"/>
      <c r="N71" s="220"/>
      <c r="O71" s="222"/>
      <c r="AJ71" s="9"/>
      <c r="AK71" s="10"/>
    </row>
    <row r="72" spans="1:37">
      <c r="A72" s="211"/>
      <c r="B72" s="188" t="s">
        <v>43</v>
      </c>
      <c r="C72" s="2">
        <v>0.38677103869151142</v>
      </c>
      <c r="D72" s="2">
        <v>0.34489835923643952</v>
      </c>
      <c r="E72" s="2">
        <v>0.26833060207204623</v>
      </c>
      <c r="F72" s="191">
        <f t="shared" si="0"/>
        <v>0.73166939792795094</v>
      </c>
      <c r="G72" s="83">
        <v>1346</v>
      </c>
      <c r="H72" s="83">
        <v>1316</v>
      </c>
      <c r="I72" s="226"/>
      <c r="J72" s="224"/>
      <c r="K72" s="224"/>
      <c r="L72" s="224"/>
      <c r="M72" s="234"/>
      <c r="N72" s="220"/>
      <c r="O72" s="222"/>
      <c r="AJ72" s="9"/>
      <c r="AK72" s="10"/>
    </row>
    <row r="73" spans="1:37">
      <c r="A73" s="211"/>
      <c r="B73" s="188" t="s">
        <v>44</v>
      </c>
      <c r="C73" s="2">
        <v>0.26324570420580412</v>
      </c>
      <c r="D73" s="2">
        <v>0.32711790270287722</v>
      </c>
      <c r="E73" s="2">
        <v>0.40963639309131944</v>
      </c>
      <c r="F73" s="191">
        <f t="shared" si="0"/>
        <v>0.59036360690868128</v>
      </c>
      <c r="G73" s="83">
        <v>2450</v>
      </c>
      <c r="H73" s="83">
        <v>2215</v>
      </c>
      <c r="I73" s="226"/>
      <c r="J73" s="224"/>
      <c r="K73" s="224"/>
      <c r="L73" s="224"/>
      <c r="M73" s="234"/>
      <c r="N73" s="220"/>
      <c r="O73" s="222"/>
      <c r="AJ73" s="9"/>
      <c r="AK73" s="10"/>
    </row>
    <row r="74" spans="1:37">
      <c r="A74" s="211"/>
      <c r="B74" s="188" t="s">
        <v>4</v>
      </c>
      <c r="C74" s="2">
        <v>6.6122406905140499E-2</v>
      </c>
      <c r="D74" s="2">
        <v>0.18454710918546141</v>
      </c>
      <c r="E74" s="2">
        <v>0.7493304839095779</v>
      </c>
      <c r="F74" s="191">
        <f t="shared" si="0"/>
        <v>0.2506695160906019</v>
      </c>
      <c r="G74" s="83">
        <v>211395</v>
      </c>
      <c r="H74" s="83">
        <v>55599</v>
      </c>
      <c r="I74" s="226"/>
      <c r="J74" s="224"/>
      <c r="K74" s="224"/>
      <c r="L74" s="224"/>
      <c r="M74" s="234"/>
      <c r="N74" s="220"/>
      <c r="O74" s="222"/>
      <c r="AJ74" s="9"/>
      <c r="AK74" s="10"/>
    </row>
    <row r="75" spans="1:37">
      <c r="A75" s="212"/>
      <c r="B75" s="189" t="s">
        <v>79</v>
      </c>
      <c r="C75" s="180">
        <v>0.35963689809473798</v>
      </c>
      <c r="D75" s="180">
        <v>0.39433983150336088</v>
      </c>
      <c r="E75" s="180">
        <v>0.24602327040193028</v>
      </c>
      <c r="F75" s="195">
        <f t="shared" si="0"/>
        <v>0.7539767295980988</v>
      </c>
      <c r="G75" s="181">
        <v>216960</v>
      </c>
      <c r="H75" s="181">
        <v>60897</v>
      </c>
      <c r="I75" s="227"/>
      <c r="J75" s="225"/>
      <c r="K75" s="225"/>
      <c r="L75" s="225"/>
      <c r="M75" s="237"/>
      <c r="N75" s="231"/>
      <c r="O75" s="230"/>
      <c r="AJ75" s="9"/>
      <c r="AK75" s="10"/>
    </row>
    <row r="76" spans="1:37">
      <c r="A76" s="211" t="s">
        <v>57</v>
      </c>
      <c r="B76" s="188" t="s">
        <v>42</v>
      </c>
      <c r="C76" s="2">
        <v>0.88696090282921802</v>
      </c>
      <c r="D76" s="2">
        <v>0.113039097170782</v>
      </c>
      <c r="E76" s="2">
        <v>0</v>
      </c>
      <c r="F76" s="191">
        <f t="shared" si="0"/>
        <v>1</v>
      </c>
      <c r="G76" s="83">
        <v>460</v>
      </c>
      <c r="H76" s="83">
        <v>406</v>
      </c>
      <c r="I76" s="226" t="s">
        <v>78</v>
      </c>
      <c r="J76" s="224">
        <v>0.1713238509900023</v>
      </c>
      <c r="K76" s="224">
        <v>0.35263501330425517</v>
      </c>
      <c r="L76" s="224">
        <v>0.47604113570561801</v>
      </c>
      <c r="M76" s="234">
        <f>J76+K76</f>
        <v>0.52395886429425742</v>
      </c>
      <c r="N76" s="220">
        <v>234281</v>
      </c>
      <c r="O76" s="222">
        <v>11805</v>
      </c>
      <c r="Q76" s="51"/>
      <c r="R76" s="51"/>
      <c r="AJ76" s="9"/>
      <c r="AK76" s="10"/>
    </row>
    <row r="77" spans="1:37">
      <c r="A77" s="211"/>
      <c r="B77" s="176" t="s">
        <v>1</v>
      </c>
      <c r="C77" s="2">
        <v>0.44212618076205806</v>
      </c>
      <c r="D77" s="2">
        <v>0.55787381923794355</v>
      </c>
      <c r="E77" s="2">
        <v>0</v>
      </c>
      <c r="F77" s="191">
        <f t="shared" si="0"/>
        <v>1.0000000000000016</v>
      </c>
      <c r="G77" s="83">
        <v>1093</v>
      </c>
      <c r="H77" s="83">
        <v>871</v>
      </c>
      <c r="I77" s="226"/>
      <c r="J77" s="224"/>
      <c r="K77" s="224"/>
      <c r="L77" s="224"/>
      <c r="M77" s="234"/>
      <c r="N77" s="220"/>
      <c r="O77" s="222"/>
      <c r="AJ77" s="9"/>
      <c r="AK77" s="10"/>
    </row>
    <row r="78" spans="1:37">
      <c r="A78" s="211"/>
      <c r="B78" s="188" t="s">
        <v>43</v>
      </c>
      <c r="C78" s="2">
        <v>0.65156545634252394</v>
      </c>
      <c r="D78" s="2">
        <v>0.34843454365747384</v>
      </c>
      <c r="E78" s="2">
        <v>0</v>
      </c>
      <c r="F78" s="191">
        <f t="shared" si="0"/>
        <v>0.99999999999999778</v>
      </c>
      <c r="G78" s="83">
        <v>1431</v>
      </c>
      <c r="H78" s="83">
        <v>653</v>
      </c>
      <c r="I78" s="226"/>
      <c r="J78" s="224"/>
      <c r="K78" s="224"/>
      <c r="L78" s="224"/>
      <c r="M78" s="234"/>
      <c r="N78" s="220"/>
      <c r="O78" s="222"/>
      <c r="AJ78" s="9"/>
      <c r="AK78" s="10"/>
    </row>
    <row r="79" spans="1:37">
      <c r="A79" s="211"/>
      <c r="B79" s="188" t="s">
        <v>44</v>
      </c>
      <c r="C79" s="2">
        <v>0.50673258519374387</v>
      </c>
      <c r="D79" s="2">
        <v>0.41223166133174582</v>
      </c>
      <c r="E79" s="2">
        <v>8.1035753474511307E-2</v>
      </c>
      <c r="F79" s="191">
        <f t="shared" si="0"/>
        <v>0.91896424652548969</v>
      </c>
      <c r="G79" s="83">
        <v>4077</v>
      </c>
      <c r="H79" s="83">
        <v>1421</v>
      </c>
      <c r="I79" s="226"/>
      <c r="J79" s="224"/>
      <c r="K79" s="224"/>
      <c r="L79" s="224"/>
      <c r="M79" s="234"/>
      <c r="N79" s="220"/>
      <c r="O79" s="222"/>
      <c r="AJ79" s="9"/>
      <c r="AK79" s="10"/>
    </row>
    <row r="80" spans="1:37">
      <c r="A80" s="211"/>
      <c r="B80" s="188" t="s">
        <v>4</v>
      </c>
      <c r="C80" s="2">
        <v>0.15517155681436759</v>
      </c>
      <c r="D80" s="2">
        <v>0.36934964385566921</v>
      </c>
      <c r="E80" s="2">
        <v>0.475478799329834</v>
      </c>
      <c r="F80" s="191">
        <f t="shared" si="0"/>
        <v>0.52452120067003682</v>
      </c>
      <c r="G80" s="83">
        <v>228354</v>
      </c>
      <c r="H80" s="83">
        <v>14508</v>
      </c>
      <c r="I80" s="226"/>
      <c r="J80" s="224"/>
      <c r="K80" s="224"/>
      <c r="L80" s="224"/>
      <c r="M80" s="234"/>
      <c r="N80" s="220"/>
      <c r="O80" s="222"/>
      <c r="AJ80" s="9"/>
      <c r="AK80" s="10"/>
    </row>
    <row r="81" spans="1:37" ht="16" thickBot="1">
      <c r="A81" s="213"/>
      <c r="B81" s="192" t="s">
        <v>79</v>
      </c>
      <c r="C81" s="59">
        <v>0.62793932295488408</v>
      </c>
      <c r="D81" s="59">
        <v>0.3071744264811832</v>
      </c>
      <c r="E81" s="59">
        <v>6.4886250563916795E-2</v>
      </c>
      <c r="F81" s="193">
        <f t="shared" si="0"/>
        <v>0.93511374943606729</v>
      </c>
      <c r="G81" s="101">
        <v>235415</v>
      </c>
      <c r="H81" s="101">
        <v>17859</v>
      </c>
      <c r="I81" s="232"/>
      <c r="J81" s="233"/>
      <c r="K81" s="233"/>
      <c r="L81" s="233"/>
      <c r="M81" s="235"/>
      <c r="N81" s="221"/>
      <c r="O81" s="223"/>
      <c r="AJ81" s="9"/>
      <c r="AK81" s="10"/>
    </row>
  </sheetData>
  <mergeCells count="51">
    <mergeCell ref="I56:O56"/>
    <mergeCell ref="L70:L75"/>
    <mergeCell ref="M70:M75"/>
    <mergeCell ref="N70:N75"/>
    <mergeCell ref="O70:O75"/>
    <mergeCell ref="O62:O63"/>
    <mergeCell ref="J62:J63"/>
    <mergeCell ref="K62:K63"/>
    <mergeCell ref="L62:L63"/>
    <mergeCell ref="M62:M63"/>
    <mergeCell ref="N62:N63"/>
    <mergeCell ref="I62:I63"/>
    <mergeCell ref="M68:M69"/>
    <mergeCell ref="L68:L69"/>
    <mergeCell ref="I76:I81"/>
    <mergeCell ref="J76:J81"/>
    <mergeCell ref="K76:K81"/>
    <mergeCell ref="L76:L81"/>
    <mergeCell ref="M76:M81"/>
    <mergeCell ref="AU2:AV2"/>
    <mergeCell ref="A58:A63"/>
    <mergeCell ref="A64:A69"/>
    <mergeCell ref="A70:A75"/>
    <mergeCell ref="A76:A81"/>
    <mergeCell ref="B56:E56"/>
    <mergeCell ref="N76:N81"/>
    <mergeCell ref="O76:O81"/>
    <mergeCell ref="K68:K69"/>
    <mergeCell ref="J68:J69"/>
    <mergeCell ref="I68:I69"/>
    <mergeCell ref="I70:I75"/>
    <mergeCell ref="J70:J75"/>
    <mergeCell ref="K70:K75"/>
    <mergeCell ref="O68:O69"/>
    <mergeCell ref="N68:N69"/>
    <mergeCell ref="A1:AI1"/>
    <mergeCell ref="AK1:BA1"/>
    <mergeCell ref="AF2:AI2"/>
    <mergeCell ref="B4:AI4"/>
    <mergeCell ref="B14:AI14"/>
    <mergeCell ref="AL14:BA14"/>
    <mergeCell ref="AL4:BA4"/>
    <mergeCell ref="B2:E2"/>
    <mergeCell ref="H2:K2"/>
    <mergeCell ref="N2:Q2"/>
    <mergeCell ref="T2:W2"/>
    <mergeCell ref="Z2:AC2"/>
    <mergeCell ref="AX2:BA2"/>
    <mergeCell ref="AL2:AM2"/>
    <mergeCell ref="AO2:AP2"/>
    <mergeCell ref="AR2:AS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0BA4C-0D11-3143-A2CC-D5B19A1B51E4}">
  <dimension ref="A1:AP75"/>
  <sheetViews>
    <sheetView zoomScale="70" zoomScaleNormal="70" workbookViewId="0">
      <selection sqref="A1:AC1"/>
    </sheetView>
  </sheetViews>
  <sheetFormatPr baseColWidth="10" defaultColWidth="9.1640625" defaultRowHeight="15"/>
  <cols>
    <col min="1" max="1" width="21.83203125" style="9" bestFit="1" customWidth="1"/>
    <col min="2" max="2" width="11.1640625" style="10" bestFit="1" customWidth="1"/>
    <col min="3" max="3" width="6.6640625" style="10" bestFit="1" customWidth="1"/>
    <col min="4" max="4" width="8.83203125" style="10" bestFit="1" customWidth="1"/>
    <col min="5" max="5" width="8.6640625" style="10" bestFit="1" customWidth="1"/>
    <col min="6" max="7" width="7.1640625" style="10" bestFit="1" customWidth="1"/>
    <col min="8" max="8" width="6.6640625" style="10" bestFit="1" customWidth="1"/>
    <col min="9" max="9" width="8.83203125" style="10" bestFit="1" customWidth="1"/>
    <col min="10" max="10" width="8.6640625" style="10" bestFit="1" customWidth="1"/>
    <col min="11" max="13" width="7.1640625" style="10" bestFit="1" customWidth="1"/>
    <col min="14" max="14" width="4.6640625" style="10" bestFit="1" customWidth="1"/>
    <col min="15" max="16" width="2.33203125" style="10" customWidth="1"/>
    <col min="17" max="17" width="4.5" style="10" bestFit="1" customWidth="1"/>
    <col min="18" max="19" width="4.6640625" style="10" bestFit="1" customWidth="1"/>
    <col min="20" max="21" width="2.33203125" style="10" customWidth="1"/>
    <col min="22" max="23" width="5.6640625" style="10" bestFit="1" customWidth="1"/>
    <col min="24" max="24" width="4.6640625" style="10" bestFit="1" customWidth="1"/>
    <col min="25" max="26" width="2.33203125" style="10" customWidth="1"/>
    <col min="27" max="28" width="5.6640625" style="10" bestFit="1" customWidth="1"/>
    <col min="29" max="29" width="8" style="10" bestFit="1" customWidth="1"/>
    <col min="30" max="30" width="9.1640625" style="10"/>
    <col min="31" max="31" width="21.6640625" style="9" bestFit="1" customWidth="1"/>
    <col min="32" max="32" width="16.5" style="10" customWidth="1"/>
    <col min="33" max="33" width="15.83203125" style="10" customWidth="1"/>
    <col min="34" max="34" width="23" style="10" customWidth="1"/>
    <col min="35" max="16384" width="9.1640625" style="10"/>
  </cols>
  <sheetData>
    <row r="1" spans="1:42" ht="16" thickBot="1">
      <c r="A1" s="202" t="s">
        <v>46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4"/>
      <c r="AE1" s="202" t="s">
        <v>41</v>
      </c>
      <c r="AF1" s="203"/>
      <c r="AG1" s="203"/>
      <c r="AH1" s="204"/>
    </row>
    <row r="2" spans="1:42" s="9" customFormat="1">
      <c r="A2" s="12"/>
      <c r="B2" s="217" t="s">
        <v>0</v>
      </c>
      <c r="C2" s="218"/>
      <c r="D2" s="219"/>
      <c r="E2" s="80"/>
      <c r="F2" s="13"/>
      <c r="G2" s="217" t="s">
        <v>1</v>
      </c>
      <c r="H2" s="218"/>
      <c r="I2" s="219"/>
      <c r="J2" s="80"/>
      <c r="K2" s="13"/>
      <c r="L2" s="217" t="s">
        <v>2</v>
      </c>
      <c r="M2" s="218"/>
      <c r="N2" s="219"/>
      <c r="O2" s="80"/>
      <c r="P2" s="13"/>
      <c r="Q2" s="217" t="s">
        <v>3</v>
      </c>
      <c r="R2" s="218"/>
      <c r="S2" s="219"/>
      <c r="T2" s="80"/>
      <c r="U2" s="13"/>
      <c r="V2" s="217" t="s">
        <v>4</v>
      </c>
      <c r="W2" s="218"/>
      <c r="X2" s="219"/>
      <c r="Y2" s="80"/>
      <c r="Z2" s="13"/>
      <c r="AA2" s="214" t="s">
        <v>33</v>
      </c>
      <c r="AB2" s="206"/>
      <c r="AC2" s="207"/>
      <c r="AE2" s="12"/>
      <c r="AF2" s="215" t="s">
        <v>78</v>
      </c>
      <c r="AG2" s="216"/>
      <c r="AH2" s="199"/>
      <c r="AJ2" s="49"/>
      <c r="AK2" s="49"/>
      <c r="AL2" s="49"/>
      <c r="AM2" s="49"/>
    </row>
    <row r="3" spans="1:42" s="53" customFormat="1" ht="17" thickBot="1">
      <c r="A3" s="54"/>
      <c r="B3" s="67" t="s">
        <v>6</v>
      </c>
      <c r="C3" s="68" t="s">
        <v>7</v>
      </c>
      <c r="D3" s="69" t="s">
        <v>8</v>
      </c>
      <c r="E3" s="55"/>
      <c r="F3" s="55"/>
      <c r="G3" s="67" t="s">
        <v>6</v>
      </c>
      <c r="H3" s="68" t="s">
        <v>7</v>
      </c>
      <c r="I3" s="69" t="s">
        <v>8</v>
      </c>
      <c r="J3" s="55"/>
      <c r="K3" s="55"/>
      <c r="L3" s="67" t="s">
        <v>6</v>
      </c>
      <c r="M3" s="68" t="s">
        <v>7</v>
      </c>
      <c r="N3" s="69" t="s">
        <v>8</v>
      </c>
      <c r="O3" s="7"/>
      <c r="P3" s="7"/>
      <c r="Q3" s="67" t="s">
        <v>6</v>
      </c>
      <c r="R3" s="68" t="s">
        <v>7</v>
      </c>
      <c r="S3" s="69" t="s">
        <v>8</v>
      </c>
      <c r="T3" s="7"/>
      <c r="U3" s="7"/>
      <c r="V3" s="67" t="s">
        <v>6</v>
      </c>
      <c r="W3" s="68" t="s">
        <v>7</v>
      </c>
      <c r="X3" s="69" t="s">
        <v>8</v>
      </c>
      <c r="Y3" s="7"/>
      <c r="Z3" s="7"/>
      <c r="AA3" s="76" t="s">
        <v>6</v>
      </c>
      <c r="AB3" s="77" t="s">
        <v>7</v>
      </c>
      <c r="AC3" s="78" t="s">
        <v>8</v>
      </c>
      <c r="AE3" s="14"/>
      <c r="AF3" s="175" t="s">
        <v>6</v>
      </c>
      <c r="AG3" s="175" t="s">
        <v>7</v>
      </c>
      <c r="AH3" s="78" t="s">
        <v>8</v>
      </c>
      <c r="AJ3" s="55"/>
      <c r="AK3" s="55"/>
      <c r="AL3" s="55"/>
      <c r="AM3" s="55"/>
    </row>
    <row r="4" spans="1:42">
      <c r="A4" s="66"/>
      <c r="B4" s="215" t="s">
        <v>54</v>
      </c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199"/>
      <c r="AE4" s="66"/>
      <c r="AF4" s="215" t="s">
        <v>54</v>
      </c>
      <c r="AG4" s="216"/>
      <c r="AH4" s="199"/>
      <c r="AJ4" s="24"/>
      <c r="AK4" s="24"/>
      <c r="AL4" s="24"/>
      <c r="AM4" s="197"/>
    </row>
    <row r="5" spans="1:42">
      <c r="A5" s="14" t="s">
        <v>9</v>
      </c>
      <c r="B5" s="72">
        <v>5.8660028922389749E-4</v>
      </c>
      <c r="C5" s="24">
        <v>1.8450616333977283E-2</v>
      </c>
      <c r="D5" s="70">
        <v>8.1427895692728382E-3</v>
      </c>
      <c r="E5" s="24"/>
      <c r="F5" s="24"/>
      <c r="G5" s="72">
        <v>7.1833312012935186E-3</v>
      </c>
      <c r="H5" s="24">
        <v>1.7359526419523447E-2</v>
      </c>
      <c r="I5" s="70">
        <v>6.0255678953607629E-3</v>
      </c>
      <c r="J5" s="24"/>
      <c r="K5" s="24"/>
      <c r="L5" s="72">
        <v>5.4924372429843128E-4</v>
      </c>
      <c r="M5" s="24">
        <v>1.8437689871071999E-2</v>
      </c>
      <c r="N5" s="70">
        <v>6.7069608645921822E-3</v>
      </c>
      <c r="O5" s="24"/>
      <c r="P5" s="24"/>
      <c r="Q5" s="72">
        <v>3.3880080931886989E-4</v>
      </c>
      <c r="R5" s="24">
        <v>1.3979063698145035E-2</v>
      </c>
      <c r="S5" s="70">
        <v>4.9131395733000068E-3</v>
      </c>
      <c r="T5" s="24"/>
      <c r="U5" s="24"/>
      <c r="V5" s="72">
        <v>6.895908977740179E-4</v>
      </c>
      <c r="W5" s="24">
        <v>1.3326165911106316E-2</v>
      </c>
      <c r="X5" s="70">
        <v>4.4453987550805395E-3</v>
      </c>
      <c r="Y5" s="24"/>
      <c r="Z5" s="24"/>
      <c r="AA5" s="72">
        <v>6.0446864646877829E-4</v>
      </c>
      <c r="AB5" s="24">
        <v>1.5348240501859975E-2</v>
      </c>
      <c r="AC5" s="25">
        <v>6.9318582792883702E-3</v>
      </c>
      <c r="AE5" s="14" t="s">
        <v>9</v>
      </c>
      <c r="AF5" s="171">
        <v>0</v>
      </c>
      <c r="AG5" s="171">
        <v>1.2228363080152061E-2</v>
      </c>
      <c r="AH5" s="25">
        <v>1.5667771563925154E-3</v>
      </c>
      <c r="AJ5" s="24"/>
      <c r="AK5" s="24"/>
      <c r="AL5" s="24"/>
      <c r="AM5" s="197"/>
    </row>
    <row r="6" spans="1:42">
      <c r="A6" s="14" t="s">
        <v>20</v>
      </c>
      <c r="B6" s="72">
        <v>9.1073214503745448E-2</v>
      </c>
      <c r="C6" s="24">
        <v>1.8969359238371812</v>
      </c>
      <c r="D6" s="70">
        <v>8.3828880534164082E-2</v>
      </c>
      <c r="E6" s="24"/>
      <c r="F6" s="24"/>
      <c r="G6" s="72">
        <v>4.8089937855647004E-2</v>
      </c>
      <c r="H6" s="24">
        <v>1.8586626948830132</v>
      </c>
      <c r="I6" s="70">
        <v>0.16226617311585381</v>
      </c>
      <c r="J6" s="24"/>
      <c r="K6" s="24"/>
      <c r="L6" s="72">
        <v>6.1632992205202533E-2</v>
      </c>
      <c r="M6" s="24">
        <v>1.568616981121826</v>
      </c>
      <c r="N6" s="70">
        <v>0.10497276247937366</v>
      </c>
      <c r="O6" s="24"/>
      <c r="P6" s="24"/>
      <c r="Q6" s="72">
        <v>5.3877798701933204E-2</v>
      </c>
      <c r="R6" s="24">
        <v>1.1065205531731692</v>
      </c>
      <c r="S6" s="70">
        <v>6.773113840335003E-2</v>
      </c>
      <c r="T6" s="24"/>
      <c r="U6" s="24"/>
      <c r="V6" s="72">
        <v>6.6114527324084002E-2</v>
      </c>
      <c r="W6" s="24">
        <v>0.7071249169308429</v>
      </c>
      <c r="X6" s="70">
        <v>6.1613226745415965E-2</v>
      </c>
      <c r="Y6" s="24"/>
      <c r="Z6" s="24"/>
      <c r="AA6" s="72">
        <v>8.1266538815333592E-2</v>
      </c>
      <c r="AB6" s="24">
        <v>1.528170645183256</v>
      </c>
      <c r="AC6" s="25">
        <v>0.10599777842648155</v>
      </c>
      <c r="AE6" s="14" t="s">
        <v>20</v>
      </c>
      <c r="AF6" s="171">
        <v>5.779593821120475E-3</v>
      </c>
      <c r="AG6" s="171">
        <v>0.4577993428131929</v>
      </c>
      <c r="AH6" s="25">
        <v>3.8777734620714814E-2</v>
      </c>
      <c r="AJ6" s="197"/>
      <c r="AK6" s="197"/>
      <c r="AL6" s="197"/>
      <c r="AM6" s="197"/>
    </row>
    <row r="7" spans="1:42">
      <c r="A7" s="14" t="s">
        <v>11</v>
      </c>
      <c r="B7" s="72">
        <v>7.3728617151973097E-2</v>
      </c>
      <c r="C7" s="24">
        <v>0.37532974969159372</v>
      </c>
      <c r="D7" s="70">
        <v>0.38597116256804886</v>
      </c>
      <c r="E7" s="24"/>
      <c r="F7" s="24"/>
      <c r="G7" s="72">
        <v>2.4014507360138181E-2</v>
      </c>
      <c r="H7" s="24">
        <v>0.34271937630624622</v>
      </c>
      <c r="I7" s="70">
        <v>0.34290845701818085</v>
      </c>
      <c r="J7" s="24"/>
      <c r="K7" s="24"/>
      <c r="L7" s="72">
        <v>8.4995466335182651E-2</v>
      </c>
      <c r="M7" s="24">
        <v>0.30451097557101442</v>
      </c>
      <c r="N7" s="70">
        <v>0.29087030275915665</v>
      </c>
      <c r="O7" s="24"/>
      <c r="P7" s="24"/>
      <c r="Q7" s="72">
        <v>0.15230790382929799</v>
      </c>
      <c r="R7" s="24">
        <v>0.19143551119959798</v>
      </c>
      <c r="S7" s="70">
        <v>0.23969102346885085</v>
      </c>
      <c r="T7" s="24"/>
      <c r="U7" s="24"/>
      <c r="V7" s="72">
        <v>9.559453820392326E-2</v>
      </c>
      <c r="W7" s="24">
        <v>0.26426038438816457</v>
      </c>
      <c r="X7" s="70">
        <v>0.20582196236022837</v>
      </c>
      <c r="Y7" s="24"/>
      <c r="Z7" s="24"/>
      <c r="AA7" s="72">
        <v>8.4584546059537372E-2</v>
      </c>
      <c r="AB7" s="24">
        <v>0.30025217590980896</v>
      </c>
      <c r="AC7" s="25">
        <v>0.34361025163291586</v>
      </c>
      <c r="AE7" s="14" t="s">
        <v>11</v>
      </c>
      <c r="AF7" s="171">
        <v>1.6965904442643981E-2</v>
      </c>
      <c r="AG7" s="171">
        <v>0.22670238741563173</v>
      </c>
      <c r="AH7" s="25">
        <v>0.2440255421081344</v>
      </c>
      <c r="AJ7" s="197"/>
      <c r="AK7" s="197"/>
      <c r="AL7" s="197"/>
      <c r="AM7" s="197"/>
    </row>
    <row r="8" spans="1:42">
      <c r="A8" s="14" t="s">
        <v>12</v>
      </c>
      <c r="B8" s="72">
        <v>0.82939649533482673</v>
      </c>
      <c r="C8" s="24">
        <v>3.9230261620121891</v>
      </c>
      <c r="D8" s="70">
        <v>3.5509684709479772</v>
      </c>
      <c r="E8" s="24"/>
      <c r="F8" s="24"/>
      <c r="G8" s="72">
        <v>0.79217201774475554</v>
      </c>
      <c r="H8" s="24">
        <v>3.5343422973512619</v>
      </c>
      <c r="I8" s="70">
        <v>1.9754007213062128</v>
      </c>
      <c r="J8" s="24"/>
      <c r="K8" s="24"/>
      <c r="L8" s="72">
        <v>0.74385254532574629</v>
      </c>
      <c r="M8" s="24">
        <v>2.9680826123114818</v>
      </c>
      <c r="N8" s="70">
        <v>2.3203437106937193</v>
      </c>
      <c r="O8" s="24"/>
      <c r="P8" s="24"/>
      <c r="Q8" s="72">
        <v>0.71653830164871057</v>
      </c>
      <c r="R8" s="24">
        <v>1.5733436192262236</v>
      </c>
      <c r="S8" s="70">
        <v>2.1926640038556031</v>
      </c>
      <c r="T8" s="24"/>
      <c r="U8" s="24"/>
      <c r="V8" s="72">
        <v>0.54917295121478338</v>
      </c>
      <c r="W8" s="24">
        <v>1.2569340262192528</v>
      </c>
      <c r="X8" s="70">
        <v>1.5566008280789942</v>
      </c>
      <c r="Y8" s="24"/>
      <c r="Z8" s="24"/>
      <c r="AA8" s="72">
        <v>0.78413873874240358</v>
      </c>
      <c r="AB8" s="24">
        <v>3.0205787449007744</v>
      </c>
      <c r="AC8" s="25">
        <v>2.7591665348240992</v>
      </c>
      <c r="AE8" s="14" t="s">
        <v>12</v>
      </c>
      <c r="AF8" s="171">
        <v>4.163793398011513E-2</v>
      </c>
      <c r="AG8" s="171">
        <v>1.0964447114914484</v>
      </c>
      <c r="AH8" s="25">
        <v>0.79416017114645954</v>
      </c>
      <c r="AJ8" s="197"/>
      <c r="AK8" s="197"/>
      <c r="AL8" s="197"/>
      <c r="AM8" s="197"/>
      <c r="AN8" s="83"/>
      <c r="AO8" s="83"/>
      <c r="AP8" s="83"/>
    </row>
    <row r="9" spans="1:42">
      <c r="A9" s="14" t="s">
        <v>13</v>
      </c>
      <c r="B9" s="72">
        <v>1.3423854874645926</v>
      </c>
      <c r="C9" s="24">
        <v>2.0590292647546606</v>
      </c>
      <c r="D9" s="70">
        <v>0.56082453569939561</v>
      </c>
      <c r="E9" s="24"/>
      <c r="F9" s="24"/>
      <c r="G9" s="72">
        <v>1.1247017468862441</v>
      </c>
      <c r="H9" s="24">
        <v>2.0064493872611471</v>
      </c>
      <c r="I9" s="70">
        <v>0.5491001468205069</v>
      </c>
      <c r="J9" s="24"/>
      <c r="K9" s="24"/>
      <c r="L9" s="72">
        <v>1.3292482761913942</v>
      </c>
      <c r="M9" s="24">
        <v>1.9969881172204549</v>
      </c>
      <c r="N9" s="70">
        <v>0.3786344156517466</v>
      </c>
      <c r="O9" s="24"/>
      <c r="P9" s="24"/>
      <c r="Q9" s="72">
        <v>1.0425747904764928</v>
      </c>
      <c r="R9" s="24">
        <v>1.4507161660074952</v>
      </c>
      <c r="S9" s="70">
        <v>0.32110876496925078</v>
      </c>
      <c r="T9" s="24"/>
      <c r="U9" s="24"/>
      <c r="V9" s="72">
        <v>0.66054188120528778</v>
      </c>
      <c r="W9" s="24">
        <v>0.55743603443250378</v>
      </c>
      <c r="X9" s="70">
        <v>0.17079222017019355</v>
      </c>
      <c r="Y9" s="24"/>
      <c r="Z9" s="24"/>
      <c r="AA9" s="72">
        <v>1.2377168993364143</v>
      </c>
      <c r="AB9" s="24">
        <v>1.676898925796344</v>
      </c>
      <c r="AC9" s="25">
        <v>0.50457207844168506</v>
      </c>
      <c r="AE9" s="14" t="s">
        <v>13</v>
      </c>
      <c r="AF9" s="171">
        <v>7.6688373927555481E-2</v>
      </c>
      <c r="AG9" s="171">
        <v>0.5614538267347936</v>
      </c>
      <c r="AH9" s="25">
        <v>0.1376805426179924</v>
      </c>
      <c r="AJ9" s="197"/>
      <c r="AK9" s="197"/>
      <c r="AL9" s="197"/>
      <c r="AM9" s="197"/>
      <c r="AN9" s="83"/>
      <c r="AO9" s="83"/>
      <c r="AP9" s="83"/>
    </row>
    <row r="10" spans="1:42">
      <c r="A10" s="57" t="s">
        <v>14</v>
      </c>
      <c r="B10" s="72">
        <v>1.1258314318923852</v>
      </c>
      <c r="C10" s="24">
        <v>6.2642988411476672</v>
      </c>
      <c r="D10" s="70">
        <v>1.2831465074458213</v>
      </c>
      <c r="E10" s="24"/>
      <c r="F10" s="24"/>
      <c r="G10" s="72">
        <v>1.3536606710786185</v>
      </c>
      <c r="H10" s="24">
        <v>5.8482351030157256</v>
      </c>
      <c r="I10" s="70">
        <v>1.1418513538187918</v>
      </c>
      <c r="J10" s="24"/>
      <c r="K10" s="24"/>
      <c r="L10" s="72">
        <v>1.2477248148276676</v>
      </c>
      <c r="M10" s="24">
        <v>6.6705249211951685</v>
      </c>
      <c r="N10" s="70">
        <v>1.3236540264212906</v>
      </c>
      <c r="O10" s="24"/>
      <c r="P10" s="24"/>
      <c r="Q10" s="72">
        <v>0.88391437147246765</v>
      </c>
      <c r="R10" s="24">
        <v>6.3836170992229118</v>
      </c>
      <c r="S10" s="70">
        <v>0.8071586441849995</v>
      </c>
      <c r="T10" s="24"/>
      <c r="U10" s="24"/>
      <c r="V10" s="72">
        <v>0.54382862175703528</v>
      </c>
      <c r="W10" s="24">
        <v>1.8284505378408498</v>
      </c>
      <c r="X10" s="70">
        <v>0.40959904129312036</v>
      </c>
      <c r="Y10" s="24"/>
      <c r="Z10" s="24"/>
      <c r="AA10" s="72">
        <v>1.0900310828346358</v>
      </c>
      <c r="AB10" s="24">
        <v>5.1811466512253679</v>
      </c>
      <c r="AC10" s="25">
        <v>1.1620716730067755</v>
      </c>
      <c r="AE10" s="14" t="s">
        <v>14</v>
      </c>
      <c r="AF10" s="171">
        <v>6.1835439268977083E-2</v>
      </c>
      <c r="AG10" s="171">
        <v>1.916413776467581</v>
      </c>
      <c r="AH10" s="25">
        <v>0.28260742958430035</v>
      </c>
      <c r="AJ10" s="197"/>
      <c r="AK10" s="197"/>
      <c r="AL10" s="197"/>
      <c r="AM10" s="197"/>
      <c r="AN10" s="83"/>
      <c r="AO10" s="83"/>
      <c r="AP10" s="83"/>
    </row>
    <row r="11" spans="1:42">
      <c r="A11" s="14" t="s">
        <v>15</v>
      </c>
      <c r="B11" s="72">
        <v>0.2926243810787626</v>
      </c>
      <c r="C11" s="24">
        <v>0.37338265700012796</v>
      </c>
      <c r="D11" s="70">
        <v>0.11886710580429033</v>
      </c>
      <c r="E11" s="24"/>
      <c r="F11" s="24"/>
      <c r="G11" s="72">
        <v>0.14867264761825602</v>
      </c>
      <c r="H11" s="24">
        <v>0.37557677507463799</v>
      </c>
      <c r="I11" s="70">
        <v>0.14637264620345319</v>
      </c>
      <c r="J11" s="24"/>
      <c r="K11" s="24"/>
      <c r="L11" s="72">
        <v>0.31232352065284485</v>
      </c>
      <c r="M11" s="24">
        <v>0.35153672116552609</v>
      </c>
      <c r="N11" s="70">
        <v>0.12579964095363366</v>
      </c>
      <c r="O11" s="24"/>
      <c r="P11" s="24"/>
      <c r="Q11" s="72">
        <v>0.48577260040139469</v>
      </c>
      <c r="R11" s="24">
        <v>0.41222705616529975</v>
      </c>
      <c r="S11" s="70">
        <v>0.16611090938299986</v>
      </c>
      <c r="T11" s="24"/>
      <c r="U11" s="24"/>
      <c r="V11" s="72">
        <v>0.36755194851355166</v>
      </c>
      <c r="W11" s="24">
        <v>0.10426258109066813</v>
      </c>
      <c r="X11" s="70">
        <v>9.3531189806894191E-2</v>
      </c>
      <c r="Y11" s="24"/>
      <c r="Z11" s="24"/>
      <c r="AA11" s="72">
        <v>0.32287167126219851</v>
      </c>
      <c r="AB11" s="24">
        <v>0.31408020221223093</v>
      </c>
      <c r="AC11" s="25">
        <v>0.12551722684909641</v>
      </c>
      <c r="AE11" s="14" t="s">
        <v>15</v>
      </c>
      <c r="AF11" s="171">
        <v>0.10446771197100559</v>
      </c>
      <c r="AG11" s="171">
        <v>0.14129491402769459</v>
      </c>
      <c r="AH11" s="25">
        <v>0.10497406947829858</v>
      </c>
      <c r="AJ11" s="197"/>
      <c r="AK11" s="197"/>
      <c r="AL11" s="197"/>
      <c r="AM11" s="197"/>
      <c r="AN11" s="83"/>
      <c r="AO11" s="83"/>
      <c r="AP11" s="83"/>
    </row>
    <row r="12" spans="1:42">
      <c r="A12" s="14" t="s">
        <v>21</v>
      </c>
      <c r="B12" s="72">
        <v>0</v>
      </c>
      <c r="C12" s="24">
        <v>0</v>
      </c>
      <c r="D12" s="70">
        <v>0</v>
      </c>
      <c r="E12" s="24"/>
      <c r="F12" s="24"/>
      <c r="G12" s="72">
        <v>0.14170835833512965</v>
      </c>
      <c r="H12" s="24">
        <v>0.55826061783674552</v>
      </c>
      <c r="I12" s="70">
        <v>0</v>
      </c>
      <c r="J12" s="24"/>
      <c r="K12" s="24"/>
      <c r="L12" s="72">
        <v>0.32633475297392289</v>
      </c>
      <c r="M12" s="24">
        <v>2.5609226399130547</v>
      </c>
      <c r="N12" s="70">
        <v>0.41567008594717764</v>
      </c>
      <c r="O12" s="24"/>
      <c r="P12" s="24"/>
      <c r="Q12" s="72">
        <v>0.98423205978586437</v>
      </c>
      <c r="R12" s="24">
        <v>5.9929565230674591</v>
      </c>
      <c r="S12" s="70">
        <v>0.77411377510206625</v>
      </c>
      <c r="T12" s="24"/>
      <c r="U12" s="24"/>
      <c r="V12" s="72">
        <v>4.4552938982820214</v>
      </c>
      <c r="W12" s="24">
        <v>16.545091047964114</v>
      </c>
      <c r="X12" s="70">
        <v>3.2222585758932127</v>
      </c>
      <c r="Y12" s="24"/>
      <c r="Z12" s="24"/>
      <c r="AA12" s="72">
        <v>0.44600366509777872</v>
      </c>
      <c r="AB12" s="24">
        <v>2.3424532939863552</v>
      </c>
      <c r="AC12" s="25">
        <v>0.33200278596206878</v>
      </c>
      <c r="AE12" s="14" t="s">
        <v>21</v>
      </c>
      <c r="AF12" s="171">
        <v>1.5729446676095722</v>
      </c>
      <c r="AG12" s="171">
        <v>9.966591557685506</v>
      </c>
      <c r="AH12" s="25">
        <v>1.6215868501250774</v>
      </c>
      <c r="AJ12" s="197"/>
      <c r="AK12" s="197"/>
      <c r="AL12" s="197"/>
      <c r="AM12" s="197"/>
      <c r="AN12" s="83"/>
      <c r="AO12" s="83"/>
      <c r="AP12" s="83"/>
    </row>
    <row r="13" spans="1:42" ht="16" thickBot="1">
      <c r="A13" s="11" t="s">
        <v>17</v>
      </c>
      <c r="B13" s="73">
        <v>3.7556262277155099</v>
      </c>
      <c r="C13" s="46">
        <v>14.910453214777398</v>
      </c>
      <c r="D13" s="71">
        <v>5.9917494525689703</v>
      </c>
      <c r="E13" s="46"/>
      <c r="F13" s="46"/>
      <c r="G13" s="73">
        <v>3.6402032180800825</v>
      </c>
      <c r="H13" s="46">
        <v>14.5416057781483</v>
      </c>
      <c r="I13" s="71">
        <v>4.3239250661783597</v>
      </c>
      <c r="J13" s="46"/>
      <c r="K13" s="46"/>
      <c r="L13" s="73">
        <v>4.1066616122362598</v>
      </c>
      <c r="M13" s="46">
        <v>16.439620658369599</v>
      </c>
      <c r="N13" s="71">
        <v>4.966651905770691</v>
      </c>
      <c r="O13" s="46"/>
      <c r="P13" s="46"/>
      <c r="Q13" s="73">
        <v>4.3195566271254799</v>
      </c>
      <c r="R13" s="46">
        <v>17.124795591760304</v>
      </c>
      <c r="S13" s="71">
        <v>4.57349139894042</v>
      </c>
      <c r="T13" s="46"/>
      <c r="U13" s="46"/>
      <c r="V13" s="73">
        <v>6.7387879573984604</v>
      </c>
      <c r="W13" s="46">
        <v>21.276885694777501</v>
      </c>
      <c r="X13" s="71">
        <v>5.7246624431031403</v>
      </c>
      <c r="Y13" s="46"/>
      <c r="Z13" s="46"/>
      <c r="AA13" s="73">
        <v>4.0472176107947702</v>
      </c>
      <c r="AB13" s="46">
        <v>14.378928879716</v>
      </c>
      <c r="AC13" s="44">
        <v>5.3398701874224104</v>
      </c>
      <c r="AE13" s="11" t="s">
        <v>17</v>
      </c>
      <c r="AF13" s="172">
        <v>1.8803196250209899</v>
      </c>
      <c r="AG13" s="172">
        <v>14.378928879716</v>
      </c>
      <c r="AH13" s="44">
        <v>3.2253791168373702</v>
      </c>
      <c r="AJ13" s="197"/>
      <c r="AK13" s="197"/>
      <c r="AL13" s="197"/>
      <c r="AM13" s="197"/>
      <c r="AN13" s="83"/>
      <c r="AO13" s="83"/>
      <c r="AP13" s="83"/>
    </row>
    <row r="14" spans="1:42">
      <c r="A14" s="14"/>
      <c r="B14" s="215" t="s">
        <v>55</v>
      </c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199"/>
      <c r="AE14" s="12"/>
      <c r="AF14" s="215" t="s">
        <v>55</v>
      </c>
      <c r="AG14" s="216"/>
      <c r="AH14" s="199"/>
      <c r="AJ14" s="196"/>
      <c r="AK14" s="196"/>
      <c r="AL14" s="196"/>
      <c r="AM14" s="197"/>
      <c r="AN14" s="83"/>
      <c r="AO14" s="83"/>
      <c r="AP14" s="83"/>
    </row>
    <row r="15" spans="1:42">
      <c r="A15" s="14" t="s">
        <v>9</v>
      </c>
      <c r="B15" s="1">
        <v>1.5619240405100629E-4</v>
      </c>
      <c r="C15" s="2">
        <v>1.2374282705029591E-3</v>
      </c>
      <c r="D15" s="3">
        <v>1.359000344345441E-3</v>
      </c>
      <c r="E15" s="2"/>
      <c r="F15" s="2"/>
      <c r="G15" s="1">
        <v>1.97333246825768E-3</v>
      </c>
      <c r="H15" s="2">
        <v>1.1937833196942831E-3</v>
      </c>
      <c r="I15" s="3">
        <v>1.3935412392995922E-3</v>
      </c>
      <c r="J15" s="2"/>
      <c r="K15" s="2"/>
      <c r="L15" s="1">
        <v>1.3374457799539602E-4</v>
      </c>
      <c r="M15" s="2">
        <v>1.1215398611819647E-3</v>
      </c>
      <c r="N15" s="3">
        <v>1.3503988183265769E-3</v>
      </c>
      <c r="O15" s="2"/>
      <c r="P15" s="2"/>
      <c r="Q15" s="1">
        <v>7.8434163171123994E-5</v>
      </c>
      <c r="R15" s="2">
        <v>8.1630543402638593E-4</v>
      </c>
      <c r="S15" s="3">
        <v>1.074264526754828E-3</v>
      </c>
      <c r="T15" s="2"/>
      <c r="U15" s="2"/>
      <c r="V15" s="1">
        <v>1.0233159169475301E-4</v>
      </c>
      <c r="W15" s="2">
        <v>6.2632126253219845E-4</v>
      </c>
      <c r="X15" s="3">
        <v>7.7653465147734435E-4</v>
      </c>
      <c r="Y15" s="2"/>
      <c r="Z15" s="2"/>
      <c r="AA15" s="1">
        <v>1.4935412537653888E-4</v>
      </c>
      <c r="AB15" s="2">
        <v>1.0674119491272649E-3</v>
      </c>
      <c r="AC15" s="58">
        <v>1.2981323582763765E-3</v>
      </c>
      <c r="AE15" s="14" t="s">
        <v>9</v>
      </c>
      <c r="AF15" s="173">
        <v>0</v>
      </c>
      <c r="AG15" s="173">
        <v>8.5043630039802968E-4</v>
      </c>
      <c r="AH15" s="58">
        <v>4.8576526964334382E-4</v>
      </c>
      <c r="AJ15" s="196"/>
      <c r="AK15" s="196"/>
      <c r="AL15" s="196"/>
      <c r="AM15" s="24"/>
      <c r="AN15" s="24"/>
      <c r="AO15" s="83"/>
      <c r="AP15" s="83"/>
    </row>
    <row r="16" spans="1:42">
      <c r="A16" s="14" t="s">
        <v>20</v>
      </c>
      <c r="B16" s="1">
        <v>2.4249807883343039E-2</v>
      </c>
      <c r="C16" s="2">
        <v>0.12722188229377043</v>
      </c>
      <c r="D16" s="3">
        <v>1.3990718603599545E-2</v>
      </c>
      <c r="E16" s="2"/>
      <c r="F16" s="2"/>
      <c r="G16" s="1">
        <v>1.3210783842175333E-2</v>
      </c>
      <c r="H16" s="2">
        <v>0.12781688097170324</v>
      </c>
      <c r="I16" s="3">
        <v>3.7527517390413635E-2</v>
      </c>
      <c r="J16" s="2"/>
      <c r="K16" s="2"/>
      <c r="L16" s="1">
        <v>1.500805228791194E-2</v>
      </c>
      <c r="M16" s="2">
        <v>9.5416859897142769E-2</v>
      </c>
      <c r="N16" s="3">
        <v>2.113551834736135E-2</v>
      </c>
      <c r="O16" s="2"/>
      <c r="P16" s="2"/>
      <c r="Q16" s="1">
        <v>1.2472992798287974E-2</v>
      </c>
      <c r="R16" s="2">
        <v>6.4615110133377479E-2</v>
      </c>
      <c r="S16" s="3">
        <v>1.4809503833120116E-2</v>
      </c>
      <c r="T16" s="2"/>
      <c r="U16" s="2"/>
      <c r="V16" s="1">
        <v>9.811041353734451E-3</v>
      </c>
      <c r="W16" s="2">
        <v>3.3234418188579619E-2</v>
      </c>
      <c r="X16" s="3">
        <v>1.0762770269475938E-2</v>
      </c>
      <c r="Y16" s="2"/>
      <c r="Z16" s="2"/>
      <c r="AA16" s="1">
        <v>2.0079606937511551E-2</v>
      </c>
      <c r="AB16" s="2">
        <v>0.10627847581463516</v>
      </c>
      <c r="AC16" s="58">
        <v>1.9850253790092105E-2</v>
      </c>
      <c r="AE16" s="14" t="s">
        <v>20</v>
      </c>
      <c r="AF16" s="173">
        <v>3.0737294575947202E-3</v>
      </c>
      <c r="AG16" s="173">
        <v>3.1838208996151245E-2</v>
      </c>
      <c r="AH16" s="58">
        <v>1.2022690423672778E-2</v>
      </c>
      <c r="AJ16" s="197"/>
      <c r="AK16" s="197"/>
      <c r="AL16" s="197"/>
      <c r="AM16" s="24"/>
      <c r="AN16" s="24"/>
      <c r="AO16" s="83"/>
      <c r="AP16" s="83"/>
    </row>
    <row r="17" spans="1:42">
      <c r="A17" s="14" t="s">
        <v>11</v>
      </c>
      <c r="B17" s="1">
        <v>1.9631510880362843E-2</v>
      </c>
      <c r="C17" s="2">
        <v>2.5172256287931828E-2</v>
      </c>
      <c r="D17" s="3">
        <v>6.4417106493423762E-2</v>
      </c>
      <c r="E17" s="2"/>
      <c r="F17" s="2"/>
      <c r="G17" s="1">
        <v>6.5970238257203459E-3</v>
      </c>
      <c r="H17" s="2">
        <v>2.3568193329876353E-2</v>
      </c>
      <c r="I17" s="3">
        <v>7.9304902783908712E-2</v>
      </c>
      <c r="J17" s="2"/>
      <c r="K17" s="2"/>
      <c r="L17" s="1">
        <v>2.0696973444787638E-2</v>
      </c>
      <c r="M17" s="2">
        <v>1.8522992829277021E-2</v>
      </c>
      <c r="N17" s="3">
        <v>5.8564664542163317E-2</v>
      </c>
      <c r="O17" s="2"/>
      <c r="P17" s="2"/>
      <c r="Q17" s="1">
        <v>3.5260078053578794E-2</v>
      </c>
      <c r="R17" s="2">
        <v>1.1178849415972492E-2</v>
      </c>
      <c r="S17" s="3">
        <v>5.2408762269539222E-2</v>
      </c>
      <c r="T17" s="2"/>
      <c r="U17" s="2"/>
      <c r="V17" s="1">
        <v>1.4185716898685141E-2</v>
      </c>
      <c r="W17" s="2">
        <v>1.24200688098366E-2</v>
      </c>
      <c r="X17" s="3">
        <v>3.5953554363400933E-2</v>
      </c>
      <c r="Y17" s="2"/>
      <c r="Z17" s="2"/>
      <c r="AA17" s="1">
        <v>2.0899431212676289E-2</v>
      </c>
      <c r="AB17" s="2">
        <v>2.0881400723343678E-2</v>
      </c>
      <c r="AC17" s="58">
        <v>6.4348053337000458E-2</v>
      </c>
      <c r="AE17" s="14" t="s">
        <v>11</v>
      </c>
      <c r="AF17" s="173">
        <v>9.0228832464877302E-3</v>
      </c>
      <c r="AG17" s="173">
        <v>1.576629172534786E-2</v>
      </c>
      <c r="AH17" s="58">
        <v>7.5657940746950841E-2</v>
      </c>
      <c r="AK17" s="83"/>
      <c r="AL17" s="24"/>
      <c r="AM17" s="24"/>
      <c r="AN17" s="24"/>
      <c r="AO17" s="83"/>
      <c r="AP17" s="83"/>
    </row>
    <row r="18" spans="1:42">
      <c r="A18" s="14" t="s">
        <v>12</v>
      </c>
      <c r="B18" s="1">
        <v>0.22084106485733432</v>
      </c>
      <c r="C18" s="2">
        <v>0.26310576248106066</v>
      </c>
      <c r="D18" s="3">
        <v>0.59264301671117026</v>
      </c>
      <c r="E18" s="2"/>
      <c r="F18" s="2"/>
      <c r="G18" s="1">
        <v>0.21761752580466187</v>
      </c>
      <c r="H18" s="2">
        <v>0.24305034473306414</v>
      </c>
      <c r="I18" s="3">
        <v>0.45685359738487397</v>
      </c>
      <c r="J18" s="2"/>
      <c r="K18" s="2"/>
      <c r="L18" s="1">
        <v>0.18113314793440835</v>
      </c>
      <c r="M18" s="2">
        <v>0.18054447082392969</v>
      </c>
      <c r="N18" s="3">
        <v>0.46718468592448381</v>
      </c>
      <c r="O18" s="2"/>
      <c r="P18" s="2"/>
      <c r="Q18" s="1">
        <v>0.16588237254468932</v>
      </c>
      <c r="R18" s="2">
        <v>9.1875176599669733E-2</v>
      </c>
      <c r="S18" s="3">
        <v>0.47942891165458329</v>
      </c>
      <c r="T18" s="2"/>
      <c r="U18" s="2"/>
      <c r="V18" s="1">
        <v>8.1494321335908906E-2</v>
      </c>
      <c r="W18" s="2">
        <v>5.9075094177329361E-2</v>
      </c>
      <c r="X18" s="3">
        <v>0.27191137356130557</v>
      </c>
      <c r="Y18" s="2"/>
      <c r="Z18" s="2"/>
      <c r="AA18" s="1">
        <v>0.19374760987670706</v>
      </c>
      <c r="AB18" s="2">
        <v>0.21006980215068943</v>
      </c>
      <c r="AC18" s="58">
        <v>0.51671041392037409</v>
      </c>
      <c r="AE18" s="14" t="s">
        <v>12</v>
      </c>
      <c r="AF18" s="173">
        <v>2.2144072436435017E-2</v>
      </c>
      <c r="AG18" s="173">
        <v>7.6253573591157808E-2</v>
      </c>
      <c r="AH18" s="58">
        <v>0.24622227105047093</v>
      </c>
      <c r="AK18" s="83"/>
      <c r="AL18" s="24"/>
      <c r="AM18" s="24"/>
      <c r="AN18" s="24"/>
      <c r="AO18" s="83"/>
      <c r="AP18" s="83"/>
    </row>
    <row r="19" spans="1:42">
      <c r="A19" s="14" t="s">
        <v>13</v>
      </c>
      <c r="B19" s="1">
        <v>0.35743319650878708</v>
      </c>
      <c r="C19" s="2">
        <v>0.13809300328403198</v>
      </c>
      <c r="D19" s="3">
        <v>9.3599463752433998E-2</v>
      </c>
      <c r="E19" s="2"/>
      <c r="F19" s="2"/>
      <c r="G19" s="1">
        <v>0.30896674704865373</v>
      </c>
      <c r="H19" s="2">
        <v>0.13797990523689224</v>
      </c>
      <c r="I19" s="3">
        <v>0.12699113384631833</v>
      </c>
      <c r="J19" s="2"/>
      <c r="K19" s="2"/>
      <c r="L19" s="1">
        <v>0.32368098511714466</v>
      </c>
      <c r="M19" s="2">
        <v>0.1214740995987499</v>
      </c>
      <c r="N19" s="3">
        <v>7.6235343816186518E-2</v>
      </c>
      <c r="O19" s="2"/>
      <c r="P19" s="2"/>
      <c r="Q19" s="1">
        <v>0.2413615286183414</v>
      </c>
      <c r="R19" s="2">
        <v>8.4714363931182673E-2</v>
      </c>
      <c r="S19" s="3">
        <v>7.0210860141476331E-2</v>
      </c>
      <c r="T19" s="2"/>
      <c r="U19" s="2"/>
      <c r="V19" s="1">
        <v>9.8020873394611602E-2</v>
      </c>
      <c r="W19" s="2">
        <v>2.6199136585544975E-2</v>
      </c>
      <c r="X19" s="3">
        <v>2.9834461309759433E-2</v>
      </c>
      <c r="Y19" s="2"/>
      <c r="Z19" s="2"/>
      <c r="AA19" s="1">
        <v>0.30581921170612775</v>
      </c>
      <c r="AB19" s="2">
        <v>0.11662196397409712</v>
      </c>
      <c r="AC19" s="58">
        <v>9.4491450303447397E-2</v>
      </c>
      <c r="AE19" s="14" t="s">
        <v>13</v>
      </c>
      <c r="AF19" s="173">
        <v>4.0784754308299802E-2</v>
      </c>
      <c r="AG19" s="173">
        <v>3.9046985448743868E-2</v>
      </c>
      <c r="AH19" s="58">
        <v>4.2686623069908877E-2</v>
      </c>
      <c r="AK19" s="83"/>
      <c r="AL19" s="24"/>
      <c r="AM19" s="24"/>
      <c r="AN19" s="24"/>
      <c r="AO19" s="83"/>
      <c r="AP19" s="83"/>
    </row>
    <row r="20" spans="1:42">
      <c r="A20" s="57" t="s">
        <v>14</v>
      </c>
      <c r="B20" s="1">
        <v>0.2997719590900853</v>
      </c>
      <c r="C20" s="2">
        <v>0.42012799684313207</v>
      </c>
      <c r="D20" s="3">
        <v>0.2141522300962819</v>
      </c>
      <c r="E20" s="2"/>
      <c r="F20" s="2"/>
      <c r="G20" s="1">
        <v>0.37186403889631381</v>
      </c>
      <c r="H20" s="2">
        <v>0.40217257930371625</v>
      </c>
      <c r="I20" s="3">
        <v>0.26407750743654795</v>
      </c>
      <c r="J20" s="2"/>
      <c r="K20" s="2"/>
      <c r="L20" s="1">
        <v>0.30382946846897035</v>
      </c>
      <c r="M20" s="2">
        <v>0.40575905367981396</v>
      </c>
      <c r="N20" s="3">
        <v>0.26650831415895154</v>
      </c>
      <c r="O20" s="2"/>
      <c r="P20" s="2"/>
      <c r="Q20" s="1">
        <v>0.20463081000530442</v>
      </c>
      <c r="R20" s="2">
        <v>0.37277041147833767</v>
      </c>
      <c r="S20" s="3">
        <v>0.1764863151097214</v>
      </c>
      <c r="T20" s="2"/>
      <c r="U20" s="2"/>
      <c r="V20" s="1">
        <v>8.0701251500274657E-2</v>
      </c>
      <c r="W20" s="2">
        <v>8.5936004172342303E-2</v>
      </c>
      <c r="X20" s="3">
        <v>7.1549902787122407E-2</v>
      </c>
      <c r="Y20" s="2"/>
      <c r="Z20" s="2"/>
      <c r="AA20" s="1">
        <v>0.2693285085356657</v>
      </c>
      <c r="AB20" s="2">
        <v>0.36032911036470067</v>
      </c>
      <c r="AC20" s="58">
        <v>0.21762170843477283</v>
      </c>
      <c r="AE20" s="14" t="s">
        <v>14</v>
      </c>
      <c r="AF20" s="173">
        <v>3.2885600110825211E-2</v>
      </c>
      <c r="AG20" s="173">
        <v>0.13327931395300374</v>
      </c>
      <c r="AH20" s="58">
        <v>8.7619910511918267E-2</v>
      </c>
      <c r="AK20" s="83"/>
      <c r="AL20" s="24"/>
      <c r="AM20" s="24"/>
      <c r="AN20" s="24"/>
      <c r="AO20" s="83"/>
      <c r="AP20" s="83"/>
    </row>
    <row r="21" spans="1:42">
      <c r="A21" s="14" t="s">
        <v>15</v>
      </c>
      <c r="B21" s="1">
        <v>7.7916268376036324E-2</v>
      </c>
      <c r="C21" s="2">
        <v>2.5041670539569998E-2</v>
      </c>
      <c r="D21" s="3">
        <v>1.9838463998745125E-2</v>
      </c>
      <c r="E21" s="2"/>
      <c r="F21" s="2"/>
      <c r="G21" s="1">
        <v>4.0841853795368331E-2</v>
      </c>
      <c r="H21" s="2">
        <v>2.582773737677705E-2</v>
      </c>
      <c r="I21" s="3">
        <v>3.3851799918637952E-2</v>
      </c>
      <c r="J21" s="2"/>
      <c r="K21" s="2"/>
      <c r="L21" s="1">
        <v>7.6052898958667986E-2</v>
      </c>
      <c r="M21" s="2">
        <v>2.1383505645950214E-2</v>
      </c>
      <c r="N21" s="3">
        <v>2.5328862046375474E-2</v>
      </c>
      <c r="O21" s="2"/>
      <c r="P21" s="2"/>
      <c r="Q21" s="1">
        <v>0.11245890315475736</v>
      </c>
      <c r="R21" s="2">
        <v>2.4071940243400348E-2</v>
      </c>
      <c r="S21" s="3">
        <v>3.6320372095044101E-2</v>
      </c>
      <c r="T21" s="2"/>
      <c r="U21" s="2"/>
      <c r="V21" s="1">
        <v>5.4542738373303375E-2</v>
      </c>
      <c r="W21" s="2">
        <v>4.900274532012916E-3</v>
      </c>
      <c r="X21" s="3">
        <v>1.6338289067083261E-2</v>
      </c>
      <c r="Y21" s="2"/>
      <c r="Z21" s="2"/>
      <c r="AA21" s="1">
        <v>7.9776207338353319E-2</v>
      </c>
      <c r="AB21" s="2">
        <v>2.1843087537298841E-2</v>
      </c>
      <c r="AC21" s="58">
        <v>2.3505670071295195E-2</v>
      </c>
      <c r="AE21" s="14" t="s">
        <v>15</v>
      </c>
      <c r="AF21" s="173">
        <v>5.5558486217384143E-2</v>
      </c>
      <c r="AG21" s="173">
        <v>9.8265256897553648E-3</v>
      </c>
      <c r="AH21" s="58">
        <v>3.2546273066104053E-2</v>
      </c>
      <c r="AK21" s="83"/>
      <c r="AL21" s="24"/>
      <c r="AM21" s="24"/>
      <c r="AN21" s="24"/>
      <c r="AO21" s="83"/>
      <c r="AP21" s="83"/>
    </row>
    <row r="22" spans="1:42" ht="16" thickBot="1">
      <c r="A22" s="11" t="s">
        <v>21</v>
      </c>
      <c r="B22" s="74">
        <v>0</v>
      </c>
      <c r="C22" s="59">
        <v>0</v>
      </c>
      <c r="D22" s="75">
        <v>0</v>
      </c>
      <c r="E22" s="59"/>
      <c r="F22" s="59"/>
      <c r="G22" s="74">
        <v>3.8928694318848919E-2</v>
      </c>
      <c r="H22" s="59">
        <v>3.8390575728276505E-2</v>
      </c>
      <c r="I22" s="75">
        <v>0</v>
      </c>
      <c r="J22" s="59"/>
      <c r="K22" s="59"/>
      <c r="L22" s="74">
        <v>7.9464729210113591E-2</v>
      </c>
      <c r="M22" s="59">
        <v>0.15577747766395447</v>
      </c>
      <c r="N22" s="75">
        <v>8.369221234615129E-2</v>
      </c>
      <c r="O22" s="59"/>
      <c r="P22" s="59"/>
      <c r="Q22" s="74">
        <v>0.22785488066186965</v>
      </c>
      <c r="R22" s="59">
        <v>0.34995784276403308</v>
      </c>
      <c r="S22" s="75">
        <v>0.16926101036976079</v>
      </c>
      <c r="T22" s="59"/>
      <c r="U22" s="59"/>
      <c r="V22" s="74">
        <v>0.66114172555178718</v>
      </c>
      <c r="W22" s="59">
        <v>0.777608682271822</v>
      </c>
      <c r="X22" s="75">
        <v>0.56287311399037498</v>
      </c>
      <c r="Y22" s="59"/>
      <c r="Z22" s="59"/>
      <c r="AA22" s="74">
        <v>0.11020007026758193</v>
      </c>
      <c r="AB22" s="59">
        <v>0.1629087474861077</v>
      </c>
      <c r="AC22" s="60">
        <v>6.2174317784741626E-2</v>
      </c>
      <c r="AE22" s="11" t="s">
        <v>21</v>
      </c>
      <c r="AF22" s="174">
        <v>0.83653047422297333</v>
      </c>
      <c r="AG22" s="174">
        <v>0.69313866429544213</v>
      </c>
      <c r="AH22" s="60">
        <v>0.50275852586133085</v>
      </c>
      <c r="AK22" s="83"/>
      <c r="AL22" s="24"/>
      <c r="AM22" s="24"/>
      <c r="AN22" s="24"/>
      <c r="AO22" s="83"/>
      <c r="AP22" s="83"/>
    </row>
    <row r="23" spans="1:42">
      <c r="AA23" s="85"/>
      <c r="AB23" s="85"/>
      <c r="AC23" s="85"/>
      <c r="AE23" s="10"/>
      <c r="AK23" s="83"/>
      <c r="AL23" s="83"/>
      <c r="AM23" s="83"/>
      <c r="AN23" s="83"/>
      <c r="AO23" s="83"/>
      <c r="AP23" s="83"/>
    </row>
    <row r="24" spans="1:42">
      <c r="AE24" s="10"/>
    </row>
    <row r="55" spans="1:12" ht="16" thickBot="1"/>
    <row r="56" spans="1:12">
      <c r="A56" s="90"/>
      <c r="B56" s="214" t="s">
        <v>46</v>
      </c>
      <c r="C56" s="206"/>
      <c r="D56" s="206"/>
      <c r="E56" s="206"/>
      <c r="F56" s="206"/>
      <c r="G56" s="207"/>
      <c r="H56" s="205" t="s">
        <v>41</v>
      </c>
      <c r="I56" s="206"/>
      <c r="J56" s="206"/>
      <c r="K56" s="206"/>
      <c r="L56" s="207"/>
    </row>
    <row r="57" spans="1:12" ht="17">
      <c r="A57" s="89"/>
      <c r="B57" s="105"/>
      <c r="C57" s="8" t="s">
        <v>80</v>
      </c>
      <c r="D57" s="8" t="s">
        <v>81</v>
      </c>
      <c r="E57" s="8" t="s">
        <v>82</v>
      </c>
      <c r="F57" s="8" t="s">
        <v>83</v>
      </c>
      <c r="G57" s="8" t="s">
        <v>84</v>
      </c>
      <c r="H57" s="89" t="s">
        <v>80</v>
      </c>
      <c r="I57" s="8" t="s">
        <v>81</v>
      </c>
      <c r="J57" s="8" t="s">
        <v>82</v>
      </c>
      <c r="K57" s="8" t="s">
        <v>83</v>
      </c>
      <c r="L57" s="106" t="s">
        <v>84</v>
      </c>
    </row>
    <row r="58" spans="1:12">
      <c r="A58" s="210" t="s">
        <v>39</v>
      </c>
      <c r="B58" s="182" t="s">
        <v>42</v>
      </c>
      <c r="C58" s="177">
        <v>0.8183281584403671</v>
      </c>
      <c r="D58" s="177">
        <v>0.18167184155963276</v>
      </c>
      <c r="E58" s="177">
        <v>0</v>
      </c>
      <c r="F58" s="178">
        <v>519</v>
      </c>
      <c r="G58" s="178">
        <v>519</v>
      </c>
      <c r="H58" s="240">
        <v>5.9830040760779399E-2</v>
      </c>
      <c r="I58" s="229">
        <v>0.10363948501624724</v>
      </c>
      <c r="J58" s="229">
        <v>0.83653047422297333</v>
      </c>
      <c r="K58" s="238">
        <v>172658</v>
      </c>
      <c r="L58" s="239">
        <v>166263</v>
      </c>
    </row>
    <row r="59" spans="1:12">
      <c r="A59" s="211"/>
      <c r="B59" s="183" t="s">
        <v>1</v>
      </c>
      <c r="C59" s="2">
        <v>0.70573273445000173</v>
      </c>
      <c r="D59" s="2">
        <v>0.25910742189148955</v>
      </c>
      <c r="E59" s="2">
        <v>3.5159843658508654E-2</v>
      </c>
      <c r="F59" s="83">
        <v>1803</v>
      </c>
      <c r="G59" s="83">
        <v>1784</v>
      </c>
      <c r="H59" s="241"/>
      <c r="I59" s="224"/>
      <c r="J59" s="224"/>
      <c r="K59" s="220"/>
      <c r="L59" s="222"/>
    </row>
    <row r="60" spans="1:12">
      <c r="A60" s="211"/>
      <c r="B60" s="184" t="s">
        <v>43</v>
      </c>
      <c r="C60" s="2">
        <v>0.61878030806440454</v>
      </c>
      <c r="D60" s="2">
        <v>0.30175496272548191</v>
      </c>
      <c r="E60" s="2">
        <v>7.9464729210113591E-2</v>
      </c>
      <c r="F60" s="83">
        <v>2748</v>
      </c>
      <c r="G60" s="83">
        <v>2402</v>
      </c>
      <c r="H60" s="241"/>
      <c r="I60" s="224"/>
      <c r="J60" s="224"/>
      <c r="K60" s="220"/>
      <c r="L60" s="222"/>
    </row>
    <row r="61" spans="1:12">
      <c r="A61" s="211"/>
      <c r="B61" s="184" t="s">
        <v>44</v>
      </c>
      <c r="C61" s="2">
        <v>0.43874849254262066</v>
      </c>
      <c r="D61" s="2">
        <v>0.33339662679550974</v>
      </c>
      <c r="E61" s="2">
        <v>0.22785488066186965</v>
      </c>
      <c r="F61" s="83">
        <v>10555</v>
      </c>
      <c r="G61" s="83">
        <v>8037</v>
      </c>
      <c r="H61" s="241"/>
      <c r="I61" s="224"/>
      <c r="J61" s="224"/>
      <c r="K61" s="220"/>
      <c r="L61" s="222"/>
    </row>
    <row r="62" spans="1:12">
      <c r="A62" s="211"/>
      <c r="B62" s="185" t="s">
        <v>4</v>
      </c>
      <c r="C62" s="180">
        <v>9.4052434100449084E-2</v>
      </c>
      <c r="D62" s="180">
        <v>0.24480584034776379</v>
      </c>
      <c r="E62" s="180">
        <v>0.66114172555178718</v>
      </c>
      <c r="F62" s="181">
        <v>673548</v>
      </c>
      <c r="G62" s="181">
        <v>69062</v>
      </c>
      <c r="H62" s="241"/>
      <c r="I62" s="224"/>
      <c r="J62" s="224"/>
      <c r="K62" s="220"/>
      <c r="L62" s="222"/>
    </row>
    <row r="63" spans="1:12">
      <c r="A63" s="212"/>
      <c r="B63" s="185" t="s">
        <v>79</v>
      </c>
      <c r="C63" s="180">
        <v>0.66853026427405648</v>
      </c>
      <c r="D63" s="180">
        <v>0.22126966545836166</v>
      </c>
      <c r="E63" s="180">
        <v>0.11020007026758193</v>
      </c>
      <c r="F63" s="181">
        <f>SUM(F58:F62)</f>
        <v>689173</v>
      </c>
      <c r="G63" s="181">
        <f>SUM(G58:G62)</f>
        <v>81804</v>
      </c>
      <c r="H63" s="242"/>
      <c r="I63" s="225"/>
      <c r="J63" s="225"/>
      <c r="K63" s="220"/>
      <c r="L63" s="222"/>
    </row>
    <row r="64" spans="1:12">
      <c r="A64" s="210" t="s">
        <v>56</v>
      </c>
      <c r="B64" s="182" t="s">
        <v>42</v>
      </c>
      <c r="C64" s="177">
        <v>0.45736597857607902</v>
      </c>
      <c r="D64" s="177">
        <v>0.54263402142392025</v>
      </c>
      <c r="E64" s="177">
        <v>0</v>
      </c>
      <c r="F64" s="178">
        <v>465</v>
      </c>
      <c r="G64" s="178">
        <v>465</v>
      </c>
      <c r="H64" s="240">
        <v>0.12408778308115949</v>
      </c>
      <c r="I64" s="229">
        <v>0.18277355262363459</v>
      </c>
      <c r="J64" s="229">
        <v>0.69313866429544202</v>
      </c>
      <c r="K64" s="238">
        <v>322281</v>
      </c>
      <c r="L64" s="239">
        <v>64100</v>
      </c>
    </row>
    <row r="65" spans="1:12">
      <c r="A65" s="211"/>
      <c r="B65" s="183" t="s">
        <v>1</v>
      </c>
      <c r="C65" s="2">
        <v>0.40511137231951494</v>
      </c>
      <c r="D65" s="2">
        <v>0.55649805195220692</v>
      </c>
      <c r="E65" s="2">
        <v>3.8390575728276505E-2</v>
      </c>
      <c r="F65" s="83">
        <v>1304</v>
      </c>
      <c r="G65" s="83">
        <v>1298</v>
      </c>
      <c r="H65" s="241"/>
      <c r="I65" s="224"/>
      <c r="J65" s="224"/>
      <c r="K65" s="220"/>
      <c r="L65" s="222"/>
    </row>
    <row r="66" spans="1:12">
      <c r="A66" s="211"/>
      <c r="B66" s="184" t="s">
        <v>43</v>
      </c>
      <c r="C66" s="2">
        <v>0.3198796088093025</v>
      </c>
      <c r="D66" s="2">
        <v>0.52434291352674256</v>
      </c>
      <c r="E66" s="2">
        <v>0.15577747766395447</v>
      </c>
      <c r="F66" s="83">
        <v>1346</v>
      </c>
      <c r="G66" s="83">
        <v>1275</v>
      </c>
      <c r="H66" s="241"/>
      <c r="I66" s="224"/>
      <c r="J66" s="224"/>
      <c r="K66" s="220"/>
      <c r="L66" s="222"/>
    </row>
    <row r="67" spans="1:12">
      <c r="A67" s="211"/>
      <c r="B67" s="184" t="s">
        <v>44</v>
      </c>
      <c r="C67" s="2">
        <v>0.23160787519106499</v>
      </c>
      <c r="D67" s="2">
        <v>0.41843428204489796</v>
      </c>
      <c r="E67" s="2">
        <v>0.34995784276403313</v>
      </c>
      <c r="F67" s="83">
        <v>2450</v>
      </c>
      <c r="G67" s="83">
        <v>1991</v>
      </c>
      <c r="H67" s="241"/>
      <c r="I67" s="224"/>
      <c r="J67" s="224"/>
      <c r="K67" s="220"/>
      <c r="L67" s="222"/>
    </row>
    <row r="68" spans="1:12">
      <c r="A68" s="211"/>
      <c r="B68" s="185" t="s">
        <v>4</v>
      </c>
      <c r="C68" s="180">
        <v>6.6680492290869808E-2</v>
      </c>
      <c r="D68" s="180">
        <v>0.15571082543712658</v>
      </c>
      <c r="E68" s="180">
        <v>0.777608682271822</v>
      </c>
      <c r="F68" s="181">
        <v>211395</v>
      </c>
      <c r="G68" s="181">
        <v>141413</v>
      </c>
      <c r="H68" s="241"/>
      <c r="I68" s="224"/>
      <c r="J68" s="224"/>
      <c r="K68" s="220"/>
      <c r="L68" s="222"/>
    </row>
    <row r="69" spans="1:12">
      <c r="A69" s="212"/>
      <c r="B69" s="185" t="s">
        <v>79</v>
      </c>
      <c r="C69" s="180">
        <v>0.3619483027311543</v>
      </c>
      <c r="D69" s="180">
        <v>0.4751429497827081</v>
      </c>
      <c r="E69" s="180">
        <v>0.16290874748610767</v>
      </c>
      <c r="F69" s="181">
        <f>SUM(F64:F68)</f>
        <v>216960</v>
      </c>
      <c r="G69" s="181">
        <f>SUM(G64:G68)</f>
        <v>146442</v>
      </c>
      <c r="H69" s="242"/>
      <c r="I69" s="225"/>
      <c r="J69" s="225"/>
      <c r="K69" s="220"/>
      <c r="L69" s="222"/>
    </row>
    <row r="70" spans="1:12">
      <c r="A70" s="211" t="s">
        <v>57</v>
      </c>
      <c r="B70" s="182" t="s">
        <v>42</v>
      </c>
      <c r="C70" s="177">
        <v>0.70975873736332151</v>
      </c>
      <c r="D70" s="177">
        <v>0.2902412626366786</v>
      </c>
      <c r="E70" s="177">
        <v>0</v>
      </c>
      <c r="F70" s="178">
        <v>460</v>
      </c>
      <c r="G70" s="178">
        <v>457</v>
      </c>
      <c r="H70" s="240">
        <v>0.25737901626648335</v>
      </c>
      <c r="I70" s="229">
        <v>0.23986245787219651</v>
      </c>
      <c r="J70" s="229">
        <v>0.50275852586133085</v>
      </c>
      <c r="K70" s="238">
        <v>234281</v>
      </c>
      <c r="L70" s="239">
        <v>16446</v>
      </c>
    </row>
    <row r="71" spans="1:12">
      <c r="A71" s="211"/>
      <c r="B71" s="183" t="s">
        <v>1</v>
      </c>
      <c r="C71" s="2">
        <v>0.66074586891713238</v>
      </c>
      <c r="D71" s="2">
        <v>0.33925413108286767</v>
      </c>
      <c r="E71" s="2">
        <v>0</v>
      </c>
      <c r="F71" s="83">
        <v>1093</v>
      </c>
      <c r="G71" s="83">
        <v>1058</v>
      </c>
      <c r="H71" s="241"/>
      <c r="I71" s="224"/>
      <c r="J71" s="224"/>
      <c r="K71" s="220"/>
      <c r="L71" s="222"/>
    </row>
    <row r="72" spans="1:12">
      <c r="A72" s="211"/>
      <c r="B72" s="184" t="s">
        <v>43</v>
      </c>
      <c r="C72" s="2">
        <v>0.59023027287662966</v>
      </c>
      <c r="D72" s="2">
        <v>0.32607751477721908</v>
      </c>
      <c r="E72" s="2">
        <v>8.3692212346151304E-2</v>
      </c>
      <c r="F72" s="83">
        <v>1431</v>
      </c>
      <c r="G72" s="83">
        <v>1131</v>
      </c>
      <c r="H72" s="241"/>
      <c r="I72" s="224"/>
      <c r="J72" s="224"/>
      <c r="K72" s="220"/>
      <c r="L72" s="222"/>
    </row>
    <row r="73" spans="1:12">
      <c r="A73" s="211"/>
      <c r="B73" s="184" t="s">
        <v>44</v>
      </c>
      <c r="C73" s="2">
        <v>0.56012490507752544</v>
      </c>
      <c r="D73" s="2">
        <v>0.27061408455271391</v>
      </c>
      <c r="E73" s="2">
        <v>0.16926101036976079</v>
      </c>
      <c r="F73" s="83">
        <v>4077</v>
      </c>
      <c r="G73" s="83">
        <v>2741</v>
      </c>
      <c r="H73" s="241"/>
      <c r="I73" s="224"/>
      <c r="J73" s="224"/>
      <c r="K73" s="220"/>
      <c r="L73" s="222"/>
    </row>
    <row r="74" spans="1:12">
      <c r="A74" s="211"/>
      <c r="B74" s="185" t="s">
        <v>4</v>
      </c>
      <c r="C74" s="180">
        <v>0.15903063848096155</v>
      </c>
      <c r="D74" s="180">
        <v>0.2780962475286633</v>
      </c>
      <c r="E74" s="180">
        <v>0.5628731139903751</v>
      </c>
      <c r="F74" s="181">
        <v>228354</v>
      </c>
      <c r="G74" s="181">
        <v>23673</v>
      </c>
      <c r="H74" s="241"/>
      <c r="I74" s="224"/>
      <c r="J74" s="224"/>
      <c r="K74" s="220"/>
      <c r="L74" s="222"/>
    </row>
    <row r="75" spans="1:12" ht="16" thickBot="1">
      <c r="A75" s="213"/>
      <c r="B75" s="186" t="s">
        <v>79</v>
      </c>
      <c r="C75" s="59">
        <v>0.6412440538459705</v>
      </c>
      <c r="D75" s="59">
        <v>0.29658162836928792</v>
      </c>
      <c r="E75" s="59">
        <v>6.2174317784741626E-2</v>
      </c>
      <c r="F75" s="101">
        <f>SUM(F70:F74)</f>
        <v>235415</v>
      </c>
      <c r="G75" s="101">
        <f>SUM(G70:G74)</f>
        <v>29060</v>
      </c>
      <c r="H75" s="243"/>
      <c r="I75" s="233"/>
      <c r="J75" s="233"/>
      <c r="K75" s="221"/>
      <c r="L75" s="223"/>
    </row>
  </sheetData>
  <mergeCells count="33">
    <mergeCell ref="H70:H75"/>
    <mergeCell ref="I70:I75"/>
    <mergeCell ref="J70:J75"/>
    <mergeCell ref="K70:K75"/>
    <mergeCell ref="L70:L75"/>
    <mergeCell ref="A58:A63"/>
    <mergeCell ref="A64:A69"/>
    <mergeCell ref="A70:A75"/>
    <mergeCell ref="B56:G56"/>
    <mergeCell ref="A1:AC1"/>
    <mergeCell ref="H56:L56"/>
    <mergeCell ref="H58:H63"/>
    <mergeCell ref="I58:I63"/>
    <mergeCell ref="J58:J63"/>
    <mergeCell ref="K58:K63"/>
    <mergeCell ref="L58:L63"/>
    <mergeCell ref="H64:H69"/>
    <mergeCell ref="I64:I69"/>
    <mergeCell ref="J64:J69"/>
    <mergeCell ref="K64:K69"/>
    <mergeCell ref="L64:L69"/>
    <mergeCell ref="AE1:AH1"/>
    <mergeCell ref="AF2:AH2"/>
    <mergeCell ref="B14:AC14"/>
    <mergeCell ref="AF14:AH14"/>
    <mergeCell ref="B2:D2"/>
    <mergeCell ref="G2:I2"/>
    <mergeCell ref="L2:N2"/>
    <mergeCell ref="Q2:S2"/>
    <mergeCell ref="V2:X2"/>
    <mergeCell ref="AA2:AC2"/>
    <mergeCell ref="B4:AC4"/>
    <mergeCell ref="AF4:AH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C4DB1-2ACD-EB40-9C89-EB73DDCE602B}">
  <dimension ref="A1:AE73"/>
  <sheetViews>
    <sheetView zoomScale="66" workbookViewId="0">
      <selection sqref="A1:K1"/>
    </sheetView>
  </sheetViews>
  <sheetFormatPr baseColWidth="10" defaultColWidth="8.83203125" defaultRowHeight="15"/>
  <cols>
    <col min="1" max="1" width="9.33203125" style="164" bestFit="1" customWidth="1"/>
    <col min="2" max="2" width="14.83203125" style="92" bestFit="1" customWidth="1"/>
    <col min="3" max="3" width="14.6640625" style="92" bestFit="1" customWidth="1"/>
    <col min="4" max="5" width="14.83203125" style="92" bestFit="1" customWidth="1"/>
    <col min="6" max="6" width="8.83203125" style="92"/>
    <col min="7" max="7" width="8.83203125" style="164"/>
    <col min="8" max="11" width="14.6640625" style="92" bestFit="1" customWidth="1"/>
    <col min="12" max="16384" width="8.83203125" style="92"/>
  </cols>
  <sheetData>
    <row r="1" spans="1:11" s="164" customFormat="1">
      <c r="A1" s="245" t="s">
        <v>59</v>
      </c>
      <c r="B1" s="246"/>
      <c r="C1" s="246"/>
      <c r="D1" s="246"/>
      <c r="E1" s="246"/>
      <c r="F1" s="246"/>
      <c r="G1" s="246"/>
      <c r="H1" s="246"/>
      <c r="I1" s="246"/>
      <c r="J1" s="246"/>
      <c r="K1" s="247"/>
    </row>
    <row r="2" spans="1:11">
      <c r="A2" s="138"/>
      <c r="B2" s="165" t="s">
        <v>22</v>
      </c>
      <c r="C2" s="166" t="s">
        <v>23</v>
      </c>
      <c r="D2" s="167" t="s">
        <v>24</v>
      </c>
      <c r="E2" s="168" t="s">
        <v>25</v>
      </c>
      <c r="F2" s="140"/>
      <c r="G2" s="142"/>
      <c r="H2" s="139" t="s">
        <v>26</v>
      </c>
      <c r="I2" s="140" t="s">
        <v>27</v>
      </c>
      <c r="J2" s="140" t="s">
        <v>28</v>
      </c>
      <c r="K2" s="143" t="s">
        <v>29</v>
      </c>
    </row>
    <row r="3" spans="1:11">
      <c r="A3" s="144" t="s">
        <v>30</v>
      </c>
      <c r="B3" s="145" t="s">
        <v>31</v>
      </c>
      <c r="C3" s="146" t="s">
        <v>31</v>
      </c>
      <c r="D3" s="146" t="s">
        <v>31</v>
      </c>
      <c r="E3" s="147" t="s">
        <v>31</v>
      </c>
      <c r="F3" s="146"/>
      <c r="G3" s="148" t="s">
        <v>30</v>
      </c>
      <c r="H3" s="145" t="s">
        <v>31</v>
      </c>
      <c r="I3" s="146" t="s">
        <v>31</v>
      </c>
      <c r="J3" s="146" t="s">
        <v>31</v>
      </c>
      <c r="K3" s="149" t="s">
        <v>31</v>
      </c>
    </row>
    <row r="4" spans="1:11">
      <c r="A4" s="93">
        <v>0.5</v>
      </c>
      <c r="B4" s="150">
        <v>0</v>
      </c>
      <c r="C4" s="151">
        <v>0</v>
      </c>
      <c r="D4" s="151">
        <v>0</v>
      </c>
      <c r="E4" s="152">
        <v>0</v>
      </c>
      <c r="F4" s="94"/>
      <c r="G4" s="153">
        <v>0.5</v>
      </c>
      <c r="H4" s="150">
        <v>0</v>
      </c>
      <c r="I4" s="151">
        <v>0</v>
      </c>
      <c r="J4" s="151">
        <v>0</v>
      </c>
      <c r="K4" s="154">
        <v>0</v>
      </c>
    </row>
    <row r="5" spans="1:11">
      <c r="A5" s="93">
        <v>2</v>
      </c>
      <c r="B5" s="150">
        <v>0</v>
      </c>
      <c r="C5" s="151">
        <v>0</v>
      </c>
      <c r="D5" s="151">
        <v>0</v>
      </c>
      <c r="E5" s="152">
        <v>0</v>
      </c>
      <c r="F5" s="94"/>
      <c r="G5" s="153">
        <v>2</v>
      </c>
      <c r="H5" s="150">
        <v>5.6527458510909519E-2</v>
      </c>
      <c r="I5" s="151">
        <v>2.7179992944765981E-2</v>
      </c>
      <c r="J5" s="151">
        <v>0</v>
      </c>
      <c r="K5" s="154">
        <v>0</v>
      </c>
    </row>
    <row r="6" spans="1:11">
      <c r="A6" s="93">
        <v>4</v>
      </c>
      <c r="B6" s="150">
        <v>0</v>
      </c>
      <c r="C6" s="151">
        <v>0</v>
      </c>
      <c r="D6" s="151">
        <v>0</v>
      </c>
      <c r="E6" s="152">
        <v>0</v>
      </c>
      <c r="F6" s="94"/>
      <c r="G6" s="153">
        <v>4</v>
      </c>
      <c r="H6" s="150">
        <v>0.10609376337618179</v>
      </c>
      <c r="I6" s="151">
        <v>5.470385891350675E-2</v>
      </c>
      <c r="J6" s="151">
        <v>0.11467128376473815</v>
      </c>
      <c r="K6" s="154">
        <v>0.18472801331074917</v>
      </c>
    </row>
    <row r="7" spans="1:11">
      <c r="A7" s="93">
        <v>6</v>
      </c>
      <c r="B7" s="150">
        <v>9.1626120974974933E-3</v>
      </c>
      <c r="C7" s="151">
        <v>0</v>
      </c>
      <c r="D7" s="151">
        <v>1.147147904191868E-2</v>
      </c>
      <c r="E7" s="152">
        <v>2.0702512054514389E-2</v>
      </c>
      <c r="F7" s="94"/>
      <c r="G7" s="153">
        <v>6</v>
      </c>
      <c r="H7" s="150">
        <v>0.21254959689710209</v>
      </c>
      <c r="I7" s="151">
        <v>0.10786870639590856</v>
      </c>
      <c r="J7" s="151">
        <v>0.16668737676044917</v>
      </c>
      <c r="K7" s="154">
        <v>0.25479708678937402</v>
      </c>
    </row>
    <row r="8" spans="1:11">
      <c r="A8" s="93">
        <v>8.5</v>
      </c>
      <c r="B8" s="150">
        <v>1.8260673155877507E-2</v>
      </c>
      <c r="C8" s="151">
        <v>1.0958190981283459E-2</v>
      </c>
      <c r="D8" s="151">
        <v>2.1584235031558541E-2</v>
      </c>
      <c r="E8" s="152">
        <v>3.7743708698414535E-2</v>
      </c>
      <c r="F8" s="94"/>
      <c r="G8" s="153">
        <v>8.5</v>
      </c>
      <c r="H8" s="150">
        <v>0.33955394385864079</v>
      </c>
      <c r="I8" s="151">
        <v>0.17748545910970392</v>
      </c>
      <c r="J8" s="151">
        <v>0.29670105632540261</v>
      </c>
      <c r="K8" s="154">
        <v>0.42081441413917675</v>
      </c>
    </row>
    <row r="9" spans="1:11">
      <c r="A9" s="93">
        <v>12.5</v>
      </c>
      <c r="B9" s="150">
        <v>4.5429290210092392E-2</v>
      </c>
      <c r="C9" s="151">
        <v>2.2297026328490538E-2</v>
      </c>
      <c r="D9" s="151">
        <v>5.2710451681216838E-2</v>
      </c>
      <c r="E9" s="152">
        <v>8.4247954649113804E-2</v>
      </c>
      <c r="F9" s="94"/>
      <c r="G9" s="153">
        <v>12.5</v>
      </c>
      <c r="H9" s="150">
        <v>0.50928847436914537</v>
      </c>
      <c r="I9" s="151">
        <v>0.30782429262941752</v>
      </c>
      <c r="J9" s="151">
        <v>0.47030846742035326</v>
      </c>
      <c r="K9" s="154">
        <v>0.61278088545951404</v>
      </c>
    </row>
    <row r="10" spans="1:11">
      <c r="A10" s="93">
        <v>17.5</v>
      </c>
      <c r="B10" s="150">
        <v>5.3207761045736726E-2</v>
      </c>
      <c r="C10" s="151">
        <v>2.5081936576150616E-2</v>
      </c>
      <c r="D10" s="151">
        <v>6.0345371335704355E-2</v>
      </c>
      <c r="E10" s="152">
        <v>9.432394055729286E-2</v>
      </c>
      <c r="F10" s="94"/>
      <c r="G10" s="153">
        <v>17.5</v>
      </c>
      <c r="H10" s="150">
        <v>0.63522009068966767</v>
      </c>
      <c r="I10" s="151">
        <v>0.40901497849191537</v>
      </c>
      <c r="J10" s="151">
        <v>0.59177224475434587</v>
      </c>
      <c r="K10" s="154">
        <v>0.76611078565373614</v>
      </c>
    </row>
    <row r="11" spans="1:11">
      <c r="A11" s="93">
        <v>21</v>
      </c>
      <c r="B11" s="150">
        <v>6.4773221948359105E-2</v>
      </c>
      <c r="C11" s="151">
        <v>2.9999769621204812E-2</v>
      </c>
      <c r="D11" s="151">
        <v>7.0394414509259415E-2</v>
      </c>
      <c r="E11" s="152">
        <v>0.10856019993386684</v>
      </c>
      <c r="F11" s="94"/>
      <c r="G11" s="153">
        <v>22.5</v>
      </c>
      <c r="H11" s="150">
        <v>0.7228794577644615</v>
      </c>
      <c r="I11" s="151">
        <v>0.49749304527905464</v>
      </c>
      <c r="J11" s="151">
        <v>0.67543002580930533</v>
      </c>
      <c r="K11" s="154">
        <v>0.8594870844399628</v>
      </c>
    </row>
    <row r="12" spans="1:11">
      <c r="A12" s="93">
        <v>22.5</v>
      </c>
      <c r="B12" s="150">
        <v>0.15885387051059577</v>
      </c>
      <c r="C12" s="151">
        <v>5.6489671205201049E-2</v>
      </c>
      <c r="D12" s="151">
        <v>0.16413292683539427</v>
      </c>
      <c r="E12" s="152">
        <v>0.29281451608133124</v>
      </c>
      <c r="F12" s="94"/>
      <c r="G12" s="153">
        <v>27.5</v>
      </c>
      <c r="H12" s="150">
        <v>0.78851675620735173</v>
      </c>
      <c r="I12" s="151">
        <v>0.56510893575173382</v>
      </c>
      <c r="J12" s="151">
        <v>0.74187611307232371</v>
      </c>
      <c r="K12" s="154">
        <v>0.92017477435055872</v>
      </c>
    </row>
    <row r="13" spans="1:11">
      <c r="A13" s="93">
        <v>24</v>
      </c>
      <c r="B13" s="150">
        <v>0.16632008410797242</v>
      </c>
      <c r="C13" s="151">
        <v>5.9613073540250229E-2</v>
      </c>
      <c r="D13" s="151">
        <v>0.17057887308084299</v>
      </c>
      <c r="E13" s="152">
        <v>0.30251347987778537</v>
      </c>
      <c r="F13" s="94"/>
      <c r="G13" s="153">
        <v>34</v>
      </c>
      <c r="H13" s="150">
        <v>0.83887592294233404</v>
      </c>
      <c r="I13" s="151">
        <v>0.6734313092099522</v>
      </c>
      <c r="J13" s="151">
        <v>0.80572527013588746</v>
      </c>
      <c r="K13" s="154">
        <v>0.95213253260240049</v>
      </c>
    </row>
    <row r="14" spans="1:11">
      <c r="A14" s="93">
        <v>27.5</v>
      </c>
      <c r="B14" s="150">
        <v>0.19559501182430605</v>
      </c>
      <c r="C14" s="151">
        <v>7.2769615594902595E-2</v>
      </c>
      <c r="D14" s="151">
        <v>0.19697939790036012</v>
      </c>
      <c r="E14" s="152">
        <v>0.34284701610525076</v>
      </c>
      <c r="F14" s="94"/>
      <c r="G14" s="153">
        <v>41.5</v>
      </c>
      <c r="H14" s="150">
        <v>0.87480718143231539</v>
      </c>
      <c r="I14" s="151">
        <v>0.74879296128856165</v>
      </c>
      <c r="J14" s="151">
        <v>0.84909824302295978</v>
      </c>
      <c r="K14" s="154">
        <v>0.97140193254387053</v>
      </c>
    </row>
    <row r="15" spans="1:11">
      <c r="A15" s="93">
        <v>34</v>
      </c>
      <c r="B15" s="150">
        <v>0.256166834750578</v>
      </c>
      <c r="C15" s="151">
        <v>9.9784854038388715E-2</v>
      </c>
      <c r="D15" s="151">
        <v>0.24646152052266423</v>
      </c>
      <c r="E15" s="152">
        <v>0.41957496063501865</v>
      </c>
      <c r="F15" s="94"/>
      <c r="G15" s="153">
        <v>49</v>
      </c>
      <c r="H15" s="150">
        <v>0.93416999849167881</v>
      </c>
      <c r="I15" s="151">
        <v>0.862077770795453</v>
      </c>
      <c r="J15" s="151">
        <v>0.88988892118062801</v>
      </c>
      <c r="K15" s="154">
        <v>0.98800505566210939</v>
      </c>
    </row>
    <row r="16" spans="1:11">
      <c r="A16" s="93">
        <v>41.5</v>
      </c>
      <c r="B16" s="150">
        <v>0.33016346144856124</v>
      </c>
      <c r="C16" s="151">
        <v>0.13477518058596472</v>
      </c>
      <c r="D16" s="151">
        <v>0.30283366591940625</v>
      </c>
      <c r="E16" s="152">
        <v>0.52013963705200839</v>
      </c>
      <c r="F16" s="94"/>
      <c r="G16" s="153">
        <v>64</v>
      </c>
      <c r="H16" s="150">
        <v>1</v>
      </c>
      <c r="I16" s="151">
        <v>0.93256478360889528</v>
      </c>
      <c r="J16" s="151">
        <v>0.95017816508856001</v>
      </c>
      <c r="K16" s="154">
        <v>1</v>
      </c>
    </row>
    <row r="17" spans="1:30">
      <c r="A17" s="93">
        <v>49</v>
      </c>
      <c r="B17" s="150">
        <v>0.38284329826531743</v>
      </c>
      <c r="C17" s="151">
        <v>0.16338484382645724</v>
      </c>
      <c r="D17" s="151">
        <v>0.33589460401887333</v>
      </c>
      <c r="E17" s="152">
        <v>0.57488858797365439</v>
      </c>
      <c r="F17" s="94"/>
      <c r="G17" s="153">
        <v>77.5</v>
      </c>
      <c r="H17" s="150">
        <v>1</v>
      </c>
      <c r="I17" s="151">
        <v>0.96559336418526809</v>
      </c>
      <c r="J17" s="151">
        <v>0.96280137108307418</v>
      </c>
      <c r="K17" s="154">
        <v>1</v>
      </c>
    </row>
    <row r="18" spans="1:30">
      <c r="A18" s="93">
        <v>59</v>
      </c>
      <c r="B18" s="150">
        <v>0.46474401969557322</v>
      </c>
      <c r="C18" s="151">
        <v>0.21213521581736797</v>
      </c>
      <c r="D18" s="151">
        <v>0.38376054169457202</v>
      </c>
      <c r="E18" s="152">
        <v>0.65592802379840176</v>
      </c>
      <c r="F18" s="94"/>
      <c r="G18" s="153">
        <v>85</v>
      </c>
      <c r="H18" s="150">
        <v>1</v>
      </c>
      <c r="I18" s="151">
        <v>1</v>
      </c>
      <c r="J18" s="151">
        <v>0.97104708165058384</v>
      </c>
      <c r="K18" s="154">
        <v>1</v>
      </c>
    </row>
    <row r="19" spans="1:30">
      <c r="A19" s="93">
        <v>70</v>
      </c>
      <c r="B19" s="150">
        <v>0.5316435323824078</v>
      </c>
      <c r="C19" s="151">
        <v>0.26489038766119233</v>
      </c>
      <c r="D19" s="151">
        <v>0.42162070236624083</v>
      </c>
      <c r="E19" s="152">
        <v>0.72360571904308224</v>
      </c>
      <c r="F19" s="94"/>
      <c r="G19" s="153">
        <v>92.5</v>
      </c>
      <c r="H19" s="150">
        <v>1</v>
      </c>
      <c r="I19" s="151">
        <v>1</v>
      </c>
      <c r="J19" s="151">
        <v>0.9734252572599108</v>
      </c>
      <c r="K19" s="154">
        <v>1</v>
      </c>
    </row>
    <row r="20" spans="1:30">
      <c r="A20" s="93">
        <v>77.5</v>
      </c>
      <c r="B20" s="150">
        <v>0.55608862930410052</v>
      </c>
      <c r="C20" s="151">
        <v>0.29025003486048684</v>
      </c>
      <c r="D20" s="151">
        <v>0.43553695933011149</v>
      </c>
      <c r="E20" s="152">
        <v>0.75293959843606817</v>
      </c>
      <c r="F20" s="94"/>
      <c r="G20" s="153">
        <v>97.5</v>
      </c>
      <c r="H20" s="150">
        <v>1</v>
      </c>
      <c r="I20" s="151">
        <v>1</v>
      </c>
      <c r="J20" s="151">
        <v>0.98538096192096836</v>
      </c>
      <c r="K20" s="154">
        <v>1</v>
      </c>
    </row>
    <row r="21" spans="1:30">
      <c r="A21" s="93">
        <v>85</v>
      </c>
      <c r="B21" s="150">
        <v>0.60536272163002169</v>
      </c>
      <c r="C21" s="151">
        <v>0.3386970541581289</v>
      </c>
      <c r="D21" s="151">
        <v>0.46121475263852685</v>
      </c>
      <c r="E21" s="152">
        <v>0.80164476570907706</v>
      </c>
      <c r="F21" s="94"/>
      <c r="G21" s="153">
        <v>102.5</v>
      </c>
      <c r="H21" s="150">
        <v>1</v>
      </c>
      <c r="I21" s="151">
        <v>1</v>
      </c>
      <c r="J21" s="151">
        <v>0.9871668578668249</v>
      </c>
      <c r="K21" s="154">
        <v>1</v>
      </c>
    </row>
    <row r="22" spans="1:30">
      <c r="A22" s="93">
        <v>92.5</v>
      </c>
      <c r="B22" s="150">
        <v>0.62483670354436682</v>
      </c>
      <c r="C22" s="151">
        <v>0.36214598361181866</v>
      </c>
      <c r="D22" s="151">
        <v>0.4746271777850356</v>
      </c>
      <c r="E22" s="152">
        <v>0.83211971474283564</v>
      </c>
      <c r="F22" s="94"/>
      <c r="G22" s="153">
        <v>107.5</v>
      </c>
      <c r="H22" s="150">
        <v>1</v>
      </c>
      <c r="I22" s="151">
        <v>1</v>
      </c>
      <c r="J22" s="151">
        <v>0.9871668578668249</v>
      </c>
      <c r="K22" s="154">
        <v>1</v>
      </c>
    </row>
    <row r="23" spans="1:30">
      <c r="A23" s="93">
        <v>97.5</v>
      </c>
      <c r="B23" s="150">
        <v>0.64626287175801633</v>
      </c>
      <c r="C23" s="151">
        <v>0.38871481563310356</v>
      </c>
      <c r="D23" s="151">
        <v>0.48715800158175826</v>
      </c>
      <c r="E23" s="152">
        <v>0.84931588740879982</v>
      </c>
      <c r="F23" s="94"/>
      <c r="G23" s="153">
        <v>112.5</v>
      </c>
      <c r="H23" s="150">
        <v>1</v>
      </c>
      <c r="I23" s="151">
        <v>1</v>
      </c>
      <c r="J23" s="151">
        <v>0.98957790985273242</v>
      </c>
      <c r="K23" s="154">
        <v>1</v>
      </c>
    </row>
    <row r="24" spans="1:30">
      <c r="A24" s="93">
        <v>102.5</v>
      </c>
      <c r="B24" s="150">
        <v>0.66221893587358072</v>
      </c>
      <c r="C24" s="151">
        <v>0.41362151000536174</v>
      </c>
      <c r="D24" s="151">
        <v>0.50039205146520849</v>
      </c>
      <c r="E24" s="152">
        <v>0.86760454099785089</v>
      </c>
      <c r="F24" s="94"/>
      <c r="G24" s="153">
        <v>117.5</v>
      </c>
      <c r="H24" s="150">
        <v>1</v>
      </c>
      <c r="I24" s="151">
        <v>1</v>
      </c>
      <c r="J24" s="151">
        <v>0.98957790985273242</v>
      </c>
      <c r="K24" s="154">
        <v>1</v>
      </c>
    </row>
    <row r="25" spans="1:30">
      <c r="A25" s="93">
        <v>107.5</v>
      </c>
      <c r="B25" s="150">
        <v>0.67580303181143087</v>
      </c>
      <c r="C25" s="151">
        <v>0.4380979735191351</v>
      </c>
      <c r="D25" s="151">
        <v>0.50765050364626652</v>
      </c>
      <c r="E25" s="152">
        <v>0.87956823272153517</v>
      </c>
      <c r="F25" s="94"/>
      <c r="G25" s="153">
        <v>122.5</v>
      </c>
      <c r="H25" s="150">
        <v>1</v>
      </c>
      <c r="I25" s="151">
        <v>1</v>
      </c>
      <c r="J25" s="151">
        <v>0.99176692084982732</v>
      </c>
      <c r="K25" s="154">
        <v>1</v>
      </c>
    </row>
    <row r="26" spans="1:30">
      <c r="A26" s="93">
        <v>112.5</v>
      </c>
      <c r="B26" s="150">
        <v>0.69249118041590196</v>
      </c>
      <c r="C26" s="151">
        <v>0.46140042157180178</v>
      </c>
      <c r="D26" s="151">
        <v>0.51462344573244612</v>
      </c>
      <c r="E26" s="152">
        <v>0.8880400769671456</v>
      </c>
      <c r="F26" s="94"/>
      <c r="G26" s="153">
        <v>137.5</v>
      </c>
      <c r="H26" s="150">
        <v>1</v>
      </c>
      <c r="I26" s="151">
        <v>1</v>
      </c>
      <c r="J26" s="151">
        <v>0.99676342387074612</v>
      </c>
      <c r="K26" s="154">
        <v>1</v>
      </c>
    </row>
    <row r="27" spans="1:30">
      <c r="A27" s="93">
        <v>117.5</v>
      </c>
      <c r="B27" s="150">
        <v>0.70487061535176054</v>
      </c>
      <c r="C27" s="151">
        <v>0.48694984921149087</v>
      </c>
      <c r="D27" s="151">
        <v>0.52319131168341781</v>
      </c>
      <c r="E27" s="152">
        <v>0.8964936139979135</v>
      </c>
      <c r="F27" s="94"/>
      <c r="G27" s="153">
        <v>225</v>
      </c>
      <c r="H27" s="150">
        <v>1</v>
      </c>
      <c r="I27" s="151">
        <v>1</v>
      </c>
      <c r="J27" s="151">
        <v>1</v>
      </c>
      <c r="K27" s="154">
        <v>1</v>
      </c>
    </row>
    <row r="28" spans="1:30">
      <c r="A28" s="93">
        <v>122.5</v>
      </c>
      <c r="B28" s="150">
        <v>0.72484705150917483</v>
      </c>
      <c r="C28" s="151">
        <v>0.51890558925467234</v>
      </c>
      <c r="D28" s="151">
        <v>0.53379536626754653</v>
      </c>
      <c r="E28" s="152">
        <v>0.90436626660699981</v>
      </c>
      <c r="F28" s="94"/>
      <c r="G28" s="153">
        <v>300</v>
      </c>
      <c r="H28" s="150">
        <v>1</v>
      </c>
      <c r="I28" s="151">
        <v>1</v>
      </c>
      <c r="J28" s="151">
        <v>1</v>
      </c>
      <c r="K28" s="154">
        <v>1</v>
      </c>
    </row>
    <row r="29" spans="1:30">
      <c r="A29" s="93">
        <v>137.5</v>
      </c>
      <c r="B29" s="150">
        <v>0.78189466707084365</v>
      </c>
      <c r="C29" s="151">
        <v>0.63918961874069924</v>
      </c>
      <c r="D29" s="151">
        <v>0.57467694369114053</v>
      </c>
      <c r="E29" s="152">
        <v>0.95860573322623666</v>
      </c>
      <c r="F29" s="94"/>
      <c r="G29" s="153"/>
      <c r="H29" s="155"/>
      <c r="I29" s="94"/>
      <c r="J29" s="94"/>
      <c r="K29" s="156"/>
    </row>
    <row r="30" spans="1:30">
      <c r="A30" s="93">
        <v>225</v>
      </c>
      <c r="B30" s="150">
        <v>0.94824257901724318</v>
      </c>
      <c r="C30" s="151">
        <v>0.92109432862400242</v>
      </c>
      <c r="D30" s="151">
        <v>0.74596013716816767</v>
      </c>
      <c r="E30" s="152">
        <v>1</v>
      </c>
      <c r="F30" s="94"/>
      <c r="G30" s="153"/>
      <c r="H30" s="155"/>
      <c r="I30" s="94"/>
      <c r="J30" s="94"/>
      <c r="K30" s="156"/>
      <c r="M30" s="244" t="s">
        <v>60</v>
      </c>
      <c r="N30" s="244"/>
      <c r="O30" s="244" t="s">
        <v>61</v>
      </c>
      <c r="P30" s="244"/>
      <c r="AA30" s="244" t="s">
        <v>60</v>
      </c>
      <c r="AB30" s="244"/>
      <c r="AC30" s="244" t="s">
        <v>61</v>
      </c>
      <c r="AD30" s="244"/>
    </row>
    <row r="31" spans="1:30">
      <c r="A31" s="93">
        <v>350</v>
      </c>
      <c r="B31" s="150">
        <v>0.97043308523497407</v>
      </c>
      <c r="C31" s="151">
        <v>0.9389522024237883</v>
      </c>
      <c r="D31" s="151">
        <v>0.81963762119574246</v>
      </c>
      <c r="E31" s="152">
        <v>1</v>
      </c>
      <c r="F31" s="94"/>
      <c r="G31" s="153"/>
      <c r="H31" s="155"/>
      <c r="I31" s="94"/>
      <c r="J31" s="94"/>
      <c r="K31" s="156"/>
      <c r="L31" s="92" t="s">
        <v>5</v>
      </c>
      <c r="M31" s="169">
        <v>0.5</v>
      </c>
      <c r="N31" s="92">
        <v>65</v>
      </c>
      <c r="O31" s="169">
        <v>0.9</v>
      </c>
      <c r="P31" s="92">
        <v>200</v>
      </c>
      <c r="Z31" s="92" t="s">
        <v>5</v>
      </c>
      <c r="AA31" s="169">
        <v>0.5</v>
      </c>
      <c r="AB31" s="92">
        <v>13</v>
      </c>
      <c r="AC31" s="169">
        <v>0.9</v>
      </c>
      <c r="AD31" s="92">
        <v>44</v>
      </c>
    </row>
    <row r="32" spans="1:30">
      <c r="A32" s="170">
        <v>450</v>
      </c>
      <c r="B32" s="150">
        <v>0.98536938220776182</v>
      </c>
      <c r="C32" s="151">
        <v>0.99339637957502458</v>
      </c>
      <c r="D32" s="151">
        <v>0.85920629591657816</v>
      </c>
      <c r="E32" s="152">
        <v>1</v>
      </c>
      <c r="F32" s="94"/>
      <c r="G32" s="153"/>
      <c r="H32" s="155"/>
      <c r="I32" s="94"/>
      <c r="J32" s="94"/>
      <c r="K32" s="156"/>
      <c r="L32" s="92" t="s">
        <v>6</v>
      </c>
      <c r="M32" s="169">
        <v>0.5</v>
      </c>
      <c r="N32" s="92">
        <v>118</v>
      </c>
      <c r="O32" s="169">
        <v>0.9</v>
      </c>
      <c r="P32" s="92">
        <v>210</v>
      </c>
      <c r="Z32" s="92" t="s">
        <v>6</v>
      </c>
      <c r="AA32" s="169">
        <v>0.5</v>
      </c>
      <c r="AB32" s="92">
        <v>23</v>
      </c>
      <c r="AC32" s="169">
        <v>0.9</v>
      </c>
      <c r="AD32" s="92">
        <v>55</v>
      </c>
    </row>
    <row r="33" spans="1:30">
      <c r="A33" s="93">
        <v>750</v>
      </c>
      <c r="B33" s="150">
        <v>1</v>
      </c>
      <c r="C33" s="151">
        <v>1</v>
      </c>
      <c r="D33" s="151">
        <v>0.9688482629345444</v>
      </c>
      <c r="E33" s="152">
        <v>1</v>
      </c>
      <c r="F33" s="94"/>
      <c r="G33" s="153"/>
      <c r="H33" s="155"/>
      <c r="I33" s="94"/>
      <c r="J33" s="94"/>
      <c r="K33" s="156"/>
      <c r="L33" s="92" t="s">
        <v>7</v>
      </c>
      <c r="M33" s="169">
        <v>0.5</v>
      </c>
      <c r="N33" s="92">
        <v>105</v>
      </c>
      <c r="O33" s="169">
        <v>0.9</v>
      </c>
      <c r="P33" s="92">
        <v>550</v>
      </c>
      <c r="Z33" s="92" t="s">
        <v>7</v>
      </c>
      <c r="AA33" s="169">
        <v>0.5</v>
      </c>
      <c r="AB33" s="92">
        <v>14</v>
      </c>
      <c r="AC33" s="169">
        <v>0.9</v>
      </c>
      <c r="AD33" s="92">
        <v>50</v>
      </c>
    </row>
    <row r="34" spans="1:30">
      <c r="A34" s="93">
        <v>1500</v>
      </c>
      <c r="B34" s="150">
        <v>1</v>
      </c>
      <c r="C34" s="151">
        <v>1</v>
      </c>
      <c r="D34" s="151">
        <v>1</v>
      </c>
      <c r="E34" s="152">
        <v>1</v>
      </c>
      <c r="F34" s="94"/>
      <c r="G34" s="153"/>
      <c r="H34" s="155"/>
      <c r="I34" s="94"/>
      <c r="J34" s="94"/>
      <c r="K34" s="156"/>
      <c r="L34" s="92" t="s">
        <v>8</v>
      </c>
      <c r="M34" s="169">
        <v>0.5</v>
      </c>
      <c r="N34" s="92">
        <v>40</v>
      </c>
      <c r="O34" s="169">
        <v>0.9</v>
      </c>
      <c r="P34" s="92">
        <v>118</v>
      </c>
      <c r="Z34" s="92" t="s">
        <v>8</v>
      </c>
      <c r="AA34" s="169">
        <v>0.5</v>
      </c>
      <c r="AB34" s="92">
        <v>10</v>
      </c>
      <c r="AC34" s="169">
        <v>0.9</v>
      </c>
      <c r="AD34" s="92">
        <v>25</v>
      </c>
    </row>
    <row r="35" spans="1:30">
      <c r="A35" s="93">
        <v>3000</v>
      </c>
      <c r="B35" s="150">
        <v>1</v>
      </c>
      <c r="C35" s="151">
        <v>1</v>
      </c>
      <c r="D35" s="151">
        <v>1</v>
      </c>
      <c r="E35" s="152">
        <v>1</v>
      </c>
      <c r="F35" s="94"/>
      <c r="G35" s="153"/>
      <c r="H35" s="155"/>
      <c r="I35" s="94"/>
      <c r="J35" s="94"/>
      <c r="K35" s="156"/>
    </row>
    <row r="36" spans="1:30" ht="16" thickBot="1">
      <c r="A36" s="157">
        <v>5350</v>
      </c>
      <c r="B36" s="158">
        <v>1</v>
      </c>
      <c r="C36" s="159">
        <v>1</v>
      </c>
      <c r="D36" s="159">
        <v>1</v>
      </c>
      <c r="E36" s="160">
        <v>1</v>
      </c>
      <c r="F36" s="95"/>
      <c r="G36" s="161"/>
      <c r="H36" s="162"/>
      <c r="I36" s="95"/>
      <c r="J36" s="95"/>
      <c r="K36" s="163"/>
    </row>
    <row r="37" spans="1:30" ht="16" thickBot="1"/>
    <row r="38" spans="1:30">
      <c r="A38" s="245" t="s">
        <v>58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7"/>
    </row>
    <row r="39" spans="1:30">
      <c r="A39" s="138"/>
      <c r="B39" s="139" t="s">
        <v>22</v>
      </c>
      <c r="C39" s="140" t="s">
        <v>32</v>
      </c>
      <c r="D39" s="140" t="s">
        <v>24</v>
      </c>
      <c r="E39" s="141" t="s">
        <v>25</v>
      </c>
      <c r="F39" s="140"/>
      <c r="G39" s="142"/>
      <c r="H39" s="139" t="s">
        <v>26</v>
      </c>
      <c r="I39" s="140" t="s">
        <v>27</v>
      </c>
      <c r="J39" s="140" t="s">
        <v>28</v>
      </c>
      <c r="K39" s="143" t="s">
        <v>29</v>
      </c>
    </row>
    <row r="40" spans="1:30">
      <c r="A40" s="144" t="s">
        <v>30</v>
      </c>
      <c r="B40" s="145" t="s">
        <v>31</v>
      </c>
      <c r="C40" s="146" t="s">
        <v>31</v>
      </c>
      <c r="D40" s="146" t="s">
        <v>31</v>
      </c>
      <c r="E40" s="147" t="s">
        <v>31</v>
      </c>
      <c r="F40" s="146"/>
      <c r="G40" s="148" t="s">
        <v>30</v>
      </c>
      <c r="H40" s="145" t="s">
        <v>31</v>
      </c>
      <c r="I40" s="146" t="s">
        <v>31</v>
      </c>
      <c r="J40" s="146" t="s">
        <v>31</v>
      </c>
      <c r="K40" s="149" t="s">
        <v>31</v>
      </c>
    </row>
    <row r="41" spans="1:30">
      <c r="A41" s="93">
        <v>0.5</v>
      </c>
      <c r="B41" s="150">
        <v>0</v>
      </c>
      <c r="C41" s="151">
        <v>0</v>
      </c>
      <c r="D41" s="151">
        <v>0</v>
      </c>
      <c r="E41" s="152">
        <v>0</v>
      </c>
      <c r="F41" s="94"/>
      <c r="G41" s="153">
        <v>0.5</v>
      </c>
      <c r="H41" s="150">
        <v>0</v>
      </c>
      <c r="I41" s="151">
        <v>0</v>
      </c>
      <c r="J41" s="151">
        <v>0</v>
      </c>
      <c r="K41" s="154">
        <v>0</v>
      </c>
    </row>
    <row r="42" spans="1:30">
      <c r="A42" s="93">
        <v>2</v>
      </c>
      <c r="B42" s="150">
        <v>0</v>
      </c>
      <c r="C42" s="151">
        <v>0</v>
      </c>
      <c r="D42" s="151">
        <v>0</v>
      </c>
      <c r="E42" s="152">
        <v>0</v>
      </c>
      <c r="F42" s="94"/>
      <c r="G42" s="153">
        <v>2</v>
      </c>
      <c r="H42" s="150">
        <v>9.4700567012360168E-2</v>
      </c>
      <c r="I42" s="151">
        <v>0.10407210705038487</v>
      </c>
      <c r="J42" s="151">
        <v>0</v>
      </c>
      <c r="K42" s="154">
        <v>0</v>
      </c>
    </row>
    <row r="43" spans="1:30">
      <c r="A43" s="93">
        <v>4</v>
      </c>
      <c r="B43" s="150">
        <v>0</v>
      </c>
      <c r="C43" s="151">
        <v>0</v>
      </c>
      <c r="D43" s="151">
        <v>0</v>
      </c>
      <c r="E43" s="152">
        <v>0</v>
      </c>
      <c r="F43" s="94"/>
      <c r="G43" s="153">
        <v>4</v>
      </c>
      <c r="H43" s="150">
        <v>0.17096230878853438</v>
      </c>
      <c r="I43" s="151">
        <v>0.18285161318661697</v>
      </c>
      <c r="J43" s="151">
        <v>0.15774790958696155</v>
      </c>
      <c r="K43" s="154">
        <v>0.19334256079644738</v>
      </c>
    </row>
    <row r="44" spans="1:30">
      <c r="A44" s="93">
        <v>6</v>
      </c>
      <c r="B44" s="150">
        <v>9.1626120974974933E-3</v>
      </c>
      <c r="C44" s="151">
        <v>0</v>
      </c>
      <c r="D44" s="151">
        <v>1.4730394392050818E-2</v>
      </c>
      <c r="E44" s="152">
        <v>1.0571693126217073E-2</v>
      </c>
      <c r="F44" s="94"/>
      <c r="G44" s="153">
        <v>6</v>
      </c>
      <c r="H44" s="150">
        <v>0.32089489498525858</v>
      </c>
      <c r="I44" s="151">
        <v>0.32633951883140982</v>
      </c>
      <c r="J44" s="151">
        <v>0.22780803407811817</v>
      </c>
      <c r="K44" s="154">
        <v>0.2910223769166646</v>
      </c>
    </row>
    <row r="45" spans="1:30">
      <c r="A45" s="93">
        <v>8.5</v>
      </c>
      <c r="B45" s="150">
        <v>1.8260673155877507E-2</v>
      </c>
      <c r="C45" s="151">
        <v>2.3853398483507707E-2</v>
      </c>
      <c r="D45" s="151">
        <v>2.5240840023771447E-2</v>
      </c>
      <c r="E45" s="152">
        <v>2.0540077089249025E-2</v>
      </c>
      <c r="F45" s="94"/>
      <c r="G45" s="153">
        <v>8.5</v>
      </c>
      <c r="H45" s="150">
        <v>0.47217407484655155</v>
      </c>
      <c r="I45" s="151">
        <v>0.5129355369267683</v>
      </c>
      <c r="J45" s="151">
        <v>0.37520451630433538</v>
      </c>
      <c r="K45" s="154">
        <v>0.49186192349875979</v>
      </c>
    </row>
    <row r="46" spans="1:30">
      <c r="A46" s="93">
        <v>12.5</v>
      </c>
      <c r="B46" s="150">
        <v>4.5429290210092392E-2</v>
      </c>
      <c r="C46" s="151">
        <v>5.6757113559035247E-2</v>
      </c>
      <c r="D46" s="151">
        <v>4.8609737882995642E-2</v>
      </c>
      <c r="E46" s="152">
        <v>4.3206510558197908E-2</v>
      </c>
      <c r="F46" s="94"/>
      <c r="G46" s="153">
        <v>12.5</v>
      </c>
      <c r="H46" s="150">
        <v>0.70835902800106909</v>
      </c>
      <c r="I46" s="151">
        <v>0.71899591384741579</v>
      </c>
      <c r="J46" s="151">
        <v>0.56319824078058855</v>
      </c>
      <c r="K46" s="154">
        <v>0.71725436736020043</v>
      </c>
    </row>
    <row r="47" spans="1:30">
      <c r="A47" s="93">
        <v>17.5</v>
      </c>
      <c r="B47" s="150">
        <v>5.3207761045736726E-2</v>
      </c>
      <c r="C47" s="151">
        <v>6.2827522301326044E-2</v>
      </c>
      <c r="D47" s="151">
        <v>5.8632588591007194E-2</v>
      </c>
      <c r="E47" s="152">
        <v>5.2336999348627927E-2</v>
      </c>
      <c r="F47" s="94"/>
      <c r="G47" s="153">
        <v>16</v>
      </c>
      <c r="H47" s="150">
        <v>0.76487842033902342</v>
      </c>
      <c r="I47" s="151">
        <v>0.77536497551531369</v>
      </c>
      <c r="J47" s="151">
        <v>0.61944630236780707</v>
      </c>
      <c r="K47" s="154">
        <v>0.77854681737562548</v>
      </c>
    </row>
    <row r="48" spans="1:30">
      <c r="A48" s="93">
        <v>21</v>
      </c>
      <c r="B48" s="150">
        <v>6.4773221948359105E-2</v>
      </c>
      <c r="C48" s="151">
        <v>7.515703745272484E-2</v>
      </c>
      <c r="D48" s="151">
        <v>7.193405853515164E-2</v>
      </c>
      <c r="E48" s="152">
        <v>6.8386856960774567E-2</v>
      </c>
      <c r="F48" s="94"/>
      <c r="G48" s="153">
        <v>18.5</v>
      </c>
      <c r="H48" s="150">
        <v>0.8589578930149846</v>
      </c>
      <c r="I48" s="151">
        <v>0.83388350144143109</v>
      </c>
      <c r="J48" s="151">
        <v>0.68943144823825486</v>
      </c>
      <c r="K48" s="154">
        <v>0.84555455850947403</v>
      </c>
    </row>
    <row r="49" spans="1:11">
      <c r="A49" s="93">
        <v>22.5</v>
      </c>
      <c r="B49" s="150">
        <v>0.15885387051059577</v>
      </c>
      <c r="C49" s="151">
        <v>0.19134024085496457</v>
      </c>
      <c r="D49" s="151">
        <v>8.7011438129997315E-2</v>
      </c>
      <c r="E49" s="152">
        <v>8.2544831410711617E-2</v>
      </c>
      <c r="F49" s="94"/>
      <c r="G49" s="153">
        <v>21.5</v>
      </c>
      <c r="H49" s="150">
        <v>0.91192765983854984</v>
      </c>
      <c r="I49" s="151">
        <v>0.88077410570440717</v>
      </c>
      <c r="J49" s="151">
        <v>0.7457301132671843</v>
      </c>
      <c r="K49" s="154">
        <v>0.89140824583111777</v>
      </c>
    </row>
    <row r="50" spans="1:11">
      <c r="A50" s="93">
        <v>24</v>
      </c>
      <c r="B50" s="150">
        <v>0.16632008410797242</v>
      </c>
      <c r="C50" s="151">
        <v>0.19917944475168514</v>
      </c>
      <c r="D50" s="151">
        <v>9.8216950545550477E-2</v>
      </c>
      <c r="E50" s="152">
        <v>9.6958926222848935E-2</v>
      </c>
      <c r="F50" s="94"/>
      <c r="G50" s="153">
        <v>24</v>
      </c>
      <c r="H50" s="150">
        <v>0.92172365527260502</v>
      </c>
      <c r="I50" s="151">
        <v>0.8995831908876174</v>
      </c>
      <c r="J50" s="151">
        <v>0.77420674630834352</v>
      </c>
      <c r="K50" s="154">
        <v>0.9171853975368166</v>
      </c>
    </row>
    <row r="51" spans="1:11">
      <c r="A51" s="93">
        <v>27.5</v>
      </c>
      <c r="B51" s="150">
        <v>0.19559501182430605</v>
      </c>
      <c r="C51" s="151">
        <v>0.23397924949151258</v>
      </c>
      <c r="D51" s="151">
        <v>0.12956373850933084</v>
      </c>
      <c r="E51" s="152">
        <v>0.14422756844151166</v>
      </c>
      <c r="F51" s="94"/>
      <c r="G51" s="153">
        <v>27.5</v>
      </c>
      <c r="H51" s="150">
        <v>0.97323021401629495</v>
      </c>
      <c r="I51" s="151">
        <v>0.94142177877022903</v>
      </c>
      <c r="J51" s="151">
        <v>0.84335239137613105</v>
      </c>
      <c r="K51" s="154">
        <v>0.9543464778202182</v>
      </c>
    </row>
    <row r="52" spans="1:11">
      <c r="A52" s="93">
        <v>34</v>
      </c>
      <c r="B52" s="150">
        <v>0.256166834750578</v>
      </c>
      <c r="C52" s="151">
        <v>0.30317315287738356</v>
      </c>
      <c r="D52" s="151">
        <v>0.20075197504878062</v>
      </c>
      <c r="E52" s="152">
        <v>0.27089133897065681</v>
      </c>
      <c r="F52" s="94"/>
      <c r="G52" s="153">
        <v>34</v>
      </c>
      <c r="H52" s="150">
        <v>0.98297410309166344</v>
      </c>
      <c r="I52" s="151">
        <v>0.96672987100946772</v>
      </c>
      <c r="J52" s="151">
        <v>0.8968754156570049</v>
      </c>
      <c r="K52" s="154">
        <v>0.99120650916799802</v>
      </c>
    </row>
    <row r="53" spans="1:11">
      <c r="A53" s="93">
        <v>41.5</v>
      </c>
      <c r="B53" s="150">
        <v>0.33016346144856124</v>
      </c>
      <c r="C53" s="151">
        <v>0.38869211796604808</v>
      </c>
      <c r="D53" s="151">
        <v>0.28171366727994424</v>
      </c>
      <c r="E53" s="152">
        <v>0.41572151132028756</v>
      </c>
      <c r="F53" s="94"/>
      <c r="G53" s="153">
        <v>41.5</v>
      </c>
      <c r="H53" s="150">
        <v>1</v>
      </c>
      <c r="I53" s="151">
        <v>0.97893655554977654</v>
      </c>
      <c r="J53" s="151">
        <v>0.92933777216060154</v>
      </c>
      <c r="K53" s="154">
        <v>0.99607471096448519</v>
      </c>
    </row>
    <row r="54" spans="1:11">
      <c r="A54" s="93">
        <v>49</v>
      </c>
      <c r="B54" s="150">
        <v>0.38284329826531743</v>
      </c>
      <c r="C54" s="151">
        <v>0.44305123411867847</v>
      </c>
      <c r="D54" s="151">
        <v>0.34596596447289019</v>
      </c>
      <c r="E54" s="152">
        <v>0.55182744573997777</v>
      </c>
      <c r="F54" s="94"/>
      <c r="G54" s="153">
        <v>49</v>
      </c>
      <c r="H54" s="150">
        <v>1</v>
      </c>
      <c r="I54" s="151">
        <v>0.98706914706821924</v>
      </c>
      <c r="J54" s="151">
        <v>0.96666765708979796</v>
      </c>
      <c r="K54" s="154">
        <v>0.99607471096448519</v>
      </c>
    </row>
    <row r="55" spans="1:11">
      <c r="A55" s="93">
        <v>59</v>
      </c>
      <c r="B55" s="150">
        <v>0.46474401969557322</v>
      </c>
      <c r="C55" s="151">
        <v>0.52428635368469401</v>
      </c>
      <c r="D55" s="151">
        <v>0.45977732057516468</v>
      </c>
      <c r="E55" s="152">
        <v>0.71055118429361974</v>
      </c>
      <c r="F55" s="94"/>
      <c r="G55" s="153">
        <v>59</v>
      </c>
      <c r="H55" s="150">
        <v>1</v>
      </c>
      <c r="I55" s="151">
        <v>0.99532299838745475</v>
      </c>
      <c r="J55" s="151">
        <v>0.97823269277559832</v>
      </c>
      <c r="K55" s="154">
        <v>1</v>
      </c>
    </row>
    <row r="56" spans="1:11">
      <c r="A56" s="93">
        <v>70</v>
      </c>
      <c r="B56" s="150">
        <v>0.5316435323824078</v>
      </c>
      <c r="C56" s="151">
        <v>0.58895135275232369</v>
      </c>
      <c r="D56" s="151">
        <v>0.52970960182820959</v>
      </c>
      <c r="E56" s="152">
        <v>0.77922355111535013</v>
      </c>
      <c r="F56" s="94"/>
      <c r="G56" s="153">
        <v>70</v>
      </c>
      <c r="H56" s="150">
        <v>1</v>
      </c>
      <c r="I56" s="151">
        <v>0.99644891291109317</v>
      </c>
      <c r="J56" s="151">
        <v>0.98870477648024868</v>
      </c>
      <c r="K56" s="154">
        <v>1</v>
      </c>
    </row>
    <row r="57" spans="1:11">
      <c r="A57" s="93">
        <v>77.5</v>
      </c>
      <c r="B57" s="150">
        <v>0.55608862930410052</v>
      </c>
      <c r="C57" s="151">
        <v>0.61125672047641955</v>
      </c>
      <c r="D57" s="151">
        <v>0.55021909125428736</v>
      </c>
      <c r="E57" s="152">
        <v>0.81962865899990522</v>
      </c>
      <c r="F57" s="94"/>
      <c r="G57" s="153">
        <v>77.5</v>
      </c>
      <c r="H57" s="150">
        <v>1</v>
      </c>
      <c r="I57" s="151">
        <v>0.99698449251698507</v>
      </c>
      <c r="J57" s="151">
        <v>0.99122415949900766</v>
      </c>
      <c r="K57" s="154">
        <v>1</v>
      </c>
    </row>
    <row r="58" spans="1:11">
      <c r="A58" s="93">
        <v>85</v>
      </c>
      <c r="B58" s="150">
        <v>0.60536272163002169</v>
      </c>
      <c r="C58" s="151">
        <v>0.65584997307316517</v>
      </c>
      <c r="D58" s="151">
        <v>0.61854935334000072</v>
      </c>
      <c r="E58" s="152">
        <v>0.85542412387971534</v>
      </c>
      <c r="F58" s="94"/>
      <c r="G58" s="153">
        <v>85</v>
      </c>
      <c r="H58" s="150">
        <v>1</v>
      </c>
      <c r="I58" s="151">
        <v>0.99769085228363452</v>
      </c>
      <c r="J58" s="151">
        <v>0.99586442699687561</v>
      </c>
      <c r="K58" s="154">
        <v>1</v>
      </c>
    </row>
    <row r="59" spans="1:11">
      <c r="A59" s="93">
        <v>92.5</v>
      </c>
      <c r="B59" s="150">
        <v>0.62483670354436682</v>
      </c>
      <c r="C59" s="151">
        <v>0.67427061679777189</v>
      </c>
      <c r="D59" s="151">
        <v>0.64413506271736343</v>
      </c>
      <c r="E59" s="152">
        <v>0.8613850330852274</v>
      </c>
      <c r="F59" s="94"/>
      <c r="G59" s="153">
        <v>92.5</v>
      </c>
      <c r="H59" s="150">
        <v>1</v>
      </c>
      <c r="I59" s="151">
        <v>1</v>
      </c>
      <c r="J59" s="151">
        <v>0.99586442699687561</v>
      </c>
      <c r="K59" s="154">
        <v>1</v>
      </c>
    </row>
    <row r="60" spans="1:11">
      <c r="A60" s="93">
        <v>97.5</v>
      </c>
      <c r="B60" s="150">
        <v>0.64626287175801633</v>
      </c>
      <c r="C60" s="151">
        <v>0.69237948504625779</v>
      </c>
      <c r="D60" s="151">
        <v>0.66510020911680978</v>
      </c>
      <c r="E60" s="152">
        <v>0.86562964188336711</v>
      </c>
      <c r="F60" s="94"/>
      <c r="G60" s="153">
        <v>97.5</v>
      </c>
      <c r="H60" s="150">
        <v>1</v>
      </c>
      <c r="I60" s="151">
        <v>1</v>
      </c>
      <c r="J60" s="151">
        <v>0.99586442699687561</v>
      </c>
      <c r="K60" s="154">
        <v>1</v>
      </c>
    </row>
    <row r="61" spans="1:11">
      <c r="A61" s="93">
        <v>102.5</v>
      </c>
      <c r="B61" s="150">
        <v>0.66221893587358072</v>
      </c>
      <c r="C61" s="151">
        <v>0.70923710513165272</v>
      </c>
      <c r="D61" s="151">
        <v>0.67829640645555667</v>
      </c>
      <c r="E61" s="152">
        <v>0.86886601709752875</v>
      </c>
      <c r="F61" s="94"/>
      <c r="G61" s="153">
        <v>102.5</v>
      </c>
      <c r="H61" s="150">
        <v>1</v>
      </c>
      <c r="I61" s="151">
        <v>1</v>
      </c>
      <c r="J61" s="151">
        <v>0.99586442699687561</v>
      </c>
      <c r="K61" s="154">
        <v>1</v>
      </c>
    </row>
    <row r="62" spans="1:11">
      <c r="A62" s="93">
        <v>107.5</v>
      </c>
      <c r="B62" s="150">
        <v>0.67580303181143087</v>
      </c>
      <c r="C62" s="151">
        <v>0.72584441933869126</v>
      </c>
      <c r="D62" s="151">
        <v>0.69435493981131691</v>
      </c>
      <c r="E62" s="152">
        <v>0.88284864703862076</v>
      </c>
      <c r="F62" s="94"/>
      <c r="G62" s="153">
        <v>107.5</v>
      </c>
      <c r="H62" s="150">
        <v>1</v>
      </c>
      <c r="I62" s="151">
        <v>1</v>
      </c>
      <c r="J62" s="151">
        <v>1</v>
      </c>
      <c r="K62" s="154">
        <v>1</v>
      </c>
    </row>
    <row r="63" spans="1:11">
      <c r="A63" s="93">
        <v>112.5</v>
      </c>
      <c r="B63" s="150">
        <v>0.69249118041590196</v>
      </c>
      <c r="C63" s="151">
        <v>0.73976670975811354</v>
      </c>
      <c r="D63" s="151">
        <v>0.71294272972413097</v>
      </c>
      <c r="E63" s="152">
        <v>0.88626638055599782</v>
      </c>
      <c r="F63" s="94"/>
      <c r="G63" s="153">
        <v>112.5</v>
      </c>
      <c r="H63" s="150">
        <v>1</v>
      </c>
      <c r="I63" s="151">
        <v>1</v>
      </c>
      <c r="J63" s="151">
        <v>1</v>
      </c>
      <c r="K63" s="154">
        <v>1</v>
      </c>
    </row>
    <row r="64" spans="1:11">
      <c r="A64" s="93">
        <v>117.5</v>
      </c>
      <c r="B64" s="150">
        <v>0.70487061535176054</v>
      </c>
      <c r="C64" s="151">
        <v>0.74847913518305231</v>
      </c>
      <c r="D64" s="151">
        <v>0.72400749307571555</v>
      </c>
      <c r="E64" s="152">
        <v>0.90685078801660612</v>
      </c>
      <c r="F64" s="94"/>
      <c r="G64" s="153">
        <v>117.5</v>
      </c>
      <c r="H64" s="150">
        <v>1</v>
      </c>
      <c r="I64" s="151">
        <v>1</v>
      </c>
      <c r="J64" s="151">
        <v>1</v>
      </c>
      <c r="K64" s="154">
        <v>1</v>
      </c>
    </row>
    <row r="65" spans="1:31">
      <c r="A65" s="93">
        <v>122.5</v>
      </c>
      <c r="B65" s="150">
        <v>0.72484705150917483</v>
      </c>
      <c r="C65" s="151">
        <v>0.76132470919692374</v>
      </c>
      <c r="D65" s="151">
        <v>0.74287969241474616</v>
      </c>
      <c r="E65" s="152">
        <v>0.92409253643249323</v>
      </c>
      <c r="F65" s="94"/>
      <c r="G65" s="153">
        <v>122.5</v>
      </c>
      <c r="H65" s="150">
        <v>1</v>
      </c>
      <c r="I65" s="151">
        <v>1</v>
      </c>
      <c r="J65" s="151">
        <v>1</v>
      </c>
      <c r="K65" s="154">
        <v>1</v>
      </c>
    </row>
    <row r="66" spans="1:31">
      <c r="A66" s="93">
        <v>137.5</v>
      </c>
      <c r="B66" s="150">
        <v>0.78189466707084365</v>
      </c>
      <c r="C66" s="151">
        <v>0.80405620236477471</v>
      </c>
      <c r="D66" s="151">
        <v>0.8384730612268585</v>
      </c>
      <c r="E66" s="152">
        <v>0.9477358429926952</v>
      </c>
      <c r="F66" s="94"/>
      <c r="G66" s="153">
        <v>137.5</v>
      </c>
      <c r="H66" s="150">
        <v>1</v>
      </c>
      <c r="I66" s="151">
        <v>1</v>
      </c>
      <c r="J66" s="151">
        <v>1</v>
      </c>
      <c r="K66" s="154">
        <v>1</v>
      </c>
    </row>
    <row r="67" spans="1:31">
      <c r="A67" s="93">
        <v>225</v>
      </c>
      <c r="B67" s="150">
        <v>0.94824257901724318</v>
      </c>
      <c r="C67" s="151">
        <v>0.93289663653131538</v>
      </c>
      <c r="D67" s="151">
        <v>0.96214282611884261</v>
      </c>
      <c r="E67" s="152">
        <v>0.99211685599346344</v>
      </c>
      <c r="F67" s="94"/>
      <c r="G67" s="153">
        <v>225</v>
      </c>
      <c r="H67" s="150">
        <v>1</v>
      </c>
      <c r="I67" s="151">
        <v>1</v>
      </c>
      <c r="J67" s="151">
        <v>1</v>
      </c>
      <c r="K67" s="154">
        <v>1</v>
      </c>
      <c r="N67" s="244" t="s">
        <v>60</v>
      </c>
      <c r="O67" s="244"/>
      <c r="P67" s="244" t="s">
        <v>61</v>
      </c>
      <c r="Q67" s="244"/>
      <c r="AB67" s="244" t="s">
        <v>60</v>
      </c>
      <c r="AC67" s="244"/>
      <c r="AD67" s="244" t="s">
        <v>61</v>
      </c>
      <c r="AE67" s="244"/>
    </row>
    <row r="68" spans="1:31">
      <c r="A68" s="93">
        <v>350</v>
      </c>
      <c r="B68" s="150">
        <v>0.97043308523497407</v>
      </c>
      <c r="C68" s="151">
        <v>0.95171363617716287</v>
      </c>
      <c r="D68" s="151">
        <v>0.98564050923788782</v>
      </c>
      <c r="E68" s="152">
        <v>1</v>
      </c>
      <c r="F68" s="94"/>
      <c r="G68" s="153">
        <v>300</v>
      </c>
      <c r="H68" s="150">
        <v>1</v>
      </c>
      <c r="I68" s="151">
        <v>1</v>
      </c>
      <c r="J68" s="151">
        <v>1</v>
      </c>
      <c r="K68" s="154">
        <v>1</v>
      </c>
      <c r="M68" s="92" t="s">
        <v>6</v>
      </c>
      <c r="N68" s="169">
        <v>0.5</v>
      </c>
      <c r="O68" s="92">
        <v>55</v>
      </c>
      <c r="P68" s="169">
        <v>0.9</v>
      </c>
      <c r="Q68" s="92">
        <v>185</v>
      </c>
      <c r="AA68" s="92" t="s">
        <v>5</v>
      </c>
      <c r="AB68" s="169">
        <v>0.5</v>
      </c>
      <c r="AC68" s="92">
        <v>9</v>
      </c>
      <c r="AD68" s="169">
        <v>0.9</v>
      </c>
      <c r="AE68" s="92">
        <v>21</v>
      </c>
    </row>
    <row r="69" spans="1:31">
      <c r="A69" s="93">
        <v>450</v>
      </c>
      <c r="B69" s="150">
        <v>0.98536938220776182</v>
      </c>
      <c r="C69" s="151">
        <v>0.9576273308401082</v>
      </c>
      <c r="D69" s="151">
        <v>0.99370488611450736</v>
      </c>
      <c r="E69" s="152">
        <v>1</v>
      </c>
      <c r="F69" s="94"/>
      <c r="G69" s="153"/>
      <c r="H69" s="155"/>
      <c r="I69" s="94"/>
      <c r="J69" s="94"/>
      <c r="K69" s="156"/>
      <c r="M69" s="92" t="s">
        <v>7</v>
      </c>
      <c r="N69" s="169">
        <v>0.5</v>
      </c>
      <c r="O69" s="92">
        <v>65</v>
      </c>
      <c r="P69" s="169">
        <v>0.9</v>
      </c>
      <c r="Q69" s="92">
        <v>165</v>
      </c>
      <c r="AA69" s="92" t="s">
        <v>6</v>
      </c>
      <c r="AB69" s="169">
        <v>0.5</v>
      </c>
      <c r="AC69" s="92">
        <v>8</v>
      </c>
      <c r="AD69" s="169">
        <v>0.9</v>
      </c>
      <c r="AE69" s="92">
        <v>24</v>
      </c>
    </row>
    <row r="70" spans="1:31">
      <c r="A70" s="93">
        <v>750</v>
      </c>
      <c r="B70" s="150">
        <v>1</v>
      </c>
      <c r="C70" s="151">
        <v>1</v>
      </c>
      <c r="D70" s="151">
        <v>0.99963886689704984</v>
      </c>
      <c r="E70" s="152">
        <v>1</v>
      </c>
      <c r="F70" s="94"/>
      <c r="G70" s="153"/>
      <c r="H70" s="155"/>
      <c r="I70" s="94"/>
      <c r="J70" s="94"/>
      <c r="K70" s="156"/>
      <c r="M70" s="92" t="s">
        <v>8</v>
      </c>
      <c r="N70" s="169">
        <v>0.5</v>
      </c>
      <c r="O70" s="92">
        <v>46</v>
      </c>
      <c r="P70" s="169">
        <v>0.9</v>
      </c>
      <c r="Q70" s="92">
        <v>115</v>
      </c>
      <c r="AA70" s="92" t="s">
        <v>7</v>
      </c>
      <c r="AB70" s="169">
        <v>0.5</v>
      </c>
      <c r="AC70" s="92">
        <v>11</v>
      </c>
      <c r="AD70" s="169">
        <v>0.9</v>
      </c>
      <c r="AE70" s="92">
        <v>34</v>
      </c>
    </row>
    <row r="71" spans="1:31">
      <c r="A71" s="93">
        <v>1500</v>
      </c>
      <c r="B71" s="150">
        <v>1</v>
      </c>
      <c r="C71" s="151">
        <v>1</v>
      </c>
      <c r="D71" s="151">
        <v>1</v>
      </c>
      <c r="E71" s="152">
        <v>1</v>
      </c>
      <c r="F71" s="94"/>
      <c r="G71" s="153"/>
      <c r="H71" s="155"/>
      <c r="I71" s="94"/>
      <c r="J71" s="94"/>
      <c r="K71" s="156"/>
      <c r="AA71" s="92" t="s">
        <v>8</v>
      </c>
      <c r="AB71" s="169">
        <v>0.5</v>
      </c>
      <c r="AC71" s="92">
        <v>9</v>
      </c>
      <c r="AD71" s="169">
        <v>0.9</v>
      </c>
      <c r="AE71" s="92">
        <v>22</v>
      </c>
    </row>
    <row r="72" spans="1:31">
      <c r="A72" s="93">
        <v>3000</v>
      </c>
      <c r="B72" s="150">
        <v>1</v>
      </c>
      <c r="C72" s="151">
        <v>1</v>
      </c>
      <c r="D72" s="151">
        <v>1</v>
      </c>
      <c r="E72" s="152">
        <v>1</v>
      </c>
      <c r="F72" s="94"/>
      <c r="G72" s="153"/>
      <c r="H72" s="155"/>
      <c r="I72" s="94"/>
      <c r="J72" s="94"/>
      <c r="K72" s="156"/>
    </row>
    <row r="73" spans="1:31" ht="16" thickBot="1">
      <c r="A73" s="157">
        <v>5350</v>
      </c>
      <c r="B73" s="158">
        <v>1</v>
      </c>
      <c r="C73" s="159">
        <v>1</v>
      </c>
      <c r="D73" s="159">
        <v>1</v>
      </c>
      <c r="E73" s="160">
        <v>1</v>
      </c>
      <c r="F73" s="95"/>
      <c r="G73" s="161"/>
      <c r="H73" s="162"/>
      <c r="I73" s="95"/>
      <c r="J73" s="95"/>
      <c r="K73" s="163"/>
    </row>
  </sheetData>
  <mergeCells count="10">
    <mergeCell ref="N67:O67"/>
    <mergeCell ref="P67:Q67"/>
    <mergeCell ref="AB67:AC67"/>
    <mergeCell ref="AD67:AE67"/>
    <mergeCell ref="A1:K1"/>
    <mergeCell ref="A38:K38"/>
    <mergeCell ref="M30:N30"/>
    <mergeCell ref="O30:P30"/>
    <mergeCell ref="AA30:AB30"/>
    <mergeCell ref="AC30:AD30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B39D9-EC2C-D34D-8A0E-BE71ACD3A151}">
  <dimension ref="A1:X121"/>
  <sheetViews>
    <sheetView zoomScale="75" workbookViewId="0">
      <selection sqref="A1:W1"/>
    </sheetView>
  </sheetViews>
  <sheetFormatPr baseColWidth="10" defaultRowHeight="15"/>
  <cols>
    <col min="1" max="1" width="10.83203125" style="50"/>
    <col min="2" max="2" width="23.5" style="51" bestFit="1" customWidth="1"/>
    <col min="3" max="3" width="14.1640625" style="51" bestFit="1" customWidth="1"/>
    <col min="4" max="4" width="24" style="51" bestFit="1" customWidth="1"/>
    <col min="5" max="5" width="14.1640625" style="52" bestFit="1" customWidth="1"/>
    <col min="6" max="6" width="12.6640625" style="51" bestFit="1" customWidth="1"/>
    <col min="7" max="7" width="14.1640625" style="52" bestFit="1" customWidth="1"/>
    <col min="8" max="8" width="12.6640625" style="51" bestFit="1" customWidth="1"/>
    <col min="9" max="9" width="14.1640625" style="52" bestFit="1" customWidth="1"/>
    <col min="10" max="10" width="13.6640625" style="51" bestFit="1" customWidth="1"/>
    <col min="11" max="11" width="14.1640625" style="52" bestFit="1" customWidth="1"/>
    <col min="12" max="12" width="14.6640625" style="51" bestFit="1" customWidth="1"/>
    <col min="13" max="15" width="10.83203125" style="51"/>
    <col min="16" max="16" width="14" style="51" bestFit="1" customWidth="1"/>
    <col min="17" max="16384" width="10.83203125" style="51"/>
  </cols>
  <sheetData>
    <row r="1" spans="1:23" ht="16" thickBot="1">
      <c r="A1" s="202" t="s">
        <v>75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4"/>
    </row>
    <row r="2" spans="1:23">
      <c r="A2" s="47"/>
      <c r="B2" s="49"/>
      <c r="C2" s="217" t="s">
        <v>42</v>
      </c>
      <c r="D2" s="219"/>
      <c r="E2" s="217" t="s">
        <v>1</v>
      </c>
      <c r="F2" s="219"/>
      <c r="G2" s="217" t="s">
        <v>43</v>
      </c>
      <c r="H2" s="219"/>
      <c r="I2" s="217" t="s">
        <v>44</v>
      </c>
      <c r="J2" s="219"/>
      <c r="K2" s="258" t="s">
        <v>4</v>
      </c>
      <c r="L2" s="259"/>
      <c r="M2" s="83"/>
      <c r="N2" s="83"/>
      <c r="O2" s="47"/>
      <c r="P2" s="83"/>
      <c r="Q2" s="214" t="s">
        <v>69</v>
      </c>
      <c r="R2" s="206"/>
      <c r="S2" s="206"/>
      <c r="T2" s="207"/>
      <c r="U2" s="83"/>
      <c r="V2" s="83"/>
      <c r="W2" s="114"/>
    </row>
    <row r="3" spans="1:23" ht="16" thickBot="1">
      <c r="A3" s="47"/>
      <c r="B3" s="76" t="s">
        <v>67</v>
      </c>
      <c r="C3" s="96" t="s">
        <v>74</v>
      </c>
      <c r="D3" s="125" t="s">
        <v>68</v>
      </c>
      <c r="E3" s="127" t="s">
        <v>74</v>
      </c>
      <c r="F3" s="125" t="s">
        <v>68</v>
      </c>
      <c r="G3" s="127" t="s">
        <v>74</v>
      </c>
      <c r="H3" s="125" t="s">
        <v>68</v>
      </c>
      <c r="I3" s="127" t="s">
        <v>74</v>
      </c>
      <c r="J3" s="125" t="s">
        <v>68</v>
      </c>
      <c r="K3" s="111" t="s">
        <v>74</v>
      </c>
      <c r="L3" s="56" t="s">
        <v>68</v>
      </c>
      <c r="M3" s="83"/>
      <c r="N3" s="83"/>
      <c r="O3" s="48" t="s">
        <v>72</v>
      </c>
      <c r="P3" s="8" t="s">
        <v>73</v>
      </c>
      <c r="Q3" s="105" t="s">
        <v>38</v>
      </c>
      <c r="R3" s="8" t="s">
        <v>39</v>
      </c>
      <c r="S3" s="8" t="s">
        <v>56</v>
      </c>
      <c r="T3" s="106" t="s">
        <v>57</v>
      </c>
      <c r="U3" s="83"/>
      <c r="V3" s="83"/>
      <c r="W3" s="114"/>
    </row>
    <row r="4" spans="1:23">
      <c r="A4" s="260" t="s">
        <v>38</v>
      </c>
      <c r="B4" s="119">
        <v>0</v>
      </c>
      <c r="C4" s="123">
        <v>2265.5736045746698</v>
      </c>
      <c r="D4" s="126">
        <v>21</v>
      </c>
      <c r="E4" s="128">
        <v>1161.9085302245301</v>
      </c>
      <c r="F4" s="126">
        <v>250</v>
      </c>
      <c r="G4" s="130">
        <v>454.26812327217402</v>
      </c>
      <c r="H4" s="126">
        <v>377</v>
      </c>
      <c r="I4" s="128">
        <v>177.500579480976</v>
      </c>
      <c r="J4" s="126">
        <v>2861</v>
      </c>
      <c r="K4" s="117">
        <v>22.0127589970065</v>
      </c>
      <c r="L4" s="118">
        <v>162122</v>
      </c>
      <c r="M4" s="83"/>
      <c r="N4" s="83"/>
      <c r="O4" s="47" t="s">
        <v>71</v>
      </c>
      <c r="P4" s="110" t="s">
        <v>40</v>
      </c>
      <c r="Q4" s="107">
        <f>Q5</f>
        <v>8.0714285714285725E-2</v>
      </c>
      <c r="R4" s="108">
        <f t="shared" ref="R4:T4" si="0">R5</f>
        <v>8.2553191489361716E-2</v>
      </c>
      <c r="S4" s="108">
        <f t="shared" si="0"/>
        <v>0.168494623655914</v>
      </c>
      <c r="T4" s="109">
        <f t="shared" si="0"/>
        <v>5.7142857142857155E-2</v>
      </c>
      <c r="U4" s="83"/>
      <c r="V4" s="83"/>
      <c r="W4" s="114"/>
    </row>
    <row r="5" spans="1:23">
      <c r="A5" s="261"/>
      <c r="B5" s="120">
        <v>0.05</v>
      </c>
      <c r="C5" s="124">
        <v>3228.67146812705</v>
      </c>
      <c r="D5" s="70">
        <v>0.84285714285714286</v>
      </c>
      <c r="E5" s="129">
        <v>1366.00117014123</v>
      </c>
      <c r="F5" s="70">
        <v>0.84342857142857142</v>
      </c>
      <c r="G5" s="72">
        <v>511.33278658432499</v>
      </c>
      <c r="H5" s="70">
        <v>0.79533678756476689</v>
      </c>
      <c r="I5" s="129">
        <v>203.991151297774</v>
      </c>
      <c r="J5" s="70">
        <v>0.7152020525978191</v>
      </c>
      <c r="K5" s="112">
        <v>54.134092300649499</v>
      </c>
      <c r="L5" s="25">
        <v>0.12965301277842314</v>
      </c>
      <c r="M5" s="83"/>
      <c r="N5" s="83"/>
      <c r="O5" s="57" t="s">
        <v>42</v>
      </c>
      <c r="P5" s="83">
        <f>(6700+2000)/2</f>
        <v>4350</v>
      </c>
      <c r="Q5" s="97">
        <f>C16</f>
        <v>8.0714285714285725E-2</v>
      </c>
      <c r="R5" s="98">
        <f>C30</f>
        <v>8.2553191489361716E-2</v>
      </c>
      <c r="S5" s="98">
        <f>C44</f>
        <v>0.168494623655914</v>
      </c>
      <c r="T5" s="99">
        <f>C58</f>
        <v>5.7142857142857155E-2</v>
      </c>
      <c r="U5" s="83"/>
      <c r="V5" s="83"/>
      <c r="W5" s="114"/>
    </row>
    <row r="6" spans="1:23">
      <c r="A6" s="261"/>
      <c r="B6" s="120">
        <v>0.15000000000000002</v>
      </c>
      <c r="C6" s="124">
        <v>3159.3003573443698</v>
      </c>
      <c r="D6" s="70">
        <v>8.2142857142857142E-2</v>
      </c>
      <c r="E6" s="129">
        <v>1306.3366325258601</v>
      </c>
      <c r="F6" s="70">
        <v>7.4285714285714288E-2</v>
      </c>
      <c r="G6" s="72">
        <v>479.19949324993098</v>
      </c>
      <c r="H6" s="70">
        <v>8.2901554404145081E-2</v>
      </c>
      <c r="I6" s="129">
        <v>195.45130119688099</v>
      </c>
      <c r="J6" s="70">
        <v>9.3649775497113535E-2</v>
      </c>
      <c r="K6" s="112">
        <v>31.337072758036999</v>
      </c>
      <c r="L6" s="25">
        <v>9.0257083691095516E-2</v>
      </c>
      <c r="M6" s="83"/>
      <c r="N6" s="83"/>
      <c r="O6" s="57" t="s">
        <v>1</v>
      </c>
      <c r="P6" s="83">
        <f>(2000+1000)/2</f>
        <v>1500</v>
      </c>
      <c r="Q6" s="97">
        <f>E16</f>
        <v>8.9885714285714277E-2</v>
      </c>
      <c r="R6" s="98">
        <f>E30</f>
        <v>8.8674884437596302E-2</v>
      </c>
      <c r="S6" s="98">
        <f>E44</f>
        <v>0.2129032258064516</v>
      </c>
      <c r="T6" s="99">
        <f>E58</f>
        <v>8.8346727898966707E-2</v>
      </c>
      <c r="U6" s="83"/>
      <c r="V6" s="83"/>
      <c r="W6" s="114"/>
    </row>
    <row r="7" spans="1:23">
      <c r="A7" s="261"/>
      <c r="B7" s="120">
        <v>0.25</v>
      </c>
      <c r="C7" s="124">
        <v>2170.6927041341301</v>
      </c>
      <c r="D7" s="70">
        <v>3.5714285714285712E-2</v>
      </c>
      <c r="E7" s="129">
        <v>1287.4084569950001</v>
      </c>
      <c r="F7" s="70">
        <v>2.9714285714285714E-2</v>
      </c>
      <c r="G7" s="72">
        <v>412.882653061224</v>
      </c>
      <c r="H7" s="70">
        <v>4.4041450777202069E-2</v>
      </c>
      <c r="I7" s="129">
        <v>199.19677141289901</v>
      </c>
      <c r="J7" s="70">
        <v>4.2976266837716486E-2</v>
      </c>
      <c r="K7" s="112">
        <v>28.910181219110299</v>
      </c>
      <c r="L7" s="25">
        <v>4.8992373352189506E-2</v>
      </c>
      <c r="M7" s="83"/>
      <c r="N7" s="83"/>
      <c r="O7" s="57" t="s">
        <v>43</v>
      </c>
      <c r="P7" s="83">
        <f>(1000+425)/2</f>
        <v>712.5</v>
      </c>
      <c r="Q7" s="97">
        <f>G16</f>
        <v>0.10854922279792749</v>
      </c>
      <c r="R7" s="98">
        <f>G30</f>
        <v>0.11473214285714285</v>
      </c>
      <c r="S7" s="98">
        <f>G44</f>
        <v>0.16907294832826747</v>
      </c>
      <c r="T7" s="99">
        <f>G58</f>
        <v>7.9816513761467894E-2</v>
      </c>
      <c r="U7" s="83"/>
      <c r="V7" s="83"/>
      <c r="W7" s="114"/>
    </row>
    <row r="8" spans="1:23">
      <c r="A8" s="261"/>
      <c r="B8" s="120">
        <v>0.35</v>
      </c>
      <c r="C8" s="124">
        <v>2800.5976324560402</v>
      </c>
      <c r="D8" s="70">
        <v>1.7857142857142856E-2</v>
      </c>
      <c r="E8" s="129">
        <v>1324.7566452767101</v>
      </c>
      <c r="F8" s="70">
        <v>1.8285714285714287E-2</v>
      </c>
      <c r="G8" s="72">
        <v>488.346653346653</v>
      </c>
      <c r="H8" s="70">
        <v>2.3316062176165803E-2</v>
      </c>
      <c r="I8" s="129">
        <v>211.39871850880999</v>
      </c>
      <c r="J8" s="70">
        <v>2.4374599101988453E-2</v>
      </c>
      <c r="K8" s="112">
        <v>21.320144734336498</v>
      </c>
      <c r="L8" s="25">
        <v>6.0811152078387797E-2</v>
      </c>
      <c r="M8" s="83"/>
      <c r="N8" s="83"/>
      <c r="O8" s="57" t="s">
        <v>44</v>
      </c>
      <c r="P8" s="83">
        <f>(425+150)/2</f>
        <v>287.5</v>
      </c>
      <c r="Q8" s="97">
        <f>I16</f>
        <v>0.16411161000641436</v>
      </c>
      <c r="R8" s="98">
        <f>I30</f>
        <v>0.2161764705882353</v>
      </c>
      <c r="S8" s="98">
        <f>I44</f>
        <v>0.22941309255079007</v>
      </c>
      <c r="T8" s="99">
        <f>I58</f>
        <v>8.5353535353535348E-2</v>
      </c>
      <c r="U8" s="83"/>
      <c r="V8" s="83"/>
      <c r="W8" s="114"/>
    </row>
    <row r="9" spans="1:23" ht="16" thickBot="1">
      <c r="A9" s="261"/>
      <c r="B9" s="120">
        <v>0.45</v>
      </c>
      <c r="C9" s="124">
        <v>1926.0204081632701</v>
      </c>
      <c r="D9" s="70">
        <v>7.1428571428571426E-3</v>
      </c>
      <c r="E9" s="129">
        <v>1565.55430571179</v>
      </c>
      <c r="F9" s="70">
        <v>9.1428571428571435E-3</v>
      </c>
      <c r="G9" s="72">
        <v>568.42105263157896</v>
      </c>
      <c r="H9" s="70">
        <v>1.5544041450777202E-2</v>
      </c>
      <c r="I9" s="129">
        <v>174.37512700670601</v>
      </c>
      <c r="J9" s="70">
        <v>1.9243104554201411E-2</v>
      </c>
      <c r="K9" s="112">
        <v>24.7519141663502</v>
      </c>
      <c r="L9" s="25">
        <v>2.0809131774332038E-2</v>
      </c>
      <c r="M9" s="83"/>
      <c r="N9" s="83"/>
      <c r="O9" s="100" t="s">
        <v>4</v>
      </c>
      <c r="P9" s="101">
        <f>(150+0)/2</f>
        <v>75</v>
      </c>
      <c r="Q9" s="102">
        <f>K16</f>
        <v>0.64069649982322341</v>
      </c>
      <c r="R9" s="103">
        <f>K30</f>
        <v>0.83826145145274789</v>
      </c>
      <c r="S9" s="103">
        <f>K44</f>
        <v>0.81218277307145814</v>
      </c>
      <c r="T9" s="104">
        <f>K58</f>
        <v>0.6768385140257771</v>
      </c>
      <c r="U9" s="83"/>
      <c r="V9" s="83"/>
      <c r="W9" s="114"/>
    </row>
    <row r="10" spans="1:23">
      <c r="A10" s="261"/>
      <c r="B10" s="120">
        <v>0.55000000000000004</v>
      </c>
      <c r="C10" s="124">
        <v>2724.35095552434</v>
      </c>
      <c r="D10" s="70">
        <v>1.4285714285714285E-2</v>
      </c>
      <c r="E10" s="129">
        <v>1066.53179456527</v>
      </c>
      <c r="F10" s="70">
        <v>6.8571428571428568E-3</v>
      </c>
      <c r="G10" s="72">
        <v>808.51648351648396</v>
      </c>
      <c r="H10" s="70">
        <v>5.1813471502590676E-3</v>
      </c>
      <c r="I10" s="129">
        <v>182.716969877721</v>
      </c>
      <c r="J10" s="70">
        <v>1.1545862732520847E-2</v>
      </c>
      <c r="K10" s="112">
        <v>27.946505976095601</v>
      </c>
      <c r="L10" s="25">
        <v>1.8586797312995607E-2</v>
      </c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114"/>
    </row>
    <row r="11" spans="1:23">
      <c r="A11" s="261"/>
      <c r="B11" s="120">
        <v>0.65</v>
      </c>
      <c r="C11" s="124">
        <v>0</v>
      </c>
      <c r="D11" s="70">
        <v>0</v>
      </c>
      <c r="E11" s="129">
        <v>1255.0187242924701</v>
      </c>
      <c r="F11" s="70">
        <v>3.4285714285714284E-3</v>
      </c>
      <c r="G11" s="72">
        <v>462.06928664555801</v>
      </c>
      <c r="H11" s="70">
        <v>7.7720207253886009E-3</v>
      </c>
      <c r="I11" s="129">
        <v>198.03206997084601</v>
      </c>
      <c r="J11" s="70">
        <v>1.5394483643361129E-2</v>
      </c>
      <c r="K11" s="112">
        <v>21.882494117647202</v>
      </c>
      <c r="L11" s="25">
        <v>4.7073084499217134E-2</v>
      </c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114"/>
    </row>
    <row r="12" spans="1:23">
      <c r="A12" s="261"/>
      <c r="B12" s="120">
        <v>0.75</v>
      </c>
      <c r="C12" s="124">
        <v>0</v>
      </c>
      <c r="D12" s="70">
        <v>0</v>
      </c>
      <c r="E12" s="129">
        <v>1345.95683201261</v>
      </c>
      <c r="F12" s="70">
        <v>4.5714285714285718E-3</v>
      </c>
      <c r="G12" s="72">
        <v>359.23633328696599</v>
      </c>
      <c r="H12" s="70">
        <v>7.7720207253886009E-3</v>
      </c>
      <c r="I12" s="129">
        <v>168.60198624904501</v>
      </c>
      <c r="J12" s="70">
        <v>1.0904425914047467E-2</v>
      </c>
      <c r="K12" s="112">
        <v>20.892607621736101</v>
      </c>
      <c r="L12" s="113">
        <v>5.6770543966867017E-2</v>
      </c>
      <c r="M12" s="112"/>
      <c r="N12" s="83"/>
      <c r="O12" s="83"/>
      <c r="P12" s="83"/>
      <c r="Q12" s="83"/>
      <c r="R12" s="83"/>
      <c r="S12" s="83"/>
      <c r="T12" s="83"/>
      <c r="U12" s="83"/>
      <c r="V12" s="83"/>
      <c r="W12" s="114"/>
    </row>
    <row r="13" spans="1:23">
      <c r="A13" s="261"/>
      <c r="B13" s="120">
        <v>0.85</v>
      </c>
      <c r="C13" s="124">
        <v>0</v>
      </c>
      <c r="D13" s="70">
        <v>0</v>
      </c>
      <c r="E13" s="129">
        <v>915.71885444970803</v>
      </c>
      <c r="F13" s="70">
        <v>5.7142857142857143E-3</v>
      </c>
      <c r="G13" s="72">
        <v>558.69080158420297</v>
      </c>
      <c r="H13" s="70">
        <v>7.7720207253886009E-3</v>
      </c>
      <c r="I13" s="129">
        <v>219.54640250260701</v>
      </c>
      <c r="J13" s="70">
        <v>1.5394483643361129E-2</v>
      </c>
      <c r="K13" s="112">
        <v>27.161707841031198</v>
      </c>
      <c r="L13" s="113">
        <v>6.3134501742512242E-2</v>
      </c>
      <c r="M13" s="112"/>
      <c r="N13" s="83"/>
      <c r="O13" s="83"/>
      <c r="P13" s="83"/>
      <c r="Q13" s="83"/>
      <c r="R13" s="83"/>
      <c r="S13" s="83"/>
      <c r="T13" s="83"/>
      <c r="U13" s="83"/>
      <c r="V13" s="83"/>
      <c r="W13" s="114"/>
    </row>
    <row r="14" spans="1:23">
      <c r="A14" s="261"/>
      <c r="B14" s="120">
        <v>0.95</v>
      </c>
      <c r="C14" s="124">
        <v>0</v>
      </c>
      <c r="D14" s="70">
        <v>0</v>
      </c>
      <c r="E14" s="129">
        <v>1125.9089169536901</v>
      </c>
      <c r="F14" s="70">
        <v>4.5714285714285718E-3</v>
      </c>
      <c r="G14" s="72">
        <v>586.56768763151695</v>
      </c>
      <c r="H14" s="70">
        <v>1.0362694300518135E-2</v>
      </c>
      <c r="I14" s="129">
        <v>210.410806809771</v>
      </c>
      <c r="J14" s="70">
        <v>5.1314945477870431E-2</v>
      </c>
      <c r="K14" s="112">
        <v>24.814561027836302</v>
      </c>
      <c r="L14" s="113">
        <v>0.46391231880397998</v>
      </c>
      <c r="M14" s="112"/>
      <c r="N14" s="83"/>
      <c r="O14" s="83"/>
      <c r="P14" s="83"/>
      <c r="Q14" s="83"/>
      <c r="R14" s="83"/>
      <c r="S14" s="83"/>
      <c r="T14" s="83"/>
      <c r="U14" s="83"/>
      <c r="V14" s="83"/>
      <c r="W14" s="114"/>
    </row>
    <row r="15" spans="1:23">
      <c r="A15" s="261"/>
      <c r="B15" s="120">
        <v>1</v>
      </c>
      <c r="C15" s="72">
        <v>0</v>
      </c>
      <c r="D15" s="70">
        <v>0</v>
      </c>
      <c r="E15" s="72">
        <v>0</v>
      </c>
      <c r="F15" s="70">
        <v>0</v>
      </c>
      <c r="G15" s="129">
        <v>0</v>
      </c>
      <c r="H15" s="131">
        <v>0</v>
      </c>
      <c r="I15" s="72">
        <v>0</v>
      </c>
      <c r="J15" s="132">
        <v>0</v>
      </c>
      <c r="K15" s="24">
        <v>0</v>
      </c>
      <c r="L15" s="113">
        <v>0</v>
      </c>
      <c r="M15" s="112"/>
      <c r="N15" s="83"/>
      <c r="O15" s="83"/>
      <c r="P15" s="83"/>
      <c r="Q15" s="83"/>
      <c r="R15" s="83"/>
      <c r="S15" s="83"/>
      <c r="T15" s="83"/>
      <c r="U15" s="83"/>
      <c r="V15" s="83"/>
      <c r="W15" s="114"/>
    </row>
    <row r="16" spans="1:23">
      <c r="A16" s="261"/>
      <c r="B16" s="122" t="s">
        <v>69</v>
      </c>
      <c r="C16" s="248">
        <f>$B$5*D5+$B$6*D6+$B$7*D7+$B$8*D8+$B$9*D9+$B$10*D10+$B$11*D11+$B$12*D12+$B$13*D13+$B$14*D14+$B$15*D15</f>
        <v>8.0714285714285725E-2</v>
      </c>
      <c r="D16" s="250"/>
      <c r="E16" s="248">
        <f>$B$5*F5+$B$6*F6+$B$7*F7+$B$8*F8+$B$9*F9+$B$10*F10+$B$11*F11+$B$12*F12+$B$13*F13+$B$14*F14+$B$15*F15</f>
        <v>8.9885714285714277E-2</v>
      </c>
      <c r="F16" s="250"/>
      <c r="G16" s="248">
        <f>$B$5*H5+$B$6*H6+$B$7*H7+$B$8*H8+$B$9*H9+$B$10*H10+$B$11*H11+$B$12*H12+$B$13*H13+$B$14*H14+$B$15*H15</f>
        <v>0.10854922279792749</v>
      </c>
      <c r="H16" s="250"/>
      <c r="I16" s="248">
        <f>$B$5*J5+$B$6*J6+$B$7*J7+$B$8*J8+$B$9*J9+$B$10*J10+$B$11*J11+$B$12*J12+$B$13*J13+$B$14*J14+$B$15*J15</f>
        <v>0.16411161000641436</v>
      </c>
      <c r="J16" s="250"/>
      <c r="K16" s="248">
        <f>$B$5*L5+$B$6*L6+$B$7*L7+$B$8*L8+$B$9*L9+$B$10*L10+$B$11*L11+$B$12*L12+$B$13*L13+$B$14*L14+$B$15*L15</f>
        <v>0.64069649982322341</v>
      </c>
      <c r="L16" s="249"/>
      <c r="M16" s="112"/>
      <c r="N16" s="83"/>
      <c r="O16" s="83"/>
      <c r="P16" s="83"/>
      <c r="Q16" s="83"/>
      <c r="R16" s="83"/>
      <c r="S16" s="83"/>
      <c r="T16" s="83"/>
      <c r="U16" s="83"/>
      <c r="V16" s="83"/>
      <c r="W16" s="114"/>
    </row>
    <row r="17" spans="1:23" ht="16" thickBot="1">
      <c r="A17" s="262"/>
      <c r="B17" s="76" t="s">
        <v>70</v>
      </c>
      <c r="C17" s="251">
        <v>280</v>
      </c>
      <c r="D17" s="253"/>
      <c r="E17" s="251">
        <v>875</v>
      </c>
      <c r="F17" s="253"/>
      <c r="G17" s="251">
        <v>386</v>
      </c>
      <c r="H17" s="253"/>
      <c r="I17" s="251">
        <v>1559</v>
      </c>
      <c r="J17" s="253"/>
      <c r="K17" s="251">
        <v>19799</v>
      </c>
      <c r="L17" s="255"/>
      <c r="M17" s="112"/>
      <c r="N17" s="83"/>
      <c r="O17" s="83"/>
      <c r="P17" s="83"/>
      <c r="Q17" s="83"/>
      <c r="R17" s="83"/>
      <c r="S17" s="83"/>
      <c r="T17" s="83"/>
      <c r="U17" s="83"/>
      <c r="V17" s="83"/>
      <c r="W17" s="114"/>
    </row>
    <row r="18" spans="1:23">
      <c r="A18" s="205" t="s">
        <v>39</v>
      </c>
      <c r="B18" s="119">
        <v>0</v>
      </c>
      <c r="C18" s="123">
        <v>1933.6512118790899</v>
      </c>
      <c r="D18" s="126">
        <v>49</v>
      </c>
      <c r="E18" s="128">
        <v>1357.98698741867</v>
      </c>
      <c r="F18" s="126">
        <v>505</v>
      </c>
      <c r="G18" s="130">
        <v>444.86462555544603</v>
      </c>
      <c r="H18" s="126">
        <v>1628</v>
      </c>
      <c r="I18" s="128">
        <v>206.34523502286501</v>
      </c>
      <c r="J18" s="126">
        <v>7495</v>
      </c>
      <c r="K18" s="117">
        <v>19.984601616735699</v>
      </c>
      <c r="L18" s="118">
        <v>620592</v>
      </c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114"/>
    </row>
    <row r="19" spans="1:23">
      <c r="A19" s="211"/>
      <c r="B19" s="120">
        <v>0.05</v>
      </c>
      <c r="C19" s="124">
        <v>2856.3891055955401</v>
      </c>
      <c r="D19" s="70">
        <v>0.84042553191489366</v>
      </c>
      <c r="E19" s="129">
        <v>0</v>
      </c>
      <c r="F19" s="70">
        <v>0.8174114021571649</v>
      </c>
      <c r="G19" s="72">
        <v>511.477431911113</v>
      </c>
      <c r="H19" s="70">
        <v>0.77857142857142858</v>
      </c>
      <c r="I19" s="129">
        <v>232.00531241590301</v>
      </c>
      <c r="J19" s="70">
        <v>0.68431372549019609</v>
      </c>
      <c r="K19" s="112">
        <v>61.307461071671099</v>
      </c>
      <c r="L19" s="25">
        <v>4.5848983292319651E-2</v>
      </c>
      <c r="M19" s="26"/>
      <c r="N19" s="26"/>
      <c r="O19" s="26"/>
      <c r="P19" s="83"/>
      <c r="Q19" s="83"/>
      <c r="R19" s="83"/>
      <c r="S19" s="83"/>
      <c r="T19" s="83"/>
      <c r="U19" s="83"/>
      <c r="V19" s="83"/>
      <c r="W19" s="114"/>
    </row>
    <row r="20" spans="1:23">
      <c r="A20" s="211"/>
      <c r="B20" s="120">
        <v>0.15000000000000002</v>
      </c>
      <c r="C20" s="124">
        <v>2719.8124357483798</v>
      </c>
      <c r="D20" s="70">
        <v>8.085106382978724E-2</v>
      </c>
      <c r="E20" s="129">
        <v>1563.7916101141</v>
      </c>
      <c r="F20" s="70">
        <v>8.9368258859784278E-2</v>
      </c>
      <c r="G20" s="72">
        <v>452.81417893506602</v>
      </c>
      <c r="H20" s="70">
        <v>8.2142857142857142E-2</v>
      </c>
      <c r="I20" s="129">
        <v>229.75925229318</v>
      </c>
      <c r="J20" s="70">
        <v>7.0261437908496732E-2</v>
      </c>
      <c r="K20" s="112">
        <v>31.099765138364099</v>
      </c>
      <c r="L20" s="25">
        <v>2.7846133920476621E-2</v>
      </c>
      <c r="M20" s="26"/>
      <c r="N20" s="26"/>
      <c r="O20" s="26"/>
      <c r="P20" s="83"/>
      <c r="Q20" s="83"/>
      <c r="R20" s="83"/>
      <c r="S20" s="83"/>
      <c r="T20" s="83"/>
      <c r="U20" s="83"/>
      <c r="V20" s="83"/>
      <c r="W20" s="114"/>
    </row>
    <row r="21" spans="1:23">
      <c r="A21" s="211"/>
      <c r="B21" s="120">
        <v>0.25</v>
      </c>
      <c r="C21" s="124">
        <v>3302.7537990206802</v>
      </c>
      <c r="D21" s="70">
        <v>3.8297872340425532E-2</v>
      </c>
      <c r="E21" s="129">
        <v>1526.5368068862299</v>
      </c>
      <c r="F21" s="70">
        <v>4.3913713405238829E-2</v>
      </c>
      <c r="G21" s="72">
        <v>429.051624502376</v>
      </c>
      <c r="H21" s="70">
        <v>5.0892857142857142E-2</v>
      </c>
      <c r="I21" s="129">
        <v>214.2296030871</v>
      </c>
      <c r="J21" s="70">
        <v>3.5294117647058823E-2</v>
      </c>
      <c r="K21" s="112">
        <v>29.482078545703899</v>
      </c>
      <c r="L21" s="25">
        <v>2.0485256659327374E-2</v>
      </c>
      <c r="M21" s="112"/>
      <c r="N21" s="112"/>
      <c r="O21" s="112"/>
      <c r="P21" s="83"/>
      <c r="Q21" s="83"/>
      <c r="R21" s="83"/>
      <c r="S21" s="83"/>
      <c r="T21" s="83"/>
      <c r="U21" s="83"/>
      <c r="V21" s="83"/>
      <c r="W21" s="114"/>
    </row>
    <row r="22" spans="1:23">
      <c r="A22" s="211"/>
      <c r="B22" s="120">
        <v>0.35</v>
      </c>
      <c r="C22" s="124">
        <v>2526.21418919402</v>
      </c>
      <c r="D22" s="70">
        <v>2.1276595744680851E-2</v>
      </c>
      <c r="E22" s="129">
        <v>1630.46267758107</v>
      </c>
      <c r="F22" s="70">
        <v>2.465331278890601E-2</v>
      </c>
      <c r="G22" s="72">
        <v>473.07398745510898</v>
      </c>
      <c r="H22" s="70">
        <v>2.8571428571428571E-2</v>
      </c>
      <c r="I22" s="129">
        <v>206.02667427430299</v>
      </c>
      <c r="J22" s="70">
        <v>2.3856209150326796E-2</v>
      </c>
      <c r="K22" s="112">
        <v>22.106245159473598</v>
      </c>
      <c r="L22" s="25">
        <v>2.8385787678625395E-2</v>
      </c>
      <c r="M22" s="26"/>
      <c r="N22" s="26"/>
      <c r="O22" s="26"/>
      <c r="P22" s="83"/>
      <c r="Q22" s="83"/>
      <c r="R22" s="83"/>
      <c r="S22" s="83"/>
      <c r="T22" s="83"/>
      <c r="U22" s="83"/>
      <c r="V22" s="83"/>
      <c r="W22" s="114"/>
    </row>
    <row r="23" spans="1:23">
      <c r="A23" s="211"/>
      <c r="B23" s="120">
        <v>0.45</v>
      </c>
      <c r="C23" s="124">
        <v>2402.95482295482</v>
      </c>
      <c r="D23" s="70">
        <v>8.5106382978723406E-3</v>
      </c>
      <c r="E23" s="129">
        <v>1538.4177374747201</v>
      </c>
      <c r="F23" s="70">
        <v>8.4745762711864406E-3</v>
      </c>
      <c r="G23" s="72">
        <v>349.10432663570703</v>
      </c>
      <c r="H23" s="70">
        <v>1.7857142857142856E-2</v>
      </c>
      <c r="I23" s="129">
        <v>208.93626626174699</v>
      </c>
      <c r="J23" s="70">
        <v>1.8627450980392157E-2</v>
      </c>
      <c r="K23" s="112">
        <v>38.160159434731497</v>
      </c>
      <c r="L23" s="25">
        <v>5.0511591762725039E-3</v>
      </c>
      <c r="M23" s="26"/>
      <c r="N23" s="26"/>
      <c r="O23" s="26"/>
      <c r="P23" s="83"/>
      <c r="Q23" s="83"/>
      <c r="R23" s="83"/>
      <c r="S23" s="83"/>
      <c r="T23" s="83"/>
      <c r="U23" s="83"/>
      <c r="V23" s="83"/>
      <c r="W23" s="114"/>
    </row>
    <row r="24" spans="1:23">
      <c r="A24" s="211"/>
      <c r="B24" s="120">
        <v>0.55000000000000004</v>
      </c>
      <c r="C24" s="124">
        <v>1976.98455390763</v>
      </c>
      <c r="D24" s="70">
        <v>2.1276595744680851E-3</v>
      </c>
      <c r="E24" s="129">
        <v>1892.14072487919</v>
      </c>
      <c r="F24" s="70">
        <v>5.3929121725731898E-3</v>
      </c>
      <c r="G24" s="72">
        <v>451.659641728135</v>
      </c>
      <c r="H24" s="70">
        <v>1.0714285714285714E-2</v>
      </c>
      <c r="I24" s="129">
        <v>212.68477943324601</v>
      </c>
      <c r="J24" s="70">
        <v>1.3725490196078431E-2</v>
      </c>
      <c r="K24" s="112">
        <v>29.156094870380599</v>
      </c>
      <c r="L24" s="25">
        <v>4.6410223200794368E-3</v>
      </c>
      <c r="M24" s="112"/>
      <c r="N24" s="112"/>
      <c r="O24" s="112"/>
      <c r="P24" s="83"/>
      <c r="Q24" s="83"/>
      <c r="R24" s="83"/>
      <c r="S24" s="83"/>
      <c r="T24" s="83"/>
      <c r="U24" s="83"/>
      <c r="V24" s="83"/>
      <c r="W24" s="114"/>
    </row>
    <row r="25" spans="1:23">
      <c r="A25" s="211"/>
      <c r="B25" s="120">
        <v>0.65</v>
      </c>
      <c r="C25" s="124">
        <v>1891.1032470354501</v>
      </c>
      <c r="D25" s="70">
        <v>2.1276595744680851E-3</v>
      </c>
      <c r="E25" s="129">
        <v>1886.7845747424999</v>
      </c>
      <c r="F25" s="70">
        <v>3.852080123266564E-3</v>
      </c>
      <c r="G25" s="72">
        <v>287.925824175824</v>
      </c>
      <c r="H25" s="70">
        <v>2.6785714285714286E-3</v>
      </c>
      <c r="I25" s="129">
        <v>206.28864301985001</v>
      </c>
      <c r="J25" s="70">
        <v>9.8039215686274508E-3</v>
      </c>
      <c r="K25" s="112">
        <v>26.4153956719639</v>
      </c>
      <c r="L25" s="25">
        <v>2.1866770280188231E-2</v>
      </c>
      <c r="M25" s="112"/>
      <c r="N25" s="83"/>
      <c r="O25" s="83"/>
      <c r="P25" s="83"/>
      <c r="Q25" s="83"/>
      <c r="R25" s="83"/>
      <c r="S25" s="83"/>
      <c r="T25" s="83"/>
      <c r="U25" s="83"/>
      <c r="V25" s="83"/>
      <c r="W25" s="114"/>
    </row>
    <row r="26" spans="1:23">
      <c r="A26" s="211"/>
      <c r="B26" s="120">
        <v>0.75</v>
      </c>
      <c r="C26" s="124">
        <v>3043.75441072689</v>
      </c>
      <c r="D26" s="70">
        <v>4.2553191489361703E-3</v>
      </c>
      <c r="E26" s="129">
        <v>1453.8807532056501</v>
      </c>
      <c r="F26" s="70">
        <v>4.6224961479198771E-3</v>
      </c>
      <c r="G26" s="72">
        <v>437.470504955168</v>
      </c>
      <c r="H26" s="70">
        <v>8.0357142857142849E-3</v>
      </c>
      <c r="I26" s="129">
        <v>221.34388639176601</v>
      </c>
      <c r="J26" s="70">
        <v>1.3725490196078431E-2</v>
      </c>
      <c r="K26" s="112">
        <v>27.557121503309801</v>
      </c>
      <c r="L26" s="113">
        <v>1.8153952424124681E-2</v>
      </c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114"/>
    </row>
    <row r="27" spans="1:23">
      <c r="A27" s="211"/>
      <c r="B27" s="120">
        <v>0.85</v>
      </c>
      <c r="C27" s="124">
        <v>3299.1452991453002</v>
      </c>
      <c r="D27" s="70">
        <v>2.1276595744680851E-3</v>
      </c>
      <c r="E27" s="129">
        <v>1414.60970640302</v>
      </c>
      <c r="F27" s="70">
        <v>1.5408320493066256E-3</v>
      </c>
      <c r="G27" s="72">
        <v>528.69256727524396</v>
      </c>
      <c r="H27" s="70">
        <v>4.464285714285714E-3</v>
      </c>
      <c r="I27" s="129">
        <v>220.36194659033001</v>
      </c>
      <c r="J27" s="70">
        <v>2.2222222222222223E-2</v>
      </c>
      <c r="K27" s="112">
        <v>35.131840346758104</v>
      </c>
      <c r="L27" s="113">
        <v>2.2535940940292709E-2</v>
      </c>
      <c r="M27" s="26"/>
      <c r="N27" s="26"/>
      <c r="O27" s="26"/>
      <c r="P27" s="83"/>
      <c r="Q27" s="83"/>
      <c r="R27" s="83"/>
      <c r="S27" s="83"/>
      <c r="T27" s="83"/>
      <c r="U27" s="83"/>
      <c r="V27" s="83"/>
      <c r="W27" s="114"/>
    </row>
    <row r="28" spans="1:23">
      <c r="A28" s="211"/>
      <c r="B28" s="120">
        <v>0.95</v>
      </c>
      <c r="C28" s="124">
        <v>0</v>
      </c>
      <c r="D28" s="70">
        <v>0</v>
      </c>
      <c r="E28" s="129">
        <v>1931.97863588925</v>
      </c>
      <c r="F28" s="70">
        <v>7.7041602465331282E-4</v>
      </c>
      <c r="G28" s="72">
        <v>395.12001800514702</v>
      </c>
      <c r="H28" s="70">
        <v>1.607142857142857E-2</v>
      </c>
      <c r="I28" s="129">
        <v>201.27819548872199</v>
      </c>
      <c r="J28" s="70">
        <v>0.10816993464052288</v>
      </c>
      <c r="K28" s="112">
        <v>26.685266661330399</v>
      </c>
      <c r="L28" s="113">
        <v>0.80518499330829341</v>
      </c>
      <c r="M28" s="26"/>
      <c r="N28" s="26"/>
      <c r="O28" s="26"/>
      <c r="P28" s="83"/>
      <c r="Q28" s="83"/>
      <c r="R28" s="83"/>
      <c r="S28" s="83"/>
      <c r="T28" s="83"/>
      <c r="U28" s="83"/>
      <c r="V28" s="83"/>
      <c r="W28" s="114"/>
    </row>
    <row r="29" spans="1:23">
      <c r="A29" s="211"/>
      <c r="B29" s="120">
        <v>1</v>
      </c>
      <c r="C29" s="72">
        <v>0</v>
      </c>
      <c r="D29" s="70">
        <v>0</v>
      </c>
      <c r="E29" s="72">
        <v>0</v>
      </c>
      <c r="F29" s="70">
        <v>0</v>
      </c>
      <c r="G29" s="129">
        <v>0</v>
      </c>
      <c r="H29" s="131">
        <v>0</v>
      </c>
      <c r="I29" s="72">
        <v>0</v>
      </c>
      <c r="J29" s="132">
        <v>0</v>
      </c>
      <c r="K29" s="24">
        <v>0</v>
      </c>
      <c r="L29" s="113">
        <v>0</v>
      </c>
      <c r="M29" s="112"/>
      <c r="N29" s="112"/>
      <c r="O29" s="112"/>
      <c r="P29" s="83"/>
      <c r="Q29" s="83"/>
      <c r="R29" s="83"/>
      <c r="S29" s="83"/>
      <c r="T29" s="83"/>
      <c r="U29" s="83"/>
      <c r="V29" s="83"/>
      <c r="W29" s="114"/>
    </row>
    <row r="30" spans="1:23">
      <c r="A30" s="211"/>
      <c r="B30" s="122" t="s">
        <v>69</v>
      </c>
      <c r="C30" s="248">
        <f>$B$19*D19+$B$20*D20+$B$21*D21+$B$22*D22+$B$23*D23+$B$24*D24+$B$25*D25+$B$26*D26+$B$27*D27+$B$28*D28+$B$29*D29</f>
        <v>8.2553191489361716E-2</v>
      </c>
      <c r="D30" s="250"/>
      <c r="E30" s="248">
        <f>$B$19*F19+$B$20*F20+$B$21*F21+$B$22*F22+$B$23*F23+$B$24*F24+$B$25*F25+$B$26*F26+$B$27*F27+$B$28*F28+$B$29*F29</f>
        <v>8.8674884437596302E-2</v>
      </c>
      <c r="F30" s="250"/>
      <c r="G30" s="248">
        <f>$B$19*H19+$B$20*H20+$B$21*H21+$B$22*H22+$B$23*H23+$B$24*H24+$B$25*H25+$B$26*H26+$B$27*H27+$B$28*H28+$B$29*H29</f>
        <v>0.11473214285714285</v>
      </c>
      <c r="H30" s="250"/>
      <c r="I30" s="248">
        <f>$B$19*J19+$B$20*J20+$B$21*J21+$B$22*J22+$B$23*J23+$B$24*J24+$B$25*J25+$B$26*J26+$B$27*J27+$B$28*J28+$B$29*J29</f>
        <v>0.2161764705882353</v>
      </c>
      <c r="J30" s="250"/>
      <c r="K30" s="248">
        <f>$B$19*L19+$B$20*L20+$B$21*L21+$B$22*L22+$B$23*L23+$B$24*L24+$B$25*L25+$B$26*L26+$B$27*L27+$B$28*L28+$B$29*L29</f>
        <v>0.83826145145274789</v>
      </c>
      <c r="L30" s="249"/>
      <c r="M30" s="26"/>
      <c r="N30" s="26"/>
      <c r="O30" s="26"/>
      <c r="P30" s="83"/>
      <c r="Q30" s="83"/>
      <c r="R30" s="83"/>
      <c r="S30" s="83"/>
      <c r="T30" s="83"/>
      <c r="U30" s="83"/>
      <c r="V30" s="83"/>
      <c r="W30" s="114"/>
    </row>
    <row r="31" spans="1:23" ht="16" thickBot="1">
      <c r="A31" s="213"/>
      <c r="B31" s="76" t="s">
        <v>70</v>
      </c>
      <c r="C31" s="251">
        <v>470</v>
      </c>
      <c r="D31" s="253"/>
      <c r="E31" s="251">
        <v>1298</v>
      </c>
      <c r="F31" s="253"/>
      <c r="G31" s="251">
        <v>1120</v>
      </c>
      <c r="H31" s="253"/>
      <c r="I31" s="251">
        <v>3060</v>
      </c>
      <c r="J31" s="253"/>
      <c r="K31" s="251">
        <v>46326</v>
      </c>
      <c r="L31" s="255"/>
      <c r="M31" s="26"/>
      <c r="N31" s="26"/>
      <c r="O31" s="26"/>
      <c r="P31" s="83"/>
      <c r="Q31" s="83"/>
      <c r="R31" s="83"/>
      <c r="S31" s="83"/>
      <c r="T31" s="83"/>
      <c r="U31" s="83"/>
      <c r="V31" s="83"/>
      <c r="W31" s="114"/>
    </row>
    <row r="32" spans="1:23">
      <c r="A32" s="205" t="s">
        <v>56</v>
      </c>
      <c r="B32" s="119">
        <v>0</v>
      </c>
      <c r="C32" s="123">
        <v>0</v>
      </c>
      <c r="D32" s="126">
        <v>0</v>
      </c>
      <c r="E32" s="128">
        <v>742.572242572243</v>
      </c>
      <c r="F32" s="126">
        <v>2</v>
      </c>
      <c r="G32" s="130">
        <v>451.662791386511</v>
      </c>
      <c r="H32" s="126">
        <v>30</v>
      </c>
      <c r="I32" s="128">
        <v>141.485675788393</v>
      </c>
      <c r="J32" s="126">
        <v>235</v>
      </c>
      <c r="K32" s="117">
        <v>15.9007642969821</v>
      </c>
      <c r="L32" s="118">
        <v>155609</v>
      </c>
      <c r="M32" s="112"/>
      <c r="N32" s="112"/>
      <c r="O32" s="112"/>
      <c r="P32" s="83"/>
      <c r="Q32" s="83"/>
      <c r="R32" s="83"/>
      <c r="S32" s="83"/>
      <c r="T32" s="83"/>
      <c r="U32" s="83"/>
      <c r="V32" s="83"/>
      <c r="W32" s="114"/>
    </row>
    <row r="33" spans="1:23">
      <c r="A33" s="211"/>
      <c r="B33" s="120">
        <v>0.05</v>
      </c>
      <c r="C33" s="124">
        <v>2754.00812649405</v>
      </c>
      <c r="D33" s="70">
        <v>0.59784946236559144</v>
      </c>
      <c r="E33" s="129">
        <v>1207.42569325663</v>
      </c>
      <c r="F33" s="70">
        <v>0.54915514592933945</v>
      </c>
      <c r="G33" s="72">
        <v>481.06661032955299</v>
      </c>
      <c r="H33" s="70">
        <v>0.67401215805471126</v>
      </c>
      <c r="I33" s="129">
        <v>176.95047806139499</v>
      </c>
      <c r="J33" s="70">
        <v>0.64604966139954856</v>
      </c>
      <c r="K33" s="112">
        <v>52.438578502634897</v>
      </c>
      <c r="L33" s="25">
        <v>5.6925484271299842E-2</v>
      </c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114"/>
    </row>
    <row r="34" spans="1:23">
      <c r="A34" s="211"/>
      <c r="B34" s="120">
        <v>0.15000000000000002</v>
      </c>
      <c r="C34" s="124">
        <v>3039.5449155593401</v>
      </c>
      <c r="D34" s="70">
        <v>0.18064516129032257</v>
      </c>
      <c r="E34" s="129">
        <v>1296.78752749151</v>
      </c>
      <c r="F34" s="70">
        <v>0.18663594470046083</v>
      </c>
      <c r="G34" s="72">
        <v>445.859717425432</v>
      </c>
      <c r="H34" s="70">
        <v>0.14513677811550152</v>
      </c>
      <c r="I34" s="129">
        <v>169.24306213767699</v>
      </c>
      <c r="J34" s="70">
        <v>0.10428893905191873</v>
      </c>
      <c r="K34" s="112">
        <v>38.662269230769397</v>
      </c>
      <c r="L34" s="25">
        <v>3.3022176657853557E-2</v>
      </c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114"/>
    </row>
    <row r="35" spans="1:23">
      <c r="A35" s="211"/>
      <c r="B35" s="120">
        <v>0.25</v>
      </c>
      <c r="C35" s="124">
        <v>2949.5929752535199</v>
      </c>
      <c r="D35" s="70">
        <v>6.6666666666666666E-2</v>
      </c>
      <c r="E35" s="129">
        <v>1171.7668474608199</v>
      </c>
      <c r="F35" s="70">
        <v>5.3763440860215055E-2</v>
      </c>
      <c r="G35" s="72">
        <v>483.05502886055802</v>
      </c>
      <c r="H35" s="70">
        <v>4.2553191489361701E-2</v>
      </c>
      <c r="I35" s="129">
        <v>192.48812262826101</v>
      </c>
      <c r="J35" s="70">
        <v>3.5214446952595936E-2</v>
      </c>
      <c r="K35" s="112">
        <v>31.2631108144192</v>
      </c>
      <c r="L35" s="25">
        <v>2.2050756308566701E-2</v>
      </c>
      <c r="M35" s="26"/>
      <c r="N35" s="26"/>
      <c r="O35" s="26"/>
      <c r="P35" s="83"/>
      <c r="Q35" s="83"/>
      <c r="R35" s="83"/>
      <c r="S35" s="83"/>
      <c r="T35" s="83"/>
      <c r="U35" s="83"/>
      <c r="V35" s="83"/>
      <c r="W35" s="114"/>
    </row>
    <row r="36" spans="1:23">
      <c r="A36" s="211"/>
      <c r="B36" s="120">
        <v>0.35</v>
      </c>
      <c r="C36" s="124">
        <v>3002.1253361201502</v>
      </c>
      <c r="D36" s="70">
        <v>3.870967741935484E-2</v>
      </c>
      <c r="E36" s="129">
        <v>1289.7587336505601</v>
      </c>
      <c r="F36" s="70">
        <v>3.6866359447004608E-2</v>
      </c>
      <c r="G36" s="72">
        <v>464.447271845111</v>
      </c>
      <c r="H36" s="70">
        <v>2.2036474164133738E-2</v>
      </c>
      <c r="I36" s="129">
        <v>171.81110968239699</v>
      </c>
      <c r="J36" s="70">
        <v>1.8961625282167043E-2</v>
      </c>
      <c r="K36" s="112">
        <v>24.190423400129198</v>
      </c>
      <c r="L36" s="25">
        <v>2.8723538193132971E-2</v>
      </c>
      <c r="M36" s="26"/>
      <c r="N36" s="26"/>
      <c r="O36" s="26"/>
      <c r="P36" s="83"/>
      <c r="Q36" s="83"/>
      <c r="R36" s="83"/>
      <c r="S36" s="83"/>
      <c r="T36" s="83"/>
      <c r="U36" s="83"/>
      <c r="V36" s="83"/>
      <c r="W36" s="114"/>
    </row>
    <row r="37" spans="1:23">
      <c r="A37" s="211"/>
      <c r="B37" s="120">
        <v>0.45</v>
      </c>
      <c r="C37" s="124">
        <v>2707.2040923443501</v>
      </c>
      <c r="D37" s="70">
        <v>1.935483870967742E-2</v>
      </c>
      <c r="E37" s="129">
        <v>1255.4544321157</v>
      </c>
      <c r="F37" s="70">
        <v>3.3026113671274962E-2</v>
      </c>
      <c r="G37" s="72">
        <v>584.78422367798998</v>
      </c>
      <c r="H37" s="70">
        <v>1.1398176291793313E-2</v>
      </c>
      <c r="I37" s="129">
        <v>161.320268179474</v>
      </c>
      <c r="J37" s="70">
        <v>9.0293453724604959E-3</v>
      </c>
      <c r="K37" s="112">
        <v>30.940827974276601</v>
      </c>
      <c r="L37" s="25">
        <v>6.2591053795931582E-3</v>
      </c>
      <c r="M37" s="112"/>
      <c r="N37" s="112"/>
      <c r="O37" s="112"/>
      <c r="P37" s="83"/>
      <c r="Q37" s="83"/>
      <c r="R37" s="83"/>
      <c r="S37" s="83"/>
      <c r="T37" s="83"/>
      <c r="U37" s="83"/>
      <c r="V37" s="83"/>
      <c r="W37" s="114"/>
    </row>
    <row r="38" spans="1:23">
      <c r="A38" s="211"/>
      <c r="B38" s="120">
        <v>0.55000000000000004</v>
      </c>
      <c r="C38" s="124">
        <v>2512.16028339079</v>
      </c>
      <c r="D38" s="70">
        <v>2.1505376344086023E-2</v>
      </c>
      <c r="E38" s="129">
        <v>1358.1598636276599</v>
      </c>
      <c r="F38" s="70">
        <v>1.3824884792626729E-2</v>
      </c>
      <c r="G38" s="72">
        <v>450.55790363482703</v>
      </c>
      <c r="H38" s="70">
        <v>6.0790273556231003E-3</v>
      </c>
      <c r="I38" s="129">
        <v>134.193548387097</v>
      </c>
      <c r="J38" s="70">
        <v>9.0293453724604959E-3</v>
      </c>
      <c r="K38" s="112">
        <v>24.027200259235201</v>
      </c>
      <c r="L38" s="25">
        <v>1.0054137664346482E-2</v>
      </c>
      <c r="M38" s="26"/>
      <c r="N38" s="26"/>
      <c r="O38" s="26"/>
      <c r="P38" s="83"/>
      <c r="Q38" s="83"/>
      <c r="R38" s="83"/>
      <c r="S38" s="83"/>
      <c r="T38" s="83"/>
      <c r="U38" s="83"/>
      <c r="V38" s="83"/>
      <c r="W38" s="114"/>
    </row>
    <row r="39" spans="1:23">
      <c r="A39" s="211"/>
      <c r="B39" s="120">
        <v>0.65</v>
      </c>
      <c r="C39" s="124">
        <v>3348.3166371141701</v>
      </c>
      <c r="D39" s="70">
        <v>1.5053763440860216E-2</v>
      </c>
      <c r="E39" s="129">
        <v>1352.37277546311</v>
      </c>
      <c r="F39" s="70">
        <v>1.6129032258064516E-2</v>
      </c>
      <c r="G39" s="72">
        <v>531.17742371050497</v>
      </c>
      <c r="H39" s="70">
        <v>6.0790273556231003E-3</v>
      </c>
      <c r="I39" s="129">
        <v>134.075304540421</v>
      </c>
      <c r="J39" s="70">
        <v>6.7720090293453723E-3</v>
      </c>
      <c r="K39" s="112">
        <v>16.6842267711502</v>
      </c>
      <c r="L39" s="25">
        <v>3.5324376337703918E-2</v>
      </c>
      <c r="M39" s="26"/>
      <c r="N39" s="26"/>
      <c r="O39" s="26"/>
      <c r="P39" s="83"/>
      <c r="Q39" s="83"/>
      <c r="R39" s="83"/>
      <c r="S39" s="83"/>
      <c r="T39" s="83"/>
      <c r="U39" s="83"/>
      <c r="V39" s="83"/>
      <c r="W39" s="114"/>
    </row>
    <row r="40" spans="1:23">
      <c r="A40" s="211"/>
      <c r="B40" s="120">
        <v>0.75</v>
      </c>
      <c r="C40" s="124">
        <v>2783.78832561741</v>
      </c>
      <c r="D40" s="70">
        <v>1.935483870967742E-2</v>
      </c>
      <c r="E40" s="129">
        <v>1184.2270936610601</v>
      </c>
      <c r="F40" s="70">
        <v>1.9201228878648235E-2</v>
      </c>
      <c r="G40" s="72">
        <v>530.85043035781996</v>
      </c>
      <c r="H40" s="70">
        <v>1.5197568389057751E-2</v>
      </c>
      <c r="I40" s="129">
        <v>171.13633274432499</v>
      </c>
      <c r="J40" s="70">
        <v>2.1670428893905191E-2</v>
      </c>
      <c r="K40" s="112">
        <v>19.505320855614901</v>
      </c>
      <c r="L40" s="113">
        <v>2.8993327218115435E-2</v>
      </c>
      <c r="M40" s="112"/>
      <c r="N40" s="112"/>
      <c r="O40" s="112"/>
      <c r="P40" s="83"/>
      <c r="Q40" s="83"/>
      <c r="R40" s="83"/>
      <c r="S40" s="83"/>
      <c r="T40" s="83"/>
      <c r="U40" s="83"/>
      <c r="V40" s="83"/>
      <c r="W40" s="114"/>
    </row>
    <row r="41" spans="1:23">
      <c r="A41" s="211"/>
      <c r="B41" s="120">
        <v>0.85</v>
      </c>
      <c r="C41" s="124">
        <v>2869.7276191001502</v>
      </c>
      <c r="D41" s="70">
        <v>2.3655913978494623E-2</v>
      </c>
      <c r="E41" s="129">
        <v>1359.6542226204001</v>
      </c>
      <c r="F41" s="70">
        <v>3.0721966205837174E-2</v>
      </c>
      <c r="G41" s="72">
        <v>522.92135033542604</v>
      </c>
      <c r="H41" s="70">
        <v>2.2036474164133738E-2</v>
      </c>
      <c r="I41" s="129">
        <v>167.22374211966201</v>
      </c>
      <c r="J41" s="70">
        <v>5.1918735891647853E-2</v>
      </c>
      <c r="K41" s="112">
        <v>22.473182173573001</v>
      </c>
      <c r="L41" s="113">
        <v>3.9497113257432687E-2</v>
      </c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114"/>
    </row>
    <row r="42" spans="1:23">
      <c r="A42" s="211"/>
      <c r="B42" s="120">
        <v>0.95</v>
      </c>
      <c r="C42" s="124">
        <v>2704.0335254059701</v>
      </c>
      <c r="D42" s="70">
        <v>1.7204301075268817E-2</v>
      </c>
      <c r="E42" s="129">
        <v>1376.3671008326601</v>
      </c>
      <c r="F42" s="70">
        <v>6.0675883256528416E-2</v>
      </c>
      <c r="G42" s="72">
        <v>462.34262426315399</v>
      </c>
      <c r="H42" s="70">
        <v>5.5471124620060791E-2</v>
      </c>
      <c r="I42" s="129">
        <v>174.65163169292799</v>
      </c>
      <c r="J42" s="70">
        <v>9.7065462753950338E-2</v>
      </c>
      <c r="K42" s="112">
        <v>22.800461845344099</v>
      </c>
      <c r="L42" s="113">
        <v>0.73914998471195525</v>
      </c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114"/>
    </row>
    <row r="43" spans="1:23">
      <c r="A43" s="211"/>
      <c r="B43" s="120">
        <v>1</v>
      </c>
      <c r="C43" s="72">
        <v>0</v>
      </c>
      <c r="D43" s="70">
        <v>0</v>
      </c>
      <c r="E43" s="72">
        <v>0</v>
      </c>
      <c r="F43" s="70">
        <v>0</v>
      </c>
      <c r="G43" s="129">
        <v>0</v>
      </c>
      <c r="H43" s="131">
        <v>0</v>
      </c>
      <c r="I43" s="72">
        <v>0</v>
      </c>
      <c r="J43" s="132">
        <v>0</v>
      </c>
      <c r="K43" s="24">
        <v>0</v>
      </c>
      <c r="L43" s="113">
        <v>0</v>
      </c>
      <c r="M43" s="26"/>
      <c r="N43" s="26"/>
      <c r="O43" s="26"/>
      <c r="P43" s="26"/>
      <c r="Q43" s="83"/>
      <c r="R43" s="83"/>
      <c r="S43" s="83"/>
      <c r="T43" s="83"/>
      <c r="U43" s="83"/>
      <c r="V43" s="83"/>
      <c r="W43" s="114"/>
    </row>
    <row r="44" spans="1:23">
      <c r="A44" s="211"/>
      <c r="B44" s="122" t="s">
        <v>69</v>
      </c>
      <c r="C44" s="248">
        <f>$B$33*D33+$B$34*D34+$B$35*D35+$B$36*D36+$B$37*D37+$B$38*D38+$B$39*D39+$B$40*D40+$B$41*D41+$B$42*D42+$B$43*D43</f>
        <v>0.168494623655914</v>
      </c>
      <c r="D44" s="250"/>
      <c r="E44" s="248">
        <f>$B$33*F33+$B$34*F34+$B$35*F35+$B$36*F36+$B$37*F37+$B$38*F38+$B$39*F39+$B$40*F40+$B$41*F41+$B$42*F42+$B$43*F43</f>
        <v>0.2129032258064516</v>
      </c>
      <c r="F44" s="250"/>
      <c r="G44" s="248">
        <f>$B$33*H33+$B$34*H34+$B$35*H35+$B$36*H36+$B$37*H37+$B$38*H38+$B$39*H39+$B$40*H40+$B$41*H41+$B$42*H42+$B$43*H43</f>
        <v>0.16907294832826747</v>
      </c>
      <c r="H44" s="250"/>
      <c r="I44" s="248">
        <f>$B$33*J33+$B$34*J34+$B$35*J35+$B$36*J36+$B$37*J37+$B$38*J38+$B$39*J39+$B$40*J40+$B$41*J41+$B$42*J42+$B$43*J43</f>
        <v>0.22941309255079007</v>
      </c>
      <c r="J44" s="250"/>
      <c r="K44" s="248">
        <f>$B$33*L33+$B$34*L34+$B$35*L35+$B$36*L36+$B$37*L37+$B$38*L38+$B$39*L39+$B$40*L40+$B$41*L41+$B$42*L42+$B$43*L43</f>
        <v>0.81218277307145814</v>
      </c>
      <c r="L44" s="249"/>
      <c r="M44" s="26"/>
      <c r="N44" s="26"/>
      <c r="O44" s="26"/>
      <c r="P44" s="26"/>
      <c r="Q44" s="83"/>
      <c r="R44" s="83"/>
      <c r="S44" s="83"/>
      <c r="T44" s="83"/>
      <c r="U44" s="83"/>
      <c r="V44" s="83"/>
      <c r="W44" s="114"/>
    </row>
    <row r="45" spans="1:23" ht="16" thickBot="1">
      <c r="A45" s="213"/>
      <c r="B45" s="76" t="s">
        <v>70</v>
      </c>
      <c r="C45" s="251">
        <v>465</v>
      </c>
      <c r="D45" s="253"/>
      <c r="E45" s="251">
        <v>1302</v>
      </c>
      <c r="F45" s="253"/>
      <c r="G45" s="251">
        <v>1316</v>
      </c>
      <c r="H45" s="253"/>
      <c r="I45" s="251">
        <v>2215</v>
      </c>
      <c r="J45" s="253"/>
      <c r="K45" s="251">
        <v>55599</v>
      </c>
      <c r="L45" s="255"/>
      <c r="M45" s="112"/>
      <c r="N45" s="112"/>
      <c r="O45" s="112"/>
      <c r="P45" s="112"/>
      <c r="Q45" s="83"/>
      <c r="R45" s="83"/>
      <c r="S45" s="83"/>
      <c r="T45" s="83"/>
      <c r="U45" s="83"/>
      <c r="V45" s="83"/>
      <c r="W45" s="114"/>
    </row>
    <row r="46" spans="1:23">
      <c r="A46" s="211" t="s">
        <v>57</v>
      </c>
      <c r="B46" s="119">
        <v>0</v>
      </c>
      <c r="C46" s="123">
        <v>1712.49186708465</v>
      </c>
      <c r="D46" s="126">
        <v>54</v>
      </c>
      <c r="E46" s="128">
        <v>1067.9803833583201</v>
      </c>
      <c r="F46" s="126">
        <v>222</v>
      </c>
      <c r="G46" s="130">
        <v>438.94953914940299</v>
      </c>
      <c r="H46" s="126">
        <v>778</v>
      </c>
      <c r="I46" s="128">
        <v>280.99556716705598</v>
      </c>
      <c r="J46" s="126">
        <v>2478</v>
      </c>
      <c r="K46" s="117">
        <v>17.520267527205799</v>
      </c>
      <c r="L46" s="118">
        <v>213763</v>
      </c>
      <c r="M46" s="26"/>
      <c r="N46" s="26"/>
      <c r="O46" s="26"/>
      <c r="P46" s="83"/>
      <c r="Q46" s="83"/>
      <c r="R46" s="83"/>
      <c r="S46" s="83"/>
      <c r="T46" s="83"/>
      <c r="U46" s="83"/>
      <c r="V46" s="83"/>
      <c r="W46" s="114"/>
    </row>
    <row r="47" spans="1:23">
      <c r="A47" s="211"/>
      <c r="B47" s="120">
        <v>0.05</v>
      </c>
      <c r="C47" s="124">
        <v>2405.5302240368601</v>
      </c>
      <c r="D47" s="70">
        <v>0.95566502463054193</v>
      </c>
      <c r="E47" s="129">
        <v>1277.4788442868801</v>
      </c>
      <c r="F47" s="70">
        <v>0.86222732491389209</v>
      </c>
      <c r="G47" s="72">
        <v>0</v>
      </c>
      <c r="H47" s="70">
        <v>0.87461773700305812</v>
      </c>
      <c r="I47" s="129">
        <v>0</v>
      </c>
      <c r="J47" s="70">
        <v>0.8737373737373737</v>
      </c>
      <c r="K47" s="112">
        <v>0</v>
      </c>
      <c r="L47" s="25">
        <v>0.12550830518988215</v>
      </c>
      <c r="M47" s="26"/>
      <c r="N47" s="26"/>
      <c r="O47" s="26"/>
      <c r="P47" s="83"/>
      <c r="Q47" s="83"/>
      <c r="R47" s="83"/>
      <c r="S47" s="83"/>
      <c r="T47" s="83"/>
      <c r="U47" s="83"/>
      <c r="V47" s="83"/>
      <c r="W47" s="114"/>
    </row>
    <row r="48" spans="1:23">
      <c r="A48" s="211"/>
      <c r="B48" s="120">
        <v>0.15000000000000002</v>
      </c>
      <c r="C48" s="124">
        <v>2093.6073892884501</v>
      </c>
      <c r="D48" s="70">
        <v>2.4630541871921183E-2</v>
      </c>
      <c r="E48" s="129">
        <v>1298.58483956845</v>
      </c>
      <c r="F48" s="70">
        <v>3.9035591274397242E-2</v>
      </c>
      <c r="G48" s="72">
        <v>430.92782217782201</v>
      </c>
      <c r="H48" s="70">
        <v>5.657492354740061E-2</v>
      </c>
      <c r="I48" s="129">
        <v>264.92380952381001</v>
      </c>
      <c r="J48" s="70">
        <v>5.5555555555555552E-2</v>
      </c>
      <c r="K48" s="112">
        <v>26.3485417322836</v>
      </c>
      <c r="L48" s="25">
        <v>8.2776207870976629E-2</v>
      </c>
      <c r="M48" s="112"/>
      <c r="N48" s="112"/>
      <c r="O48" s="112"/>
      <c r="P48" s="83"/>
      <c r="Q48" s="83"/>
      <c r="R48" s="83"/>
      <c r="S48" s="83"/>
      <c r="T48" s="83"/>
      <c r="U48" s="83"/>
      <c r="V48" s="83"/>
      <c r="W48" s="114"/>
    </row>
    <row r="49" spans="1:23">
      <c r="A49" s="211"/>
      <c r="B49" s="120">
        <v>0.25</v>
      </c>
      <c r="C49" s="124">
        <v>1950.06684922105</v>
      </c>
      <c r="D49" s="70">
        <v>1.2315270935960592E-2</v>
      </c>
      <c r="E49" s="129">
        <v>1388.8591227951899</v>
      </c>
      <c r="F49" s="70">
        <v>2.7554535017221583E-2</v>
      </c>
      <c r="G49" s="72">
        <v>471.92593186212201</v>
      </c>
      <c r="H49" s="70">
        <v>2.7522935779816515E-2</v>
      </c>
      <c r="I49" s="129">
        <v>232.71103896103901</v>
      </c>
      <c r="J49" s="70">
        <v>1.5151515151515152E-2</v>
      </c>
      <c r="K49" s="112">
        <v>21.185226019845601</v>
      </c>
      <c r="L49" s="25">
        <v>4.1146874353849332E-2</v>
      </c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114"/>
    </row>
    <row r="50" spans="1:23">
      <c r="A50" s="211"/>
      <c r="B50" s="120">
        <v>0.35</v>
      </c>
      <c r="C50" s="124">
        <v>1836.5780560902499</v>
      </c>
      <c r="D50" s="70">
        <v>7.3891625615763543E-3</v>
      </c>
      <c r="E50" s="129">
        <v>1372.3429113259599</v>
      </c>
      <c r="F50" s="70">
        <v>2.8702640642939151E-2</v>
      </c>
      <c r="G50" s="72">
        <v>435.15480462742102</v>
      </c>
      <c r="H50" s="70">
        <v>1.2232415902140673E-2</v>
      </c>
      <c r="I50" s="129">
        <v>276.68858338314402</v>
      </c>
      <c r="J50" s="70">
        <v>2.0202020202020204E-2</v>
      </c>
      <c r="K50" s="112">
        <v>19.207948623853198</v>
      </c>
      <c r="L50" s="25">
        <v>5.5896340202632851E-2</v>
      </c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114"/>
    </row>
    <row r="51" spans="1:23">
      <c r="A51" s="211"/>
      <c r="B51" s="120">
        <v>0.45</v>
      </c>
      <c r="C51" s="124">
        <v>0</v>
      </c>
      <c r="D51" s="70">
        <v>0</v>
      </c>
      <c r="E51" s="129">
        <v>1208.7688506813599</v>
      </c>
      <c r="F51" s="70">
        <v>2.6406429391504019E-2</v>
      </c>
      <c r="G51" s="72">
        <v>530.37333845194098</v>
      </c>
      <c r="H51" s="70">
        <v>1.2232415902140673E-2</v>
      </c>
      <c r="I51" s="129">
        <v>209.69089390142</v>
      </c>
      <c r="J51" s="70">
        <v>1.0101010101010102E-2</v>
      </c>
      <c r="K51" s="112">
        <v>25.6147564469914</v>
      </c>
      <c r="L51" s="25">
        <v>1.2061479081949135E-2</v>
      </c>
      <c r="M51" s="26"/>
      <c r="N51" s="26"/>
      <c r="O51" s="26"/>
      <c r="P51" s="26"/>
      <c r="Q51" s="83"/>
      <c r="R51" s="83"/>
      <c r="S51" s="83"/>
      <c r="T51" s="83"/>
      <c r="U51" s="83"/>
      <c r="V51" s="83"/>
      <c r="W51" s="114"/>
    </row>
    <row r="52" spans="1:23">
      <c r="A52" s="211"/>
      <c r="B52" s="120">
        <v>0.55000000000000004</v>
      </c>
      <c r="C52" s="124">
        <v>0</v>
      </c>
      <c r="D52" s="70">
        <v>0</v>
      </c>
      <c r="E52" s="129">
        <v>1436.0316118557901</v>
      </c>
      <c r="F52" s="70">
        <v>6.8886337543053958E-3</v>
      </c>
      <c r="G52" s="72">
        <v>412.13450860094002</v>
      </c>
      <c r="H52" s="70">
        <v>9.1743119266055051E-3</v>
      </c>
      <c r="I52" s="129">
        <v>306.08651911468797</v>
      </c>
      <c r="J52" s="70">
        <v>1.0101010101010102E-2</v>
      </c>
      <c r="K52" s="112">
        <v>29.3172708757638</v>
      </c>
      <c r="L52" s="25">
        <v>1.0751947067337515E-2</v>
      </c>
      <c r="M52" s="26"/>
      <c r="N52" s="26"/>
      <c r="O52" s="26"/>
      <c r="P52" s="26"/>
      <c r="Q52" s="83"/>
      <c r="R52" s="83"/>
      <c r="S52" s="83"/>
      <c r="T52" s="83"/>
      <c r="U52" s="83"/>
      <c r="V52" s="83"/>
      <c r="W52" s="114"/>
    </row>
    <row r="53" spans="1:23">
      <c r="A53" s="211"/>
      <c r="B53" s="120">
        <v>0.65</v>
      </c>
      <c r="C53" s="124">
        <v>0</v>
      </c>
      <c r="D53" s="70">
        <v>0</v>
      </c>
      <c r="E53" s="129">
        <v>1384.7701594180501</v>
      </c>
      <c r="F53" s="70">
        <v>3.4443168771526979E-3</v>
      </c>
      <c r="G53" s="72">
        <v>418.60965121834698</v>
      </c>
      <c r="H53" s="70">
        <v>1.5290519877675841E-3</v>
      </c>
      <c r="I53" s="129">
        <v>0</v>
      </c>
      <c r="J53" s="70">
        <v>0</v>
      </c>
      <c r="K53" s="112">
        <v>19.9119323671496</v>
      </c>
      <c r="L53" s="25">
        <v>3.6253359983458543E-2</v>
      </c>
      <c r="M53" s="112"/>
      <c r="N53" s="112"/>
      <c r="O53" s="112"/>
      <c r="P53" s="112"/>
      <c r="Q53" s="83"/>
      <c r="R53" s="83"/>
      <c r="S53" s="83"/>
      <c r="T53" s="83"/>
      <c r="U53" s="83"/>
      <c r="V53" s="83"/>
      <c r="W53" s="114"/>
    </row>
    <row r="54" spans="1:23">
      <c r="A54" s="211"/>
      <c r="B54" s="120">
        <v>0.75</v>
      </c>
      <c r="C54" s="124">
        <v>0</v>
      </c>
      <c r="D54" s="70">
        <v>0</v>
      </c>
      <c r="E54" s="129">
        <v>962.80071280071297</v>
      </c>
      <c r="F54" s="70">
        <v>3.4443168771526979E-3</v>
      </c>
      <c r="G54" s="72">
        <v>262.825979990159</v>
      </c>
      <c r="H54" s="70">
        <v>3.0581039755351682E-3</v>
      </c>
      <c r="I54" s="129">
        <v>247.42857142857099</v>
      </c>
      <c r="J54" s="70">
        <v>1.0101010101010102E-2</v>
      </c>
      <c r="K54" s="112">
        <v>16.356644767714599</v>
      </c>
      <c r="L54" s="113">
        <v>3.7149355572403335E-2</v>
      </c>
      <c r="M54" s="26"/>
      <c r="N54" s="26"/>
      <c r="O54" s="26"/>
      <c r="P54" s="26"/>
      <c r="Q54" s="83"/>
      <c r="R54" s="83"/>
      <c r="S54" s="83"/>
      <c r="T54" s="83"/>
      <c r="U54" s="83"/>
      <c r="V54" s="83"/>
      <c r="W54" s="114"/>
    </row>
    <row r="55" spans="1:23">
      <c r="A55" s="211"/>
      <c r="B55" s="120">
        <v>0.85</v>
      </c>
      <c r="C55" s="124">
        <v>0</v>
      </c>
      <c r="D55" s="70">
        <v>0</v>
      </c>
      <c r="E55" s="129">
        <v>1307.27367870225</v>
      </c>
      <c r="F55" s="70">
        <v>2.2962112514351321E-3</v>
      </c>
      <c r="G55" s="72">
        <v>458.127516048308</v>
      </c>
      <c r="H55" s="70">
        <v>3.0581039755351682E-3</v>
      </c>
      <c r="I55" s="129">
        <v>0</v>
      </c>
      <c r="J55" s="70">
        <v>0</v>
      </c>
      <c r="K55" s="112">
        <v>21.488366483283901</v>
      </c>
      <c r="L55" s="113">
        <v>3.0050313598456131E-2</v>
      </c>
      <c r="M55" s="26"/>
      <c r="N55" s="26"/>
      <c r="O55" s="26"/>
      <c r="P55" s="26"/>
      <c r="Q55" s="83"/>
      <c r="R55" s="83"/>
      <c r="S55" s="83"/>
      <c r="T55" s="83"/>
      <c r="U55" s="83"/>
      <c r="V55" s="83"/>
      <c r="W55" s="114"/>
    </row>
    <row r="56" spans="1:23">
      <c r="A56" s="211"/>
      <c r="B56" s="120">
        <v>0.95</v>
      </c>
      <c r="C56" s="124">
        <v>0</v>
      </c>
      <c r="D56" s="70">
        <v>0</v>
      </c>
      <c r="E56" s="129">
        <v>0</v>
      </c>
      <c r="F56" s="70">
        <v>0</v>
      </c>
      <c r="G56" s="72">
        <v>0</v>
      </c>
      <c r="H56" s="70">
        <v>0</v>
      </c>
      <c r="I56" s="129">
        <v>247.45596868884499</v>
      </c>
      <c r="J56" s="70">
        <v>5.0505050505050509E-3</v>
      </c>
      <c r="K56" s="112">
        <v>14.0836201449562</v>
      </c>
      <c r="L56" s="113">
        <v>0.56840581707905435</v>
      </c>
      <c r="M56" s="112"/>
      <c r="N56" s="112"/>
      <c r="O56" s="112"/>
      <c r="P56" s="112"/>
      <c r="Q56" s="83"/>
      <c r="R56" s="83"/>
      <c r="S56" s="83"/>
      <c r="T56" s="83"/>
      <c r="U56" s="83"/>
      <c r="V56" s="83"/>
      <c r="W56" s="114"/>
    </row>
    <row r="57" spans="1:23">
      <c r="A57" s="211"/>
      <c r="B57" s="120">
        <v>1</v>
      </c>
      <c r="C57" s="72">
        <v>0</v>
      </c>
      <c r="D57" s="70">
        <v>0</v>
      </c>
      <c r="E57" s="72">
        <v>0</v>
      </c>
      <c r="F57" s="70">
        <v>0</v>
      </c>
      <c r="G57" s="129">
        <v>0</v>
      </c>
      <c r="H57" s="131">
        <v>0</v>
      </c>
      <c r="I57" s="72">
        <v>0</v>
      </c>
      <c r="J57" s="132">
        <v>0</v>
      </c>
      <c r="K57" s="24">
        <v>0</v>
      </c>
      <c r="L57" s="113">
        <v>0</v>
      </c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114"/>
    </row>
    <row r="58" spans="1:23">
      <c r="A58" s="211"/>
      <c r="B58" s="122" t="s">
        <v>69</v>
      </c>
      <c r="C58" s="248">
        <f>$B$47*D47+$B$48*D48+$B$49*D49+$B$50*D50+$B$51*D51+$B$52*D52+$B$53*D53+$B$54*D54+$B$55*D55+$B$56*D56+$B$57*D57</f>
        <v>5.7142857142857155E-2</v>
      </c>
      <c r="D58" s="250"/>
      <c r="E58" s="248">
        <f>$B$47*F47+$B$48*F48+$B$49*F49+$B$50*F50+$B$51*F51+$B$52*F52+$B$53*F53+$B$54*F54+$B$55*F55+$B$56*F56+$B$57*F57</f>
        <v>8.8346727898966707E-2</v>
      </c>
      <c r="F58" s="250"/>
      <c r="G58" s="248">
        <f>$B$47*H47+$B$48*H48+$B$49*H49+$B$50*H50+$B$51*H51+$B$52*H52+$B$53*H53+$B$54*H54+$B$55*H55+$B$56*H56+$B$57*H57</f>
        <v>7.9816513761467894E-2</v>
      </c>
      <c r="H58" s="250"/>
      <c r="I58" s="248">
        <f>$B$47*J47+$B$48*J48+$B$49*J49+$B$50*J50+$B$51*J51+$B$52*J52+$B$53*J53+$B$54*J54+$B$55*J55+$B$56*J56+$B$57*J57</f>
        <v>8.5353535353535348E-2</v>
      </c>
      <c r="J58" s="250"/>
      <c r="K58" s="248">
        <f>$B$47*L47+$B$48*L48+$B$49*L49+$B$50*L50+$B$51*L51+$B$52*L52+$B$53*L53+$B$54*L54+$B$55*L55+$B$56*L56+$B$57*L57</f>
        <v>0.6768385140257771</v>
      </c>
      <c r="L58" s="249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114"/>
    </row>
    <row r="59" spans="1:23" ht="16" thickBot="1">
      <c r="A59" s="213"/>
      <c r="B59" s="121" t="s">
        <v>70</v>
      </c>
      <c r="C59" s="251">
        <v>406</v>
      </c>
      <c r="D59" s="252"/>
      <c r="E59" s="251">
        <v>871</v>
      </c>
      <c r="F59" s="253"/>
      <c r="G59" s="252">
        <v>654</v>
      </c>
      <c r="H59" s="252"/>
      <c r="I59" s="251">
        <v>1421</v>
      </c>
      <c r="J59" s="252"/>
      <c r="K59" s="251">
        <v>14509</v>
      </c>
      <c r="L59" s="255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16"/>
    </row>
    <row r="60" spans="1:23" ht="16" thickBot="1"/>
    <row r="61" spans="1:23" ht="16" thickBot="1">
      <c r="A61" s="202" t="s">
        <v>76</v>
      </c>
      <c r="B61" s="203"/>
      <c r="C61" s="203"/>
      <c r="D61" s="203"/>
      <c r="E61" s="203"/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4"/>
      <c r="W61" s="133"/>
    </row>
    <row r="62" spans="1:23">
      <c r="A62" s="47"/>
      <c r="B62" s="49"/>
      <c r="C62" s="256" t="s">
        <v>42</v>
      </c>
      <c r="D62" s="257"/>
      <c r="E62" s="256" t="s">
        <v>1</v>
      </c>
      <c r="F62" s="257"/>
      <c r="G62" s="256" t="s">
        <v>43</v>
      </c>
      <c r="H62" s="257"/>
      <c r="I62" s="256" t="s">
        <v>44</v>
      </c>
      <c r="J62" s="257"/>
      <c r="K62" s="258" t="s">
        <v>4</v>
      </c>
      <c r="L62" s="259"/>
      <c r="M62" s="83"/>
      <c r="N62" s="83"/>
      <c r="O62" s="47"/>
      <c r="P62" s="83"/>
      <c r="Q62" s="214" t="s">
        <v>69</v>
      </c>
      <c r="R62" s="206"/>
      <c r="S62" s="207"/>
      <c r="T62" s="83"/>
      <c r="U62" s="83"/>
      <c r="V62" s="114"/>
      <c r="W62" s="83"/>
    </row>
    <row r="63" spans="1:23" ht="16" thickBot="1">
      <c r="A63" s="47"/>
      <c r="B63" s="76" t="s">
        <v>67</v>
      </c>
      <c r="C63" s="96" t="s">
        <v>74</v>
      </c>
      <c r="D63" s="125" t="s">
        <v>68</v>
      </c>
      <c r="E63" s="127" t="s">
        <v>74</v>
      </c>
      <c r="F63" s="125" t="s">
        <v>68</v>
      </c>
      <c r="G63" s="127" t="s">
        <v>74</v>
      </c>
      <c r="H63" s="125" t="s">
        <v>68</v>
      </c>
      <c r="I63" s="127" t="s">
        <v>74</v>
      </c>
      <c r="J63" s="125" t="s">
        <v>68</v>
      </c>
      <c r="K63" s="111" t="s">
        <v>74</v>
      </c>
      <c r="L63" s="56" t="s">
        <v>68</v>
      </c>
      <c r="M63" s="83"/>
      <c r="N63" s="83"/>
      <c r="O63" s="48" t="s">
        <v>72</v>
      </c>
      <c r="P63" s="8" t="s">
        <v>73</v>
      </c>
      <c r="Q63" s="105" t="s">
        <v>39</v>
      </c>
      <c r="R63" s="8" t="s">
        <v>56</v>
      </c>
      <c r="S63" s="106" t="s">
        <v>57</v>
      </c>
      <c r="T63" s="83"/>
      <c r="U63" s="83"/>
      <c r="V63" s="114"/>
      <c r="W63" s="83"/>
    </row>
    <row r="64" spans="1:23">
      <c r="A64" s="205" t="s">
        <v>39</v>
      </c>
      <c r="B64" s="119">
        <v>0</v>
      </c>
      <c r="C64" s="123">
        <v>0</v>
      </c>
      <c r="D64" s="126">
        <v>0</v>
      </c>
      <c r="E64" s="128">
        <v>1155.65940551113</v>
      </c>
      <c r="F64" s="126">
        <v>1.0089686098654708E-2</v>
      </c>
      <c r="G64" s="130">
        <v>394.39023724619699</v>
      </c>
      <c r="H64" s="126">
        <v>346</v>
      </c>
      <c r="I64" s="128">
        <v>182.232506793478</v>
      </c>
      <c r="J64" s="126">
        <v>2518</v>
      </c>
      <c r="K64" s="117">
        <v>18.035610525409901</v>
      </c>
      <c r="L64" s="118">
        <v>597856</v>
      </c>
      <c r="M64" s="83"/>
      <c r="N64" s="83"/>
      <c r="O64" s="47" t="s">
        <v>71</v>
      </c>
      <c r="P64" s="110" t="s">
        <v>40</v>
      </c>
      <c r="Q64" s="107">
        <f t="shared" ref="Q64" si="1">Q65</f>
        <v>7.0038535645472064E-2</v>
      </c>
      <c r="R64" s="108">
        <f t="shared" ref="R64" si="2">R65</f>
        <v>0.17666666666666669</v>
      </c>
      <c r="S64" s="109">
        <f t="shared" ref="S64" si="3">S65</f>
        <v>9.5951859956236327E-2</v>
      </c>
      <c r="T64" s="83"/>
      <c r="U64" s="83"/>
      <c r="V64" s="114"/>
      <c r="W64" s="83"/>
    </row>
    <row r="65" spans="1:24">
      <c r="A65" s="211"/>
      <c r="B65" s="120">
        <v>0.05</v>
      </c>
      <c r="C65" s="124">
        <v>2782.37904369544</v>
      </c>
      <c r="D65" s="70">
        <v>0.88631984585741808</v>
      </c>
      <c r="E65" s="129">
        <v>1537.33673786136</v>
      </c>
      <c r="F65" s="70">
        <v>0.89125560538116588</v>
      </c>
      <c r="G65" s="72">
        <v>478.87344085796798</v>
      </c>
      <c r="H65" s="70">
        <v>0.85470441298917565</v>
      </c>
      <c r="I65" s="129">
        <v>221.49372797292901</v>
      </c>
      <c r="J65" s="70">
        <v>0.85193480154286427</v>
      </c>
      <c r="K65" s="112">
        <v>66.364854984158299</v>
      </c>
      <c r="L65" s="25">
        <v>8.1998783701601463E-2</v>
      </c>
      <c r="M65" s="83"/>
      <c r="N65" s="83"/>
      <c r="O65" s="57" t="s">
        <v>42</v>
      </c>
      <c r="P65" s="83">
        <f>(6700+2000)/2</f>
        <v>4350</v>
      </c>
      <c r="Q65" s="97">
        <f>C76</f>
        <v>7.0038535645472064E-2</v>
      </c>
      <c r="R65" s="98">
        <f>C90</f>
        <v>0.17666666666666669</v>
      </c>
      <c r="S65" s="99">
        <f>C104</f>
        <v>9.5951859956236327E-2</v>
      </c>
      <c r="T65" s="83"/>
      <c r="U65" s="83"/>
      <c r="V65" s="114"/>
      <c r="W65" s="83"/>
    </row>
    <row r="66" spans="1:24">
      <c r="A66" s="211"/>
      <c r="B66" s="120">
        <v>0.15000000000000002</v>
      </c>
      <c r="C66" s="124">
        <v>2897.0918210216</v>
      </c>
      <c r="D66" s="70">
        <v>7.7071290944123308E-2</v>
      </c>
      <c r="E66" s="129">
        <v>1555.7412256808</v>
      </c>
      <c r="F66" s="70">
        <v>6.838565022421525E-2</v>
      </c>
      <c r="G66" s="72">
        <v>458.67784130377601</v>
      </c>
      <c r="H66" s="70">
        <v>8.3263946711074108E-2</v>
      </c>
      <c r="I66" s="129">
        <v>219.79194055197999</v>
      </c>
      <c r="J66" s="70">
        <v>6.7562523329600596E-2</v>
      </c>
      <c r="K66" s="112">
        <v>40.807921724097298</v>
      </c>
      <c r="L66" s="25">
        <v>3.3303408531464483E-2</v>
      </c>
      <c r="M66" s="83"/>
      <c r="N66" s="83"/>
      <c r="O66" s="57" t="s">
        <v>1</v>
      </c>
      <c r="P66" s="83">
        <f>(2000+1000)/2</f>
        <v>1500</v>
      </c>
      <c r="Q66" s="97">
        <f>E76</f>
        <v>6.9786995515695074E-2</v>
      </c>
      <c r="R66" s="98">
        <f>E90</f>
        <v>0.18497688751926042</v>
      </c>
      <c r="S66" s="99">
        <f>E104</f>
        <v>8.4404536862003776E-2</v>
      </c>
      <c r="T66" s="83"/>
      <c r="U66" s="83"/>
      <c r="V66" s="114"/>
      <c r="W66" s="83"/>
    </row>
    <row r="67" spans="1:24">
      <c r="A67" s="211"/>
      <c r="B67" s="120">
        <v>0.25</v>
      </c>
      <c r="C67" s="124">
        <v>3009.0702947845798</v>
      </c>
      <c r="D67" s="70">
        <v>1.348747591522158E-2</v>
      </c>
      <c r="E67" s="129">
        <v>1524.2870330861899</v>
      </c>
      <c r="F67" s="70">
        <v>1.961883408071749E-2</v>
      </c>
      <c r="G67" s="72">
        <v>471.695690644129</v>
      </c>
      <c r="H67" s="70">
        <v>2.497918401332223E-2</v>
      </c>
      <c r="I67" s="129">
        <v>207.78779943749399</v>
      </c>
      <c r="J67" s="70">
        <v>2.3516237402015677E-2</v>
      </c>
      <c r="K67" s="112">
        <v>35.962004988554</v>
      </c>
      <c r="L67" s="25">
        <v>2.2269844487561901E-2</v>
      </c>
      <c r="M67" s="83"/>
      <c r="N67" s="83"/>
      <c r="O67" s="57" t="s">
        <v>43</v>
      </c>
      <c r="P67" s="83">
        <f>(1000+425)/2</f>
        <v>712.5</v>
      </c>
      <c r="Q67" s="97">
        <f>G76</f>
        <v>8.3555370524562869E-2</v>
      </c>
      <c r="R67" s="98">
        <f>G90</f>
        <v>0.19235294117647056</v>
      </c>
      <c r="S67" s="99">
        <f>G104</f>
        <v>9.8674911660777395E-2</v>
      </c>
      <c r="T67" s="83"/>
      <c r="U67" s="83"/>
      <c r="V67" s="114"/>
      <c r="W67" s="83"/>
    </row>
    <row r="68" spans="1:24">
      <c r="A68" s="211"/>
      <c r="B68" s="120">
        <v>0.35</v>
      </c>
      <c r="C68" s="124">
        <v>3112.54602175318</v>
      </c>
      <c r="D68" s="70">
        <v>1.348747591522158E-2</v>
      </c>
      <c r="E68" s="129">
        <v>1712.5632962904799</v>
      </c>
      <c r="F68" s="70">
        <v>1.0650224215246636E-2</v>
      </c>
      <c r="G68" s="72">
        <v>442.321015550889</v>
      </c>
      <c r="H68" s="70">
        <v>7.4937552039966698E-3</v>
      </c>
      <c r="I68" s="129">
        <v>204.64494116278601</v>
      </c>
      <c r="J68" s="70">
        <v>1.5428642528306582E-2</v>
      </c>
      <c r="K68" s="112">
        <v>28.482193558854298</v>
      </c>
      <c r="L68" s="25">
        <v>2.7627349338275754E-2</v>
      </c>
      <c r="M68" s="83"/>
      <c r="N68" s="83"/>
      <c r="O68" s="57" t="s">
        <v>44</v>
      </c>
      <c r="P68" s="83">
        <f>(425+150)/2</f>
        <v>287.5</v>
      </c>
      <c r="Q68" s="97">
        <f>I76</f>
        <v>9.4830160507652111E-2</v>
      </c>
      <c r="R68" s="98">
        <f>I90</f>
        <v>0.24301858362631842</v>
      </c>
      <c r="S68" s="99">
        <f>I104</f>
        <v>9.5879120879120899E-2</v>
      </c>
      <c r="T68" s="83"/>
      <c r="U68" s="83"/>
      <c r="V68" s="114"/>
      <c r="W68" s="83"/>
    </row>
    <row r="69" spans="1:24" ht="16" thickBot="1">
      <c r="A69" s="211"/>
      <c r="B69" s="120">
        <v>0.45</v>
      </c>
      <c r="C69" s="124">
        <v>1144.56654456654</v>
      </c>
      <c r="D69" s="70">
        <v>1.9267822736030828E-3</v>
      </c>
      <c r="E69" s="129">
        <v>1647.5275879349099</v>
      </c>
      <c r="F69" s="70">
        <v>3.3632286995515697E-3</v>
      </c>
      <c r="G69" s="72">
        <v>466.95218641462202</v>
      </c>
      <c r="H69" s="70">
        <v>9.5753538717735214E-3</v>
      </c>
      <c r="I69" s="129">
        <v>221.27067326474801</v>
      </c>
      <c r="J69" s="70">
        <v>7.9631703371904946E-3</v>
      </c>
      <c r="K69" s="112">
        <v>41.240911770485397</v>
      </c>
      <c r="L69" s="25">
        <v>5.5747009933103586E-3</v>
      </c>
      <c r="M69" s="83"/>
      <c r="N69" s="83"/>
      <c r="O69" s="100" t="s">
        <v>4</v>
      </c>
      <c r="P69" s="101">
        <f>(150+0)/2</f>
        <v>75</v>
      </c>
      <c r="Q69" s="102">
        <f>K76</f>
        <v>0.80028090701109145</v>
      </c>
      <c r="R69" s="103">
        <f>K90</f>
        <v>0.79516875768054629</v>
      </c>
      <c r="S69" s="104">
        <f>K104</f>
        <v>0.72454591535017321</v>
      </c>
      <c r="T69" s="83"/>
      <c r="U69" s="83"/>
      <c r="V69" s="114"/>
      <c r="W69" s="83"/>
      <c r="X69" s="83"/>
    </row>
    <row r="70" spans="1:24">
      <c r="A70" s="211"/>
      <c r="B70" s="120">
        <v>0.55000000000000004</v>
      </c>
      <c r="C70" s="124">
        <v>1533.75881760161</v>
      </c>
      <c r="D70" s="70">
        <v>3.8535645472061657E-3</v>
      </c>
      <c r="E70" s="129">
        <v>1841.4721164663899</v>
      </c>
      <c r="F70" s="70">
        <v>1.6816143497757848E-3</v>
      </c>
      <c r="G70" s="72">
        <v>532.58621174222196</v>
      </c>
      <c r="H70" s="70">
        <v>4.5795170691090761E-3</v>
      </c>
      <c r="I70" s="129">
        <v>186.50860260176199</v>
      </c>
      <c r="J70" s="70">
        <v>5.2258305337812613E-3</v>
      </c>
      <c r="K70" s="112">
        <v>32.090421813097201</v>
      </c>
      <c r="L70" s="25">
        <v>5.3430251078740842E-3</v>
      </c>
      <c r="M70" s="83"/>
      <c r="N70" s="83"/>
      <c r="O70" s="83"/>
      <c r="P70" s="83"/>
      <c r="Q70" s="83"/>
      <c r="R70" s="83"/>
      <c r="S70" s="83"/>
      <c r="T70" s="83"/>
      <c r="U70" s="83"/>
      <c r="V70" s="114"/>
      <c r="W70" s="83"/>
      <c r="X70" s="83"/>
    </row>
    <row r="71" spans="1:24">
      <c r="A71" s="211"/>
      <c r="B71" s="120">
        <v>0.65</v>
      </c>
      <c r="C71" s="124">
        <v>0</v>
      </c>
      <c r="D71" s="70">
        <v>0</v>
      </c>
      <c r="E71" s="129">
        <v>1440.4321098036701</v>
      </c>
      <c r="F71" s="70">
        <v>2.242152466367713E-3</v>
      </c>
      <c r="G71" s="72">
        <v>426.12971141008501</v>
      </c>
      <c r="H71" s="70">
        <v>3.7468776019983349E-3</v>
      </c>
      <c r="I71" s="129">
        <v>202.86474531757599</v>
      </c>
      <c r="J71" s="70">
        <v>4.4792833146696529E-3</v>
      </c>
      <c r="K71" s="112">
        <v>22.586043398226501</v>
      </c>
      <c r="L71" s="25">
        <v>2.2805594972633285E-2</v>
      </c>
      <c r="M71" s="83"/>
      <c r="N71" s="83"/>
      <c r="O71" s="83"/>
      <c r="P71" s="83"/>
      <c r="Q71" s="83"/>
      <c r="R71" s="83"/>
      <c r="S71" s="83"/>
      <c r="T71" s="83"/>
      <c r="U71" s="83"/>
      <c r="V71" s="114"/>
      <c r="W71" s="83"/>
      <c r="X71" s="83"/>
    </row>
    <row r="72" spans="1:24">
      <c r="A72" s="211"/>
      <c r="B72" s="120">
        <v>0.75</v>
      </c>
      <c r="C72" s="124">
        <v>2938.5667523965399</v>
      </c>
      <c r="D72" s="70">
        <v>1.9267822736030828E-3</v>
      </c>
      <c r="E72" s="129">
        <v>1643.5164835164801</v>
      </c>
      <c r="F72" s="70">
        <v>5.6053811659192824E-4</v>
      </c>
      <c r="G72" s="72">
        <v>502.73848491933597</v>
      </c>
      <c r="H72" s="70">
        <v>2.9142381348875937E-3</v>
      </c>
      <c r="I72" s="129">
        <v>201.26701079305499</v>
      </c>
      <c r="J72" s="70">
        <v>4.1060097051138483E-3</v>
      </c>
      <c r="K72" s="112">
        <v>26.3260326497413</v>
      </c>
      <c r="L72" s="113">
        <v>1.6825461179809445E-2</v>
      </c>
      <c r="M72" s="112"/>
      <c r="N72" s="83"/>
      <c r="O72" s="83"/>
      <c r="P72" s="83"/>
      <c r="Q72" s="83"/>
      <c r="R72" s="83"/>
      <c r="S72" s="83"/>
      <c r="T72" s="83"/>
      <c r="U72" s="83"/>
      <c r="V72" s="114"/>
      <c r="W72" s="83"/>
      <c r="X72" s="83"/>
    </row>
    <row r="73" spans="1:24">
      <c r="A73" s="211"/>
      <c r="B73" s="120">
        <v>0.85</v>
      </c>
      <c r="C73" s="124">
        <v>2032.0948892377501</v>
      </c>
      <c r="D73" s="70">
        <v>1.9267822736030828E-3</v>
      </c>
      <c r="E73" s="129">
        <v>2031.5069545838801</v>
      </c>
      <c r="F73" s="70">
        <v>1.1210762331838565E-3</v>
      </c>
      <c r="G73" s="72">
        <v>360.74895977808598</v>
      </c>
      <c r="H73" s="70">
        <v>2.9142381348875937E-3</v>
      </c>
      <c r="I73" s="129">
        <v>202.61075303908001</v>
      </c>
      <c r="J73" s="70">
        <v>4.2304342416324501E-3</v>
      </c>
      <c r="K73" s="112">
        <v>26.1312571846588</v>
      </c>
      <c r="L73" s="113">
        <v>1.9808288204801482E-2</v>
      </c>
      <c r="M73" s="112"/>
      <c r="N73" s="83"/>
      <c r="O73" s="83"/>
      <c r="P73" s="83"/>
      <c r="Q73" s="83"/>
      <c r="R73" s="83"/>
      <c r="S73" s="83"/>
      <c r="T73" s="83"/>
      <c r="U73" s="83"/>
      <c r="V73" s="114"/>
      <c r="W73" s="83"/>
      <c r="X73" s="83"/>
    </row>
    <row r="74" spans="1:24">
      <c r="A74" s="211"/>
      <c r="B74" s="120">
        <v>0.95</v>
      </c>
      <c r="C74" s="124">
        <v>0</v>
      </c>
      <c r="D74" s="70">
        <v>0</v>
      </c>
      <c r="E74" s="129">
        <v>1776.1294261294299</v>
      </c>
      <c r="F74" s="70">
        <v>1.1210762331838565E-3</v>
      </c>
      <c r="G74" s="72">
        <v>384.54361964565999</v>
      </c>
      <c r="H74" s="70">
        <v>5.8284762697751874E-3</v>
      </c>
      <c r="I74" s="129">
        <v>210.349378881988</v>
      </c>
      <c r="J74" s="70">
        <v>1.5553067064825184E-2</v>
      </c>
      <c r="K74" s="112">
        <v>16.795485666190501</v>
      </c>
      <c r="L74" s="113">
        <v>0.76444354348266774</v>
      </c>
      <c r="M74" s="112"/>
      <c r="N74" s="83"/>
      <c r="O74" s="83"/>
      <c r="P74" s="83"/>
      <c r="Q74" s="83"/>
      <c r="R74" s="83"/>
      <c r="S74" s="83"/>
      <c r="T74" s="83"/>
      <c r="U74" s="83"/>
      <c r="V74" s="114"/>
      <c r="W74" s="83"/>
      <c r="X74" s="83"/>
    </row>
    <row r="75" spans="1:24">
      <c r="A75" s="211"/>
      <c r="B75" s="120">
        <v>1</v>
      </c>
      <c r="C75" s="72">
        <v>0</v>
      </c>
      <c r="D75" s="70">
        <v>0</v>
      </c>
      <c r="E75" s="72">
        <v>0</v>
      </c>
      <c r="F75" s="70">
        <v>0</v>
      </c>
      <c r="G75" s="129">
        <v>0</v>
      </c>
      <c r="H75" s="131">
        <v>0</v>
      </c>
      <c r="I75" s="72">
        <v>0</v>
      </c>
      <c r="J75" s="132">
        <v>0</v>
      </c>
      <c r="K75" s="24">
        <v>0</v>
      </c>
      <c r="L75" s="113">
        <v>0</v>
      </c>
      <c r="M75" s="112"/>
      <c r="N75" s="83"/>
      <c r="O75" s="83"/>
      <c r="P75" s="83"/>
      <c r="Q75" s="83"/>
      <c r="R75" s="83"/>
      <c r="S75" s="83"/>
      <c r="T75" s="83"/>
      <c r="U75" s="83"/>
      <c r="V75" s="114"/>
      <c r="W75" s="83"/>
      <c r="X75" s="83"/>
    </row>
    <row r="76" spans="1:24">
      <c r="A76" s="211"/>
      <c r="B76" s="122" t="s">
        <v>69</v>
      </c>
      <c r="C76" s="248">
        <f>$B$65*D65+$B$66*D66+$B$67*D67+$B$68*D68+$B$69*D69+$B$70*D70+$B$71*D71+$B$72*D72+$B$73*D73+$B$74*D74+$B$75*D75</f>
        <v>7.0038535645472064E-2</v>
      </c>
      <c r="D76" s="250"/>
      <c r="E76" s="248">
        <f>$B$65*F65+$B$66*F66+$B$67*F67+$B$68*F68+$B$69*F69+$B$70*F70+$B$71*F71+$B$72*F72+$B$73*F73+$B$74*F74+$B$75*F75</f>
        <v>6.9786995515695074E-2</v>
      </c>
      <c r="F76" s="250"/>
      <c r="G76" s="248">
        <f>$B$65*H65+$B$66*H66+$B$67*H67+$B$68*H68+$B$69*H69+$B$70*H70+$B$71*H71+$B$72*H72+$B$73*H73+$B$74*H74+$B$75*H75</f>
        <v>8.3555370524562869E-2</v>
      </c>
      <c r="H76" s="250"/>
      <c r="I76" s="248">
        <f>$B$65*J65+$B$66*J66+$B$67*J67+$B$68*J68+$B$69*J69+$B$70*J70+$B$71*J71+$B$72*J72+$B$73*J73+$B$74*J74+$B$75*J75</f>
        <v>9.4830160507652111E-2</v>
      </c>
      <c r="J76" s="250"/>
      <c r="K76" s="248">
        <f>$B$65*L65+$B$66*L66+$B$67*L67+$B$68*L68+$B$69*L69+$B$70*L70+$B$71*L71+$B$72*L72+$B$73*L73+$B$74*L74+$B$75*L75</f>
        <v>0.80028090701109145</v>
      </c>
      <c r="L76" s="249"/>
      <c r="M76" s="112"/>
      <c r="N76" s="83"/>
      <c r="O76" s="83"/>
      <c r="P76" s="83"/>
      <c r="Q76" s="83"/>
      <c r="R76" s="83"/>
      <c r="S76" s="83"/>
      <c r="T76" s="83"/>
      <c r="U76" s="83"/>
      <c r="V76" s="114"/>
      <c r="W76" s="83"/>
      <c r="X76" s="83"/>
    </row>
    <row r="77" spans="1:24" ht="16" thickBot="1">
      <c r="A77" s="213"/>
      <c r="B77" s="76" t="s">
        <v>70</v>
      </c>
      <c r="C77" s="251">
        <v>519</v>
      </c>
      <c r="D77" s="253"/>
      <c r="E77" s="251">
        <v>1784</v>
      </c>
      <c r="F77" s="253"/>
      <c r="G77" s="251">
        <v>2402</v>
      </c>
      <c r="H77" s="253"/>
      <c r="I77" s="251">
        <v>8037</v>
      </c>
      <c r="J77" s="253"/>
      <c r="K77" s="251">
        <v>69062</v>
      </c>
      <c r="L77" s="255"/>
      <c r="M77" s="112"/>
      <c r="N77" s="83"/>
      <c r="O77" s="83"/>
      <c r="P77" s="83"/>
      <c r="Q77" s="83"/>
      <c r="R77" s="83"/>
      <c r="S77" s="83"/>
      <c r="T77" s="83"/>
      <c r="U77" s="83"/>
      <c r="V77" s="114"/>
      <c r="W77" s="83"/>
      <c r="X77" s="83"/>
    </row>
    <row r="78" spans="1:24">
      <c r="A78" s="205" t="s">
        <v>56</v>
      </c>
      <c r="B78" s="119">
        <v>0</v>
      </c>
      <c r="C78" s="123">
        <v>0</v>
      </c>
      <c r="D78" s="126">
        <v>0</v>
      </c>
      <c r="E78" s="128">
        <v>750.10060362172999</v>
      </c>
      <c r="F78" s="126">
        <v>4.6224961479198771E-3</v>
      </c>
      <c r="G78" s="130">
        <v>384.51803497841502</v>
      </c>
      <c r="H78" s="126">
        <v>71</v>
      </c>
      <c r="I78" s="128">
        <v>151.882671267793</v>
      </c>
      <c r="J78" s="126">
        <v>459</v>
      </c>
      <c r="K78" s="117">
        <v>15.115175806681499</v>
      </c>
      <c r="L78" s="118">
        <v>141226</v>
      </c>
      <c r="M78" s="83"/>
      <c r="N78" s="83"/>
      <c r="O78" s="83"/>
      <c r="P78" s="83"/>
      <c r="Q78" s="83"/>
      <c r="R78" s="83"/>
      <c r="S78" s="83"/>
      <c r="T78" s="83"/>
      <c r="U78" s="83"/>
      <c r="V78" s="114"/>
      <c r="W78" s="83"/>
      <c r="X78" s="83"/>
    </row>
    <row r="79" spans="1:24">
      <c r="A79" s="211"/>
      <c r="B79" s="120">
        <v>0.05</v>
      </c>
      <c r="C79" s="124">
        <v>2811.7023695553098</v>
      </c>
      <c r="D79" s="70">
        <v>0.47096774193548385</v>
      </c>
      <c r="E79" s="129">
        <v>1243.38967782959</v>
      </c>
      <c r="F79" s="70">
        <v>0.5184899845916795</v>
      </c>
      <c r="G79" s="72">
        <v>479.77508634552402</v>
      </c>
      <c r="H79" s="70">
        <v>0.56705882352941173</v>
      </c>
      <c r="I79" s="129">
        <v>177.45598864586901</v>
      </c>
      <c r="J79" s="70">
        <v>0.54746358613761925</v>
      </c>
      <c r="K79" s="112">
        <v>49.030156904246901</v>
      </c>
      <c r="L79" s="25">
        <v>7.4904975565145318E-2</v>
      </c>
      <c r="M79" s="26"/>
      <c r="N79" s="26"/>
      <c r="O79" s="26"/>
      <c r="P79" s="83"/>
      <c r="Q79" s="83"/>
      <c r="R79" s="83"/>
      <c r="S79" s="83"/>
      <c r="T79" s="83"/>
      <c r="U79" s="83"/>
      <c r="V79" s="114"/>
      <c r="W79" s="83"/>
      <c r="X79" s="83"/>
    </row>
    <row r="80" spans="1:24">
      <c r="A80" s="211"/>
      <c r="B80" s="120">
        <v>0.15000000000000002</v>
      </c>
      <c r="C80" s="124">
        <v>2891.8049948871399</v>
      </c>
      <c r="D80" s="70">
        <v>0.20430107526881722</v>
      </c>
      <c r="E80" s="129">
        <v>1280.5869543225599</v>
      </c>
      <c r="F80" s="70">
        <v>0.1633281972265023</v>
      </c>
      <c r="G80" s="72">
        <v>482.57042866594702</v>
      </c>
      <c r="H80" s="70">
        <v>0.14352941176470588</v>
      </c>
      <c r="I80" s="129">
        <v>175.162237857777</v>
      </c>
      <c r="J80" s="70">
        <v>0.12656956303365144</v>
      </c>
      <c r="K80" s="112">
        <v>28.884848113260301</v>
      </c>
      <c r="L80" s="25">
        <v>4.2811008545054444E-2</v>
      </c>
      <c r="M80" s="26"/>
      <c r="N80" s="26"/>
      <c r="O80" s="26"/>
      <c r="P80" s="83"/>
      <c r="Q80" s="83"/>
      <c r="R80" s="83"/>
      <c r="S80" s="83"/>
      <c r="T80" s="83"/>
      <c r="U80" s="83"/>
      <c r="V80" s="114"/>
      <c r="W80" s="83"/>
      <c r="X80" s="83"/>
    </row>
    <row r="81" spans="1:24">
      <c r="A81" s="211"/>
      <c r="B81" s="120">
        <v>0.25</v>
      </c>
      <c r="C81" s="124">
        <v>2923.1362787646199</v>
      </c>
      <c r="D81" s="70">
        <v>0.11397849462365592</v>
      </c>
      <c r="E81" s="129">
        <v>1229.8237237277999</v>
      </c>
      <c r="F81" s="70">
        <v>0.11016949152542373</v>
      </c>
      <c r="G81" s="72">
        <v>468.21917121811902</v>
      </c>
      <c r="H81" s="70">
        <v>9.1764705882352943E-2</v>
      </c>
      <c r="I81" s="129">
        <v>173.644652538196</v>
      </c>
      <c r="J81" s="70">
        <v>7.0818684078352581E-2</v>
      </c>
      <c r="K81" s="112">
        <v>27.896168730650601</v>
      </c>
      <c r="L81" s="25">
        <v>2.7764282244005602E-2</v>
      </c>
      <c r="M81" s="112"/>
      <c r="N81" s="112"/>
      <c r="O81" s="112"/>
      <c r="P81" s="83"/>
      <c r="Q81" s="83"/>
      <c r="R81" s="83"/>
      <c r="S81" s="83"/>
      <c r="T81" s="83"/>
      <c r="U81" s="83"/>
      <c r="V81" s="114"/>
      <c r="W81" s="83"/>
      <c r="X81" s="83"/>
    </row>
    <row r="82" spans="1:24">
      <c r="A82" s="211"/>
      <c r="B82" s="120">
        <v>0.35</v>
      </c>
      <c r="C82" s="124">
        <v>2869.1056847688701</v>
      </c>
      <c r="D82" s="70">
        <v>0.10537634408602151</v>
      </c>
      <c r="E82" s="129">
        <v>1256.0925423935801</v>
      </c>
      <c r="F82" s="70">
        <v>7.3189522342064717E-2</v>
      </c>
      <c r="G82" s="72">
        <v>430.24597753406999</v>
      </c>
      <c r="H82" s="70">
        <v>4.6274509803921567E-2</v>
      </c>
      <c r="I82" s="129">
        <v>177.84950202877201</v>
      </c>
      <c r="J82" s="70">
        <v>4.7212456052235056E-2</v>
      </c>
      <c r="K82" s="112">
        <v>23.952877102199</v>
      </c>
      <c r="L82" s="25">
        <v>3.1136577977194137E-2</v>
      </c>
      <c r="M82" s="26"/>
      <c r="N82" s="26"/>
      <c r="O82" s="26"/>
      <c r="P82" s="83"/>
      <c r="Q82" s="83"/>
      <c r="R82" s="83"/>
      <c r="S82" s="83"/>
      <c r="T82" s="83"/>
      <c r="U82" s="83"/>
      <c r="V82" s="114"/>
      <c r="W82" s="83"/>
      <c r="X82" s="83"/>
    </row>
    <row r="83" spans="1:24">
      <c r="A83" s="211"/>
      <c r="B83" s="120">
        <v>0.45</v>
      </c>
      <c r="C83" s="124">
        <v>2228.6444502577401</v>
      </c>
      <c r="D83" s="70">
        <v>4.5161290322580643E-2</v>
      </c>
      <c r="E83" s="129">
        <v>1268.49683710202</v>
      </c>
      <c r="F83" s="70">
        <v>5.3929121725731895E-2</v>
      </c>
      <c r="G83" s="72">
        <v>515.48784443103705</v>
      </c>
      <c r="H83" s="70">
        <v>3.2941176470588238E-2</v>
      </c>
      <c r="I83" s="129">
        <v>167.743730206283</v>
      </c>
      <c r="J83" s="70">
        <v>3.0135610246107485E-2</v>
      </c>
      <c r="K83" s="112">
        <v>35.667826802766001</v>
      </c>
      <c r="L83" s="25">
        <v>5.7872024234803237E-3</v>
      </c>
      <c r="M83" s="26"/>
      <c r="N83" s="26"/>
      <c r="O83" s="26"/>
      <c r="P83" s="83"/>
      <c r="Q83" s="83"/>
      <c r="R83" s="83"/>
      <c r="S83" s="83"/>
      <c r="T83" s="83"/>
      <c r="U83" s="83"/>
      <c r="V83" s="114"/>
      <c r="W83" s="83"/>
      <c r="X83" s="83"/>
    </row>
    <row r="84" spans="1:24">
      <c r="A84" s="211"/>
      <c r="B84" s="120">
        <v>0.55000000000000004</v>
      </c>
      <c r="C84" s="124">
        <v>3422.1618469960399</v>
      </c>
      <c r="D84" s="70">
        <v>3.6559139784946237E-2</v>
      </c>
      <c r="E84" s="129">
        <v>1200.89117542595</v>
      </c>
      <c r="F84" s="70">
        <v>2.6194144838212634E-2</v>
      </c>
      <c r="G84" s="72">
        <v>554.42566824763605</v>
      </c>
      <c r="H84" s="70">
        <v>2.5882352941176471E-2</v>
      </c>
      <c r="I84" s="129">
        <v>157.04840613931501</v>
      </c>
      <c r="J84" s="70">
        <v>2.0592667001506779E-2</v>
      </c>
      <c r="K84" s="112">
        <v>30.5420227189447</v>
      </c>
      <c r="L84" s="25">
        <v>5.6443085364808092E-3</v>
      </c>
      <c r="M84" s="112"/>
      <c r="N84" s="112"/>
      <c r="O84" s="112"/>
      <c r="P84" s="83"/>
      <c r="Q84" s="83"/>
      <c r="R84" s="83"/>
      <c r="S84" s="83"/>
      <c r="T84" s="83"/>
      <c r="U84" s="83"/>
      <c r="V84" s="114"/>
      <c r="W84" s="83"/>
      <c r="X84" s="83"/>
    </row>
    <row r="85" spans="1:24">
      <c r="A85" s="211"/>
      <c r="B85" s="120">
        <v>0.65</v>
      </c>
      <c r="C85" s="124">
        <v>2413.3832269425502</v>
      </c>
      <c r="D85" s="70">
        <v>1.5053763440860216E-2</v>
      </c>
      <c r="E85" s="129">
        <v>1255.8356196540401</v>
      </c>
      <c r="F85" s="70">
        <v>1.7719568567026195E-2</v>
      </c>
      <c r="G85" s="72">
        <v>467.35146378814102</v>
      </c>
      <c r="H85" s="70">
        <v>2.5882352941176471E-2</v>
      </c>
      <c r="I85" s="129">
        <v>193.16024738227901</v>
      </c>
      <c r="J85" s="70">
        <v>1.9085886489201405E-2</v>
      </c>
      <c r="K85" s="112">
        <v>19.718592168940098</v>
      </c>
      <c r="L85" s="25">
        <v>1.96764882398331E-2</v>
      </c>
      <c r="M85" s="112"/>
      <c r="N85" s="83"/>
      <c r="O85" s="83"/>
      <c r="P85" s="83"/>
      <c r="Q85" s="83"/>
      <c r="R85" s="83"/>
      <c r="S85" s="83"/>
      <c r="T85" s="83"/>
      <c r="U85" s="83"/>
      <c r="V85" s="114"/>
      <c r="W85" s="83"/>
      <c r="X85" s="83"/>
    </row>
    <row r="86" spans="1:24">
      <c r="A86" s="211"/>
      <c r="B86" s="120">
        <v>0.75</v>
      </c>
      <c r="C86" s="124">
        <v>1688.5696270942201</v>
      </c>
      <c r="D86" s="70">
        <v>4.3010752688172043E-3</v>
      </c>
      <c r="E86" s="129">
        <v>1338.28636033271</v>
      </c>
      <c r="F86" s="70">
        <v>1.1556240369799691E-2</v>
      </c>
      <c r="G86" s="72">
        <v>446.20588835248498</v>
      </c>
      <c r="H86" s="70">
        <v>2.1960784313725491E-2</v>
      </c>
      <c r="I86" s="129">
        <v>172.894717453769</v>
      </c>
      <c r="J86" s="70">
        <v>1.9588146659969864E-2</v>
      </c>
      <c r="K86" s="112">
        <v>24.497025254978102</v>
      </c>
      <c r="L86" s="113">
        <v>1.271755594295676E-2</v>
      </c>
      <c r="M86" s="83"/>
      <c r="N86" s="83"/>
      <c r="O86" s="83"/>
      <c r="P86" s="83"/>
      <c r="Q86" s="83"/>
      <c r="R86" s="83"/>
      <c r="S86" s="83"/>
      <c r="T86" s="83"/>
      <c r="U86" s="83"/>
      <c r="V86" s="114"/>
      <c r="W86" s="83"/>
      <c r="X86" s="83"/>
    </row>
    <row r="87" spans="1:24">
      <c r="A87" s="211"/>
      <c r="B87" s="120">
        <v>0.85</v>
      </c>
      <c r="C87" s="124">
        <v>2846.9177880942598</v>
      </c>
      <c r="D87" s="70">
        <v>4.3010752688172043E-3</v>
      </c>
      <c r="E87" s="129">
        <v>1043.6184399317999</v>
      </c>
      <c r="F87" s="70">
        <v>1.6178736517719568E-2</v>
      </c>
      <c r="G87" s="72">
        <v>556.91703984471701</v>
      </c>
      <c r="H87" s="70">
        <v>1.4901960784313726E-2</v>
      </c>
      <c r="I87" s="129">
        <v>201.419948260995</v>
      </c>
      <c r="J87" s="70">
        <v>2.1597187343043698E-2</v>
      </c>
      <c r="K87" s="112">
        <v>28.7867118184897</v>
      </c>
      <c r="L87" s="113">
        <v>1.4532308307850589E-2</v>
      </c>
      <c r="M87" s="26"/>
      <c r="N87" s="26"/>
      <c r="O87" s="26"/>
      <c r="P87" s="83"/>
      <c r="Q87" s="83"/>
      <c r="R87" s="83"/>
      <c r="S87" s="83"/>
      <c r="T87" s="83"/>
      <c r="U87" s="83"/>
      <c r="V87" s="114"/>
      <c r="W87" s="83"/>
      <c r="X87" s="83"/>
    </row>
    <row r="88" spans="1:24">
      <c r="A88" s="211"/>
      <c r="B88" s="120">
        <v>0.95</v>
      </c>
      <c r="C88" s="124">
        <v>0</v>
      </c>
      <c r="D88" s="70">
        <v>0</v>
      </c>
      <c r="E88" s="129">
        <v>1110.5436035013499</v>
      </c>
      <c r="F88" s="70">
        <v>9.2449922958397542E-3</v>
      </c>
      <c r="G88" s="72">
        <v>508.06029413624299</v>
      </c>
      <c r="H88" s="70">
        <v>2.9803921568627451E-2</v>
      </c>
      <c r="I88" s="129">
        <v>170.503779159933</v>
      </c>
      <c r="J88" s="70">
        <v>9.6936212958312409E-2</v>
      </c>
      <c r="K88" s="112">
        <v>19.333470007051101</v>
      </c>
      <c r="L88" s="113">
        <v>0.76502529221799886</v>
      </c>
      <c r="M88" s="26"/>
      <c r="N88" s="26"/>
      <c r="O88" s="26"/>
      <c r="P88" s="83"/>
      <c r="Q88" s="83"/>
      <c r="R88" s="83"/>
      <c r="S88" s="83"/>
      <c r="T88" s="83"/>
      <c r="U88" s="83"/>
      <c r="V88" s="114"/>
      <c r="W88" s="83"/>
      <c r="X88" s="83"/>
    </row>
    <row r="89" spans="1:24">
      <c r="A89" s="211"/>
      <c r="B89" s="120">
        <v>1</v>
      </c>
      <c r="C89" s="72">
        <v>0</v>
      </c>
      <c r="D89" s="70">
        <v>0</v>
      </c>
      <c r="E89" s="72">
        <v>0</v>
      </c>
      <c r="F89" s="70">
        <v>0</v>
      </c>
      <c r="G89" s="129">
        <v>0</v>
      </c>
      <c r="H89" s="131">
        <v>0</v>
      </c>
      <c r="I89" s="72">
        <v>0</v>
      </c>
      <c r="J89" s="132">
        <v>0</v>
      </c>
      <c r="K89" s="24">
        <v>0</v>
      </c>
      <c r="L89" s="113">
        <v>0</v>
      </c>
      <c r="M89" s="112"/>
      <c r="N89" s="112"/>
      <c r="O89" s="112"/>
      <c r="P89" s="83"/>
      <c r="Q89" s="83"/>
      <c r="R89" s="83"/>
      <c r="S89" s="83"/>
      <c r="T89" s="83"/>
      <c r="U89" s="83"/>
      <c r="V89" s="114"/>
      <c r="W89" s="83"/>
      <c r="X89" s="83"/>
    </row>
    <row r="90" spans="1:24">
      <c r="A90" s="211"/>
      <c r="B90" s="122" t="s">
        <v>69</v>
      </c>
      <c r="C90" s="248">
        <f>$B$79*D79+$B$80*D80+$B$81*D81+$B$82*D82+$B$83*D83+$B$84*D84+$B$85*D85+$B$86*D86+$B$87*D87+$B$88*D88+$B$89*D89</f>
        <v>0.17666666666666669</v>
      </c>
      <c r="D90" s="250"/>
      <c r="E90" s="248">
        <f>$B$79*F79+$B$80*F80+$B$81*F81+$B$82*F82+$B$83*F83+$B$84*F84+$B$85*F85+$B$86*F86+$B$87*F87+$B$88*F88+$B$89*F89</f>
        <v>0.18497688751926042</v>
      </c>
      <c r="F90" s="250"/>
      <c r="G90" s="248">
        <f>$B$79*H79+$B$80*H80+$B$81*H81+$B$82*H82+$B$83*H83+$B$84*H84+$B$85*H85+$B$86*H86+$B$87*H87+$B$88*H88+$B$89*H89</f>
        <v>0.19235294117647056</v>
      </c>
      <c r="H90" s="250"/>
      <c r="I90" s="248">
        <f>$B$79*J79+$B$80*J80+$B$81*J81+$B$82*J82+$B$83*J83+$B$84*J84+$B$85*J85+$B$86*J86+$B$87*J87+$B$88*J88+$B$89*J89</f>
        <v>0.24301858362631842</v>
      </c>
      <c r="J90" s="250"/>
      <c r="K90" s="248">
        <f>$B$79*L79+$B$80*L80+$B$81*L81+$B$82*L82+$B$83*L83+$B$84*L84+$B$85*L85+$B$86*L86+$B$87*L87+$B$88*L88+$B$89*L89</f>
        <v>0.79516875768054629</v>
      </c>
      <c r="L90" s="249"/>
      <c r="M90" s="26"/>
      <c r="N90" s="26"/>
      <c r="O90" s="26"/>
      <c r="P90" s="83"/>
      <c r="Q90" s="83"/>
      <c r="R90" s="83"/>
      <c r="S90" s="83"/>
      <c r="T90" s="83"/>
      <c r="U90" s="83"/>
      <c r="V90" s="114"/>
      <c r="W90" s="83"/>
      <c r="X90" s="83"/>
    </row>
    <row r="91" spans="1:24" ht="16" thickBot="1">
      <c r="A91" s="213"/>
      <c r="B91" s="76" t="s">
        <v>70</v>
      </c>
      <c r="C91" s="251">
        <v>465</v>
      </c>
      <c r="D91" s="253"/>
      <c r="E91" s="251">
        <v>1298</v>
      </c>
      <c r="F91" s="253"/>
      <c r="G91" s="251">
        <v>1275</v>
      </c>
      <c r="H91" s="253"/>
      <c r="I91" s="251">
        <v>1991</v>
      </c>
      <c r="J91" s="253"/>
      <c r="K91" s="251">
        <v>69982</v>
      </c>
      <c r="L91" s="255"/>
      <c r="M91" s="26"/>
      <c r="N91" s="26"/>
      <c r="O91" s="26"/>
      <c r="P91" s="83"/>
      <c r="Q91" s="83"/>
      <c r="R91" s="83"/>
      <c r="S91" s="83"/>
      <c r="T91" s="83"/>
      <c r="U91" s="83"/>
      <c r="V91" s="114"/>
      <c r="W91" s="83"/>
      <c r="X91" s="83"/>
    </row>
    <row r="92" spans="1:24">
      <c r="A92" s="211" t="s">
        <v>57</v>
      </c>
      <c r="B92" s="119">
        <v>0</v>
      </c>
      <c r="C92" s="123">
        <v>1131.5220212858001</v>
      </c>
      <c r="D92" s="126">
        <v>3</v>
      </c>
      <c r="E92" s="128">
        <v>1003.34795428678</v>
      </c>
      <c r="F92" s="126">
        <v>3.3081285444234401E-2</v>
      </c>
      <c r="G92" s="130">
        <v>422.28705666869098</v>
      </c>
      <c r="H92" s="126">
        <v>300</v>
      </c>
      <c r="I92" s="128">
        <v>265.338992516475</v>
      </c>
      <c r="J92" s="126">
        <v>100</v>
      </c>
      <c r="K92" s="117">
        <v>16.037895704183001</v>
      </c>
      <c r="L92" s="118">
        <v>204598</v>
      </c>
      <c r="M92" s="112"/>
      <c r="N92" s="112"/>
      <c r="O92" s="112"/>
      <c r="P92" s="83"/>
      <c r="Q92" s="83"/>
      <c r="R92" s="83"/>
      <c r="S92" s="83"/>
      <c r="T92" s="83"/>
      <c r="U92" s="83"/>
      <c r="V92" s="114"/>
      <c r="W92" s="83"/>
      <c r="X92" s="83"/>
    </row>
    <row r="93" spans="1:24">
      <c r="A93" s="211"/>
      <c r="B93" s="120">
        <v>0.05</v>
      </c>
      <c r="C93" s="124">
        <v>2364.82131004132</v>
      </c>
      <c r="D93" s="70">
        <v>0.76586433260393871</v>
      </c>
      <c r="E93" s="129">
        <v>1247.1061337696499</v>
      </c>
      <c r="F93" s="70">
        <v>0.83270321361058597</v>
      </c>
      <c r="G93" s="72">
        <v>0</v>
      </c>
      <c r="H93" s="70">
        <v>0.79240282685512364</v>
      </c>
      <c r="I93" s="129">
        <v>0</v>
      </c>
      <c r="J93" s="70">
        <v>0.83791208791208793</v>
      </c>
      <c r="K93" s="112">
        <v>0</v>
      </c>
      <c r="L93" s="25">
        <v>0.11383796570076878</v>
      </c>
      <c r="M93" s="83"/>
      <c r="N93" s="83"/>
      <c r="O93" s="83"/>
      <c r="P93" s="83"/>
      <c r="Q93" s="83"/>
      <c r="R93" s="83"/>
      <c r="S93" s="83"/>
      <c r="T93" s="83"/>
      <c r="U93" s="83"/>
      <c r="V93" s="114"/>
      <c r="W93" s="83"/>
      <c r="X93" s="83"/>
    </row>
    <row r="94" spans="1:24">
      <c r="A94" s="211"/>
      <c r="B94" s="120">
        <v>0.15000000000000002</v>
      </c>
      <c r="C94" s="124">
        <v>2273.9541536036199</v>
      </c>
      <c r="D94" s="70">
        <v>0.1137855579868709</v>
      </c>
      <c r="E94" s="129">
        <v>1314.7210125123599</v>
      </c>
      <c r="F94" s="70">
        <v>8.3175803402646506E-2</v>
      </c>
      <c r="G94" s="72">
        <v>479.58001819609001</v>
      </c>
      <c r="H94" s="70">
        <v>9.6289752650176683E-2</v>
      </c>
      <c r="I94" s="129">
        <v>286.30364201016403</v>
      </c>
      <c r="J94" s="70">
        <v>7.1428571428571425E-2</v>
      </c>
      <c r="K94" s="112">
        <v>30.885762823322999</v>
      </c>
      <c r="L94" s="25">
        <v>6.361409140829602E-2</v>
      </c>
      <c r="M94" s="83"/>
      <c r="N94" s="83"/>
      <c r="O94" s="83"/>
      <c r="P94" s="83"/>
      <c r="Q94" s="83"/>
      <c r="R94" s="83"/>
      <c r="S94" s="83"/>
      <c r="T94" s="83"/>
      <c r="U94" s="83"/>
      <c r="V94" s="114"/>
      <c r="W94" s="83"/>
      <c r="X94" s="83"/>
    </row>
    <row r="95" spans="1:24">
      <c r="A95" s="211"/>
      <c r="B95" s="120">
        <v>0.25</v>
      </c>
      <c r="C95" s="124">
        <v>2250.7367688090599</v>
      </c>
      <c r="D95" s="70">
        <v>6.5645514223194742E-2</v>
      </c>
      <c r="E95" s="129">
        <v>1274.4467965216299</v>
      </c>
      <c r="F95" s="70">
        <v>3.6862003780718335E-2</v>
      </c>
      <c r="G95" s="72">
        <v>425.42054281246902</v>
      </c>
      <c r="H95" s="70">
        <v>5.1236749116607777E-2</v>
      </c>
      <c r="I95" s="129">
        <v>298.552199977378</v>
      </c>
      <c r="J95" s="70">
        <v>4.1208791208791208E-2</v>
      </c>
      <c r="K95" s="112">
        <v>32.597804878048699</v>
      </c>
      <c r="L95" s="25">
        <v>3.2989777815324826E-2</v>
      </c>
      <c r="M95" s="26"/>
      <c r="N95" s="26"/>
      <c r="O95" s="26"/>
      <c r="P95" s="83"/>
      <c r="Q95" s="83"/>
      <c r="R95" s="83"/>
      <c r="S95" s="83"/>
      <c r="T95" s="83"/>
      <c r="U95" s="83"/>
      <c r="V95" s="114"/>
      <c r="W95" s="83"/>
      <c r="X95" s="83"/>
    </row>
    <row r="96" spans="1:24">
      <c r="A96" s="211"/>
      <c r="B96" s="120">
        <v>0.35</v>
      </c>
      <c r="C96" s="124">
        <v>2396.4531403555802</v>
      </c>
      <c r="D96" s="70">
        <v>3.0634573304157548E-2</v>
      </c>
      <c r="E96" s="129">
        <v>1106.3376085797599</v>
      </c>
      <c r="F96" s="70">
        <v>2.1739130434782608E-2</v>
      </c>
      <c r="G96" s="72">
        <v>433.750952407135</v>
      </c>
      <c r="H96" s="70">
        <v>2.1201413427561839E-2</v>
      </c>
      <c r="I96" s="129">
        <v>246.53550042771599</v>
      </c>
      <c r="J96" s="70">
        <v>1.3736263736263736E-2</v>
      </c>
      <c r="K96" s="112">
        <v>18.418515271493298</v>
      </c>
      <c r="L96" s="25">
        <v>4.2789558165075611E-2</v>
      </c>
      <c r="M96" s="26"/>
      <c r="N96" s="26"/>
      <c r="O96" s="26"/>
      <c r="P96" s="83"/>
      <c r="Q96" s="83"/>
      <c r="R96" s="83"/>
      <c r="S96" s="83"/>
      <c r="T96" s="83"/>
      <c r="U96" s="83"/>
      <c r="V96" s="114"/>
      <c r="W96" s="83"/>
      <c r="X96" s="83"/>
    </row>
    <row r="97" spans="1:24">
      <c r="A97" s="211"/>
      <c r="B97" s="120">
        <v>0.45</v>
      </c>
      <c r="C97" s="124">
        <v>1741.7321189111999</v>
      </c>
      <c r="D97" s="70">
        <v>1.0940919037199124E-2</v>
      </c>
      <c r="E97" s="129">
        <v>1284.6775865643799</v>
      </c>
      <c r="F97" s="70">
        <v>1.2287334593572778E-2</v>
      </c>
      <c r="G97" s="72">
        <v>406.63724876160097</v>
      </c>
      <c r="H97" s="70">
        <v>1.3250883392226149E-2</v>
      </c>
      <c r="I97" s="129">
        <v>267.15167548500898</v>
      </c>
      <c r="J97" s="70">
        <v>5.4945054945054949E-3</v>
      </c>
      <c r="K97" s="112">
        <v>30.019352678571401</v>
      </c>
      <c r="L97" s="25">
        <v>8.0679226155275837E-3</v>
      </c>
      <c r="M97" s="112"/>
      <c r="N97" s="112"/>
      <c r="O97" s="112"/>
      <c r="P97" s="83"/>
      <c r="Q97" s="83"/>
      <c r="R97" s="83"/>
      <c r="S97" s="83"/>
      <c r="T97" s="83"/>
      <c r="U97" s="83"/>
      <c r="V97" s="114"/>
      <c r="W97" s="83"/>
      <c r="X97" s="83"/>
    </row>
    <row r="98" spans="1:24">
      <c r="A98" s="211"/>
      <c r="B98" s="120">
        <v>0.55000000000000004</v>
      </c>
      <c r="C98" s="124">
        <v>2151.8742939303702</v>
      </c>
      <c r="D98" s="70">
        <v>4.3763676148796497E-3</v>
      </c>
      <c r="E98" s="129">
        <v>1172.5043598848599</v>
      </c>
      <c r="F98" s="70">
        <v>8.5066162570888466E-3</v>
      </c>
      <c r="G98" s="72">
        <v>354.86217172657803</v>
      </c>
      <c r="H98" s="70">
        <v>8.8339222614840993E-3</v>
      </c>
      <c r="I98" s="129">
        <v>0</v>
      </c>
      <c r="J98" s="70">
        <v>0</v>
      </c>
      <c r="K98" s="112">
        <v>27.971569317382201</v>
      </c>
      <c r="L98" s="25">
        <v>7.8144800202754085E-3</v>
      </c>
      <c r="M98" s="26"/>
      <c r="N98" s="26"/>
      <c r="O98" s="26"/>
      <c r="P98" s="83"/>
      <c r="Q98" s="83"/>
      <c r="R98" s="83"/>
      <c r="S98" s="83"/>
      <c r="T98" s="83"/>
      <c r="U98" s="83"/>
      <c r="V98" s="114"/>
      <c r="W98" s="83"/>
      <c r="X98" s="83"/>
    </row>
    <row r="99" spans="1:24">
      <c r="A99" s="211"/>
      <c r="B99" s="120">
        <v>0.65</v>
      </c>
      <c r="C99" s="124">
        <v>1902.2647781112801</v>
      </c>
      <c r="D99" s="70">
        <v>4.3763676148796497E-3</v>
      </c>
      <c r="E99" s="129">
        <v>1497.9611583385199</v>
      </c>
      <c r="F99" s="70">
        <v>2.8355387523629491E-3</v>
      </c>
      <c r="G99" s="72">
        <v>438.84250760680999</v>
      </c>
      <c r="H99" s="70">
        <v>4.4169611307420496E-3</v>
      </c>
      <c r="I99" s="129">
        <v>219.234693877551</v>
      </c>
      <c r="J99" s="70">
        <v>5.4945054945054949E-3</v>
      </c>
      <c r="K99" s="112">
        <v>19.07023880597</v>
      </c>
      <c r="L99" s="25">
        <v>2.5344259525217537E-2</v>
      </c>
      <c r="M99" s="26"/>
      <c r="N99" s="26"/>
      <c r="O99" s="26"/>
      <c r="P99" s="83"/>
      <c r="Q99" s="83"/>
      <c r="R99" s="83"/>
      <c r="S99" s="83"/>
      <c r="T99" s="83"/>
      <c r="U99" s="83"/>
      <c r="V99" s="114"/>
      <c r="W99" s="83"/>
      <c r="X99" s="83"/>
    </row>
    <row r="100" spans="1:24">
      <c r="A100" s="211"/>
      <c r="B100" s="120">
        <v>0.75</v>
      </c>
      <c r="C100" s="124">
        <v>1355.8560398709101</v>
      </c>
      <c r="D100" s="70">
        <v>4.3763676148796497E-3</v>
      </c>
      <c r="E100" s="129">
        <v>632.34296567629895</v>
      </c>
      <c r="F100" s="70">
        <v>1.890359168241966E-3</v>
      </c>
      <c r="G100" s="72">
        <v>482.74689479901201</v>
      </c>
      <c r="H100" s="70">
        <v>4.4169611307420496E-3</v>
      </c>
      <c r="I100" s="129">
        <v>317.733990147783</v>
      </c>
      <c r="J100" s="70">
        <v>2.7472527472527475E-3</v>
      </c>
      <c r="K100" s="112">
        <v>19.0022671651937</v>
      </c>
      <c r="L100" s="113">
        <v>3.1088958350933515E-2</v>
      </c>
      <c r="M100" s="112"/>
      <c r="N100" s="112"/>
      <c r="O100" s="112"/>
      <c r="P100" s="83"/>
      <c r="Q100" s="83"/>
      <c r="R100" s="83"/>
      <c r="S100" s="83"/>
      <c r="T100" s="83"/>
      <c r="U100" s="83"/>
      <c r="V100" s="114"/>
      <c r="W100" s="83"/>
      <c r="X100" s="83"/>
    </row>
    <row r="101" spans="1:24">
      <c r="A101" s="211"/>
      <c r="B101" s="120">
        <v>0.85</v>
      </c>
      <c r="C101" s="124">
        <v>0</v>
      </c>
      <c r="D101" s="70">
        <v>0</v>
      </c>
      <c r="E101" s="129">
        <v>0</v>
      </c>
      <c r="F101" s="70">
        <v>0</v>
      </c>
      <c r="G101" s="72">
        <v>508.43076923076899</v>
      </c>
      <c r="H101" s="70">
        <v>1.7667844522968198E-3</v>
      </c>
      <c r="I101" s="129">
        <v>279.07488986784102</v>
      </c>
      <c r="J101" s="70">
        <v>8.241758241758242E-3</v>
      </c>
      <c r="K101" s="112">
        <v>23.119443566234601</v>
      </c>
      <c r="L101" s="113">
        <v>2.3612401790994341E-2</v>
      </c>
      <c r="M101" s="83"/>
      <c r="N101" s="83"/>
      <c r="O101" s="83"/>
      <c r="P101" s="83"/>
      <c r="Q101" s="83"/>
      <c r="R101" s="83"/>
      <c r="S101" s="83"/>
      <c r="T101" s="83"/>
      <c r="U101" s="83"/>
      <c r="V101" s="114"/>
      <c r="W101" s="83"/>
      <c r="X101" s="83"/>
    </row>
    <row r="102" spans="1:24">
      <c r="A102" s="211"/>
      <c r="B102" s="120">
        <v>0.95</v>
      </c>
      <c r="C102" s="124">
        <v>0</v>
      </c>
      <c r="D102" s="70">
        <v>0</v>
      </c>
      <c r="E102" s="129">
        <v>0</v>
      </c>
      <c r="F102" s="70">
        <v>0</v>
      </c>
      <c r="G102" s="72">
        <v>455.61503013115902</v>
      </c>
      <c r="H102" s="70">
        <v>6.183745583038869E-3</v>
      </c>
      <c r="I102" s="129">
        <v>285.347985347985</v>
      </c>
      <c r="J102" s="70">
        <v>1.3736263736263736E-2</v>
      </c>
      <c r="K102" s="112">
        <v>14.6150316900313</v>
      </c>
      <c r="L102" s="113">
        <v>0.65084058460758643</v>
      </c>
      <c r="M102" s="83"/>
      <c r="N102" s="83"/>
      <c r="O102" s="83"/>
      <c r="P102" s="83"/>
      <c r="Q102" s="83"/>
      <c r="R102" s="83"/>
      <c r="S102" s="83"/>
      <c r="T102" s="83"/>
      <c r="U102" s="83"/>
      <c r="V102" s="114"/>
      <c r="W102" s="83"/>
      <c r="X102" s="83"/>
    </row>
    <row r="103" spans="1:24">
      <c r="A103" s="211"/>
      <c r="B103" s="120">
        <v>1</v>
      </c>
      <c r="C103" s="72">
        <v>0</v>
      </c>
      <c r="D103" s="70">
        <v>0</v>
      </c>
      <c r="E103" s="72">
        <v>0</v>
      </c>
      <c r="F103" s="70">
        <v>0</v>
      </c>
      <c r="G103" s="129">
        <v>0</v>
      </c>
      <c r="H103" s="131">
        <v>0</v>
      </c>
      <c r="I103" s="72">
        <v>0</v>
      </c>
      <c r="J103" s="132">
        <v>0</v>
      </c>
      <c r="K103" s="24">
        <v>0</v>
      </c>
      <c r="L103" s="113">
        <v>0</v>
      </c>
      <c r="M103" s="26"/>
      <c r="N103" s="26"/>
      <c r="O103" s="26"/>
      <c r="P103" s="26"/>
      <c r="Q103" s="83"/>
      <c r="R103" s="83"/>
      <c r="S103" s="83"/>
      <c r="T103" s="83"/>
      <c r="U103" s="83"/>
      <c r="V103" s="114"/>
      <c r="W103" s="83"/>
      <c r="X103" s="83"/>
    </row>
    <row r="104" spans="1:24">
      <c r="A104" s="211"/>
      <c r="B104" s="122" t="s">
        <v>69</v>
      </c>
      <c r="C104" s="248">
        <f>$B$93*D93+$B$94*D94+$B$95*D95+$B$96*D96+$B$97*D97+$B$98*D98+$B$99*D99+$B$100*D100+$B$101*D101+$B$102*D102+$B$103*D103</f>
        <v>9.5951859956236327E-2</v>
      </c>
      <c r="D104" s="250"/>
      <c r="E104" s="248">
        <f>$B$93*F93+$B$94*F94+$B$95*F95+$B$96*F96+$B$97*F97+$B$98*F98+$B$99*F99+$B$100*F100+$B$101*F101+$B$102*F102+$B$103*F103</f>
        <v>8.4404536862003776E-2</v>
      </c>
      <c r="F104" s="250"/>
      <c r="G104" s="248">
        <f>$B$93*H93+$B$94*H94+$B$95*H95+$B$96*H96+$B$97*H97+$B$98*H98+$B$99*H99+$B$100*H100+$B$101*H101+$B$102*H102+$B$103*H103</f>
        <v>9.8674911660777395E-2</v>
      </c>
      <c r="H104" s="250"/>
      <c r="I104" s="248">
        <f>$B$93*J93+$B$94*J94+$B$95*J95+$B$96*J96+$B$97*J97+$B$98*J98+$B$99*J99+$B$100*J100+$B$101*J101+$B$102*J102+$B$103*J103</f>
        <v>9.5879120879120899E-2</v>
      </c>
      <c r="J104" s="250"/>
      <c r="K104" s="248">
        <f>$B$93*L93+$B$94*L94+$B$95*L95+$B$96*L96+$B$97*L97+$B$98*L98+$B$99*L99+$B$100*L100+$B$101*L101+$B$102*L102+$B$103*L103</f>
        <v>0.72454591535017321</v>
      </c>
      <c r="L104" s="254"/>
      <c r="M104" s="26"/>
      <c r="N104" s="26"/>
      <c r="O104" s="26"/>
      <c r="P104" s="26"/>
      <c r="Q104" s="83"/>
      <c r="R104" s="83"/>
      <c r="S104" s="83"/>
      <c r="T104" s="83"/>
      <c r="U104" s="83"/>
      <c r="V104" s="114"/>
      <c r="W104" s="83"/>
      <c r="X104" s="83"/>
    </row>
    <row r="105" spans="1:24" ht="16" thickBot="1">
      <c r="A105" s="213"/>
      <c r="B105" s="121" t="s">
        <v>70</v>
      </c>
      <c r="C105" s="251">
        <v>457</v>
      </c>
      <c r="D105" s="252"/>
      <c r="E105" s="251">
        <v>1058</v>
      </c>
      <c r="F105" s="253"/>
      <c r="G105" s="252">
        <v>1132</v>
      </c>
      <c r="H105" s="252"/>
      <c r="I105" s="251">
        <v>364</v>
      </c>
      <c r="J105" s="252"/>
      <c r="K105" s="251">
        <v>23674</v>
      </c>
      <c r="L105" s="252"/>
      <c r="M105" s="115"/>
      <c r="N105" s="115"/>
      <c r="O105" s="115"/>
      <c r="P105" s="115"/>
      <c r="Q105" s="101"/>
      <c r="R105" s="101"/>
      <c r="S105" s="101"/>
      <c r="T105" s="101"/>
      <c r="U105" s="101"/>
      <c r="V105" s="116"/>
      <c r="W105" s="83"/>
      <c r="X105" s="83"/>
    </row>
    <row r="106" spans="1:24">
      <c r="M106" s="26"/>
      <c r="N106" s="26"/>
      <c r="O106" s="26"/>
      <c r="P106" s="83"/>
      <c r="Q106" s="83"/>
      <c r="R106" s="83"/>
      <c r="S106" s="83"/>
      <c r="T106" s="83"/>
      <c r="U106" s="83"/>
      <c r="V106" s="83"/>
      <c r="W106" s="83"/>
      <c r="X106" s="83"/>
    </row>
    <row r="107" spans="1:24">
      <c r="M107" s="26"/>
      <c r="N107" s="26"/>
      <c r="O107" s="26"/>
      <c r="P107" s="83"/>
      <c r="Q107" s="83"/>
      <c r="R107" s="83"/>
      <c r="S107" s="83"/>
      <c r="T107" s="83"/>
      <c r="U107" s="83"/>
      <c r="V107" s="83"/>
      <c r="W107" s="83"/>
      <c r="X107" s="83"/>
    </row>
    <row r="108" spans="1:24">
      <c r="M108" s="112"/>
      <c r="N108" s="112"/>
      <c r="O108" s="112"/>
      <c r="P108" s="83"/>
      <c r="Q108" s="83"/>
      <c r="R108" s="83"/>
      <c r="S108" s="83"/>
      <c r="T108" s="83"/>
      <c r="U108" s="83"/>
      <c r="V108" s="83"/>
      <c r="W108" s="83"/>
      <c r="X108" s="83"/>
    </row>
    <row r="109" spans="1:24"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</row>
    <row r="110" spans="1:24"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</row>
    <row r="111" spans="1:24">
      <c r="M111" s="26"/>
      <c r="N111" s="26"/>
      <c r="O111" s="26"/>
      <c r="P111" s="26"/>
      <c r="Q111" s="83"/>
      <c r="R111" s="83"/>
      <c r="S111" s="83"/>
      <c r="T111" s="83"/>
      <c r="U111" s="83"/>
      <c r="V111" s="83"/>
      <c r="W111" s="83"/>
      <c r="X111" s="83"/>
    </row>
    <row r="112" spans="1:24">
      <c r="M112" s="26"/>
      <c r="N112" s="26"/>
      <c r="O112" s="26"/>
      <c r="P112" s="26"/>
      <c r="Q112" s="83"/>
      <c r="R112" s="83"/>
      <c r="S112" s="83"/>
      <c r="T112" s="83"/>
      <c r="U112" s="83"/>
      <c r="V112" s="83"/>
      <c r="W112" s="83"/>
      <c r="X112" s="83"/>
    </row>
    <row r="113" spans="13:24">
      <c r="M113" s="112"/>
      <c r="N113" s="112"/>
      <c r="O113" s="112"/>
      <c r="P113" s="112"/>
      <c r="Q113" s="83"/>
      <c r="R113" s="83"/>
      <c r="S113" s="83"/>
      <c r="T113" s="83"/>
      <c r="U113" s="83"/>
      <c r="V113" s="83"/>
      <c r="W113" s="83"/>
      <c r="X113" s="83"/>
    </row>
    <row r="114" spans="13:24">
      <c r="M114" s="26"/>
      <c r="N114" s="26"/>
      <c r="O114" s="26"/>
      <c r="P114" s="26"/>
      <c r="Q114" s="83"/>
      <c r="R114" s="83"/>
      <c r="S114" s="83"/>
      <c r="T114" s="83"/>
      <c r="U114" s="83"/>
      <c r="V114" s="83"/>
      <c r="W114" s="83"/>
      <c r="X114" s="83"/>
    </row>
    <row r="115" spans="13:24">
      <c r="M115" s="26"/>
      <c r="N115" s="26"/>
      <c r="O115" s="26"/>
      <c r="P115" s="26"/>
      <c r="Q115" s="83"/>
      <c r="R115" s="83"/>
      <c r="S115" s="83"/>
      <c r="T115" s="83"/>
      <c r="U115" s="83"/>
      <c r="V115" s="83"/>
      <c r="W115" s="83"/>
      <c r="X115" s="83"/>
    </row>
    <row r="116" spans="13:24">
      <c r="M116" s="112"/>
      <c r="N116" s="112"/>
      <c r="O116" s="112"/>
      <c r="P116" s="112"/>
      <c r="Q116" s="83"/>
      <c r="R116" s="83"/>
      <c r="S116" s="83"/>
      <c r="T116" s="83"/>
      <c r="U116" s="83"/>
      <c r="V116" s="83"/>
      <c r="W116" s="83"/>
      <c r="X116" s="83"/>
    </row>
    <row r="117" spans="13:24"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</row>
    <row r="118" spans="13:24"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</row>
    <row r="119" spans="13:24"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</row>
    <row r="120" spans="13:24"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</row>
    <row r="121" spans="13:24"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</row>
  </sheetData>
  <mergeCells count="91">
    <mergeCell ref="A18:A31"/>
    <mergeCell ref="A32:A45"/>
    <mergeCell ref="A46:A59"/>
    <mergeCell ref="I17:J17"/>
    <mergeCell ref="K16:L16"/>
    <mergeCell ref="K17:L17"/>
    <mergeCell ref="C30:D30"/>
    <mergeCell ref="I31:J31"/>
    <mergeCell ref="I30:J30"/>
    <mergeCell ref="K30:L30"/>
    <mergeCell ref="K31:L31"/>
    <mergeCell ref="C44:D44"/>
    <mergeCell ref="E44:F44"/>
    <mergeCell ref="G44:H44"/>
    <mergeCell ref="E30:F30"/>
    <mergeCell ref="G30:H30"/>
    <mergeCell ref="Q2:T2"/>
    <mergeCell ref="A1:W1"/>
    <mergeCell ref="C16:D16"/>
    <mergeCell ref="C17:D17"/>
    <mergeCell ref="E16:F16"/>
    <mergeCell ref="E17:F17"/>
    <mergeCell ref="G16:H16"/>
    <mergeCell ref="G17:H17"/>
    <mergeCell ref="I16:J16"/>
    <mergeCell ref="A4:A17"/>
    <mergeCell ref="C2:D2"/>
    <mergeCell ref="E2:F2"/>
    <mergeCell ref="G2:H2"/>
    <mergeCell ref="I2:J2"/>
    <mergeCell ref="K2:L2"/>
    <mergeCell ref="C31:D31"/>
    <mergeCell ref="E31:F31"/>
    <mergeCell ref="G31:H31"/>
    <mergeCell ref="I45:J45"/>
    <mergeCell ref="I44:J44"/>
    <mergeCell ref="K44:L44"/>
    <mergeCell ref="K45:L45"/>
    <mergeCell ref="C58:D58"/>
    <mergeCell ref="E58:F58"/>
    <mergeCell ref="G58:H58"/>
    <mergeCell ref="C45:D45"/>
    <mergeCell ref="E45:F45"/>
    <mergeCell ref="G45:H45"/>
    <mergeCell ref="I58:J58"/>
    <mergeCell ref="I59:J59"/>
    <mergeCell ref="K59:L59"/>
    <mergeCell ref="K58:L58"/>
    <mergeCell ref="C62:D62"/>
    <mergeCell ref="E62:F62"/>
    <mergeCell ref="G62:H62"/>
    <mergeCell ref="I62:J62"/>
    <mergeCell ref="K62:L62"/>
    <mergeCell ref="C59:D59"/>
    <mergeCell ref="E59:F59"/>
    <mergeCell ref="G59:H59"/>
    <mergeCell ref="A61:V61"/>
    <mergeCell ref="Q62:S62"/>
    <mergeCell ref="A64:A77"/>
    <mergeCell ref="C76:D76"/>
    <mergeCell ref="E76:F76"/>
    <mergeCell ref="G76:H76"/>
    <mergeCell ref="I76:J76"/>
    <mergeCell ref="C77:D77"/>
    <mergeCell ref="E77:F77"/>
    <mergeCell ref="G91:H91"/>
    <mergeCell ref="I91:J91"/>
    <mergeCell ref="K91:L91"/>
    <mergeCell ref="A78:A91"/>
    <mergeCell ref="C90:D90"/>
    <mergeCell ref="E90:F90"/>
    <mergeCell ref="G90:H90"/>
    <mergeCell ref="I90:J90"/>
    <mergeCell ref="C91:D91"/>
    <mergeCell ref="E91:F91"/>
    <mergeCell ref="K76:L76"/>
    <mergeCell ref="A92:A105"/>
    <mergeCell ref="C104:D104"/>
    <mergeCell ref="E104:F104"/>
    <mergeCell ref="G104:H104"/>
    <mergeCell ref="I104:J104"/>
    <mergeCell ref="C105:D105"/>
    <mergeCell ref="E105:F105"/>
    <mergeCell ref="G105:H105"/>
    <mergeCell ref="I105:J105"/>
    <mergeCell ref="K105:L105"/>
    <mergeCell ref="K104:L104"/>
    <mergeCell ref="G77:H77"/>
    <mergeCell ref="I77:J77"/>
    <mergeCell ref="K77:L77"/>
    <mergeCell ref="K90:L9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Front Page</vt:lpstr>
      <vt:lpstr>1. QEMSCAN Mineralogy</vt:lpstr>
      <vt:lpstr>2. Fe-Sulfide Lib. and Assoc.</vt:lpstr>
      <vt:lpstr>3. Dissolving Lib. and Assoc.</vt:lpstr>
      <vt:lpstr>4. Grain Size Distribution</vt:lpstr>
      <vt:lpstr>5. Liberation Spectrum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2019-11-29T09:55:14Z</dcterms:created>
  <dcterms:modified xsi:type="dcterms:W3CDTF">2020-04-22T12:09:42Z</dcterms:modified>
</cp:coreProperties>
</file>