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james\Desktop\Backup current\Appendices\Experiments\Fixed\"/>
    </mc:Choice>
  </mc:AlternateContent>
  <xr:revisionPtr revIDLastSave="0" documentId="13_ncr:1_{EB9C73FA-07D3-4FFA-9A53-CAA38269D6B0}" xr6:coauthVersionLast="47" xr6:coauthVersionMax="47" xr10:uidLastSave="{00000000-0000-0000-0000-000000000000}"/>
  <bookViews>
    <workbookView xWindow="-108" yWindow="-108" windowWidth="23256" windowHeight="13176" activeTab="3" xr2:uid="{00000000-000D-0000-FFFF-FFFF00000000}"/>
  </bookViews>
  <sheets>
    <sheet name="Results summary" sheetId="2" r:id="rId1"/>
    <sheet name="Table for thesis" sheetId="4" r:id="rId2"/>
    <sheet name="Experimental data" sheetId="1" r:id="rId3"/>
    <sheet name="Method"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5" i="2" l="1"/>
  <c r="M6" i="2"/>
  <c r="L6" i="2"/>
  <c r="N6" i="2"/>
  <c r="O6" i="2"/>
  <c r="P6" i="2"/>
  <c r="Q6" i="2"/>
  <c r="K6" i="2"/>
  <c r="J6" i="2"/>
  <c r="I6" i="2"/>
  <c r="H6" i="2"/>
  <c r="G6" i="2"/>
  <c r="F6" i="2"/>
  <c r="E6" i="2" l="1"/>
  <c r="E10" i="2"/>
  <c r="K29" i="2" l="1"/>
  <c r="E30" i="2"/>
  <c r="F30" i="2"/>
  <c r="G30" i="2"/>
  <c r="H30" i="2"/>
  <c r="I30" i="2"/>
  <c r="J30" i="2"/>
  <c r="K30" i="2"/>
  <c r="L30" i="2"/>
  <c r="M30" i="2"/>
  <c r="N30" i="2"/>
  <c r="O30" i="2"/>
  <c r="D30" i="2"/>
  <c r="D29" i="2"/>
  <c r="E29" i="2"/>
  <c r="F29" i="2"/>
  <c r="G29" i="2"/>
  <c r="H29" i="2"/>
  <c r="I29" i="2"/>
  <c r="J29" i="2"/>
  <c r="L29" i="2"/>
  <c r="M29" i="2"/>
  <c r="N29" i="2"/>
  <c r="O29" i="2"/>
  <c r="R4" i="2" l="1"/>
  <c r="K15" i="2" s="1"/>
  <c r="K16" i="2" l="1"/>
  <c r="K23" i="2"/>
  <c r="K19" i="2"/>
  <c r="K21" i="2"/>
  <c r="K20" i="2"/>
  <c r="K26" i="2"/>
  <c r="K22" i="2"/>
  <c r="K18" i="2"/>
  <c r="K25" i="2"/>
  <c r="K17" i="2"/>
  <c r="K24" i="2"/>
  <c r="E31" i="2"/>
  <c r="F31" i="2"/>
  <c r="G31" i="2"/>
  <c r="H31" i="2"/>
  <c r="I31" i="2"/>
  <c r="J31" i="2"/>
  <c r="K31" i="2"/>
  <c r="M4" i="2" s="1"/>
  <c r="L31" i="2"/>
  <c r="M31" i="2"/>
  <c r="N31" i="2"/>
  <c r="O31" i="2"/>
  <c r="E32" i="2"/>
  <c r="F32" i="2"/>
  <c r="G32" i="2"/>
  <c r="H32" i="2"/>
  <c r="I32" i="2"/>
  <c r="J32" i="2"/>
  <c r="K32" i="2"/>
  <c r="L32" i="2"/>
  <c r="M32" i="2"/>
  <c r="N32" i="2"/>
  <c r="O32" i="2"/>
  <c r="E33" i="2"/>
  <c r="F33" i="2"/>
  <c r="G33" i="2"/>
  <c r="H33" i="2"/>
  <c r="I33" i="2"/>
  <c r="J33" i="2"/>
  <c r="K33" i="2"/>
  <c r="L33" i="2"/>
  <c r="M33" i="2"/>
  <c r="N33" i="2"/>
  <c r="O33" i="2"/>
  <c r="E34" i="2"/>
  <c r="F34" i="2"/>
  <c r="G34" i="2"/>
  <c r="H34" i="2"/>
  <c r="I34" i="2"/>
  <c r="J34" i="2"/>
  <c r="K34" i="2"/>
  <c r="L34" i="2"/>
  <c r="M34" i="2"/>
  <c r="N34" i="2"/>
  <c r="O34" i="2"/>
  <c r="D34" i="2"/>
  <c r="D33" i="2"/>
  <c r="D32" i="2"/>
  <c r="D31" i="2"/>
  <c r="F5" i="2" s="1"/>
  <c r="F9" i="2" l="1"/>
  <c r="O9" i="2"/>
  <c r="O8" i="2"/>
  <c r="K9" i="2"/>
  <c r="K8" i="2"/>
  <c r="G8" i="2"/>
  <c r="G9" i="2"/>
  <c r="N9" i="2"/>
  <c r="N8" i="2"/>
  <c r="J9" i="2"/>
  <c r="J8" i="2"/>
  <c r="Q8" i="2"/>
  <c r="Q9" i="2"/>
  <c r="M8" i="2"/>
  <c r="M9" i="2"/>
  <c r="I8" i="2"/>
  <c r="I9" i="2"/>
  <c r="F8" i="2"/>
  <c r="P9" i="2"/>
  <c r="P8" i="2"/>
  <c r="L8" i="2"/>
  <c r="L9" i="2"/>
  <c r="H8" i="2"/>
  <c r="H9" i="2"/>
  <c r="F4" i="2"/>
  <c r="N4" i="2"/>
  <c r="H4" i="2"/>
  <c r="J4" i="2"/>
  <c r="J5" i="2"/>
  <c r="Q4" i="2"/>
  <c r="Q5" i="2"/>
  <c r="K4" i="2"/>
  <c r="K5" i="2"/>
  <c r="O4" i="2"/>
  <c r="O5" i="2"/>
  <c r="I4" i="2"/>
  <c r="I5" i="2"/>
  <c r="G4" i="2"/>
  <c r="P4" i="2"/>
  <c r="P5" i="2"/>
  <c r="N5" i="2"/>
  <c r="H5" i="2"/>
  <c r="L4" i="2"/>
  <c r="M5" i="2"/>
  <c r="G5" i="2"/>
  <c r="L5" i="2"/>
  <c r="L7" i="2" s="1"/>
  <c r="L11" i="2" s="1"/>
  <c r="E5" i="2" l="1"/>
  <c r="E9" i="2"/>
  <c r="E4" i="2"/>
  <c r="E8" i="2"/>
  <c r="F7" i="2"/>
  <c r="F11" i="2" s="1"/>
  <c r="G7" i="2"/>
  <c r="G11" i="2" s="1"/>
  <c r="J7" i="2"/>
  <c r="J11" i="2" s="1"/>
  <c r="M7" i="2"/>
  <c r="M11" i="2" s="1"/>
  <c r="P7" i="2"/>
  <c r="P11" i="2" s="1"/>
  <c r="H7" i="2"/>
  <c r="H11" i="2" s="1"/>
  <c r="Q7" i="2"/>
  <c r="Q11" i="2" s="1"/>
  <c r="N7" i="2"/>
  <c r="N11" i="2" s="1"/>
  <c r="I7" i="2"/>
  <c r="I11" i="2" s="1"/>
  <c r="K7" i="2"/>
  <c r="K11" i="2" s="1"/>
  <c r="O7" i="2"/>
  <c r="O11" i="2" s="1"/>
  <c r="E11" i="2" l="1"/>
  <c r="E7" i="2"/>
</calcChain>
</file>

<file path=xl/sharedStrings.xml><?xml version="1.0" encoding="utf-8"?>
<sst xmlns="http://schemas.openxmlformats.org/spreadsheetml/2006/main" count="139" uniqueCount="65">
  <si>
    <t>User: USER</t>
  </si>
  <si>
    <t>Path: C:\Program Files\BMG\Omega\User\Data\</t>
  </si>
  <si>
    <t>Test ID: 13961</t>
  </si>
  <si>
    <t>Test Name: C-PC</t>
  </si>
  <si>
    <t>Date: 2020/03/18</t>
  </si>
  <si>
    <t>Time: 03:29:14 PM</t>
  </si>
  <si>
    <t>Absorbance</t>
  </si>
  <si>
    <t>Absorbance values are displayed as OD</t>
  </si>
  <si>
    <t>1. Blank corrected raw data (280 1)</t>
  </si>
  <si>
    <t>A</t>
  </si>
  <si>
    <t>B</t>
  </si>
  <si>
    <t>C</t>
  </si>
  <si>
    <t>D</t>
  </si>
  <si>
    <t>E</t>
  </si>
  <si>
    <t>F</t>
  </si>
  <si>
    <t>G</t>
  </si>
  <si>
    <t>H</t>
  </si>
  <si>
    <t>Average of all blanks used</t>
  </si>
  <si>
    <t>2. Blank corrected raw data (620 2)</t>
  </si>
  <si>
    <t>3. Blank corrected raw data (650 3)</t>
  </si>
  <si>
    <t>5A</t>
  </si>
  <si>
    <t>5B</t>
  </si>
  <si>
    <t>5C</t>
  </si>
  <si>
    <t>top</t>
  </si>
  <si>
    <t>bottom</t>
  </si>
  <si>
    <t>Purity number</t>
  </si>
  <si>
    <t>cPC concentration</t>
  </si>
  <si>
    <t>Recovery</t>
  </si>
  <si>
    <t>Standard error</t>
  </si>
  <si>
    <t>Recovery %</t>
  </si>
  <si>
    <t>Volume</t>
  </si>
  <si>
    <t>cPC concentration (g/L)</t>
  </si>
  <si>
    <t>cPC Recovery</t>
  </si>
  <si>
    <t>Purification factor</t>
  </si>
  <si>
    <t>Predicted value</t>
  </si>
  <si>
    <t xml:space="preserve">(+) 95.% confidence </t>
  </si>
  <si>
    <t xml:space="preserve">(-) 95.% confidence </t>
  </si>
  <si>
    <t>No.</t>
  </si>
  <si>
    <t>PEG concentration</t>
  </si>
  <si>
    <t>Centre point repeats&gt;</t>
  </si>
  <si>
    <t>&gt;</t>
  </si>
  <si>
    <t>Centre point&gt;</t>
  </si>
  <si>
    <t>Absorbances adjusted by dilution factor (all 20 x)</t>
  </si>
  <si>
    <t>Absorbances @ wavelength:</t>
  </si>
  <si>
    <t>Prediced values using statistica model</t>
  </si>
  <si>
    <t>Top phase (PEG 4000)</t>
  </si>
  <si>
    <t>Bottom phase (Maltodextrin)</t>
  </si>
  <si>
    <t>MDX concentration</t>
  </si>
  <si>
    <t>Table showing experimental concentrations and important values used in analysis</t>
  </si>
  <si>
    <t>Table of results from factorial experiment (at varying PEG and MDX concentrations)</t>
  </si>
  <si>
    <t>280 nm top</t>
  </si>
  <si>
    <t>280 nm bottom</t>
  </si>
  <si>
    <t>620 nm top</t>
  </si>
  <si>
    <t>620 nm bottom</t>
  </si>
  <si>
    <t>650 nm top</t>
  </si>
  <si>
    <t>650 nm bottom</t>
  </si>
  <si>
    <t>80x dilution</t>
  </si>
  <si>
    <t>Control (absorbance of MDX)</t>
  </si>
  <si>
    <t>Test number (20 x dilution):</t>
  </si>
  <si>
    <t>20 wt% MDX, 11 wt% PEG</t>
  </si>
  <si>
    <t>TLL (%)</t>
  </si>
  <si>
    <t>Volume ratio (VR)</t>
  </si>
  <si>
    <t>Test</t>
  </si>
  <si>
    <t>Crude C-PC leachate</t>
  </si>
  <si>
    <t>Initial leach solution (crude C-PC extract)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</si>
</sst>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9" x14ac:knownFonts="1">
    <font>
      <sz val="11"/>
      <color theme="1"/>
      <name val="Calibri"/>
      <family val="2"/>
      <scheme val="minor"/>
    </font>
    <font>
      <b/>
      <sz val="11"/>
      <color theme="1"/>
      <name val="Calibri"/>
      <family val="2"/>
      <scheme val="minor"/>
    </font>
    <font>
      <sz val="11"/>
      <color theme="1"/>
      <name val="Tahoma"/>
      <family val="2"/>
    </font>
    <font>
      <sz val="8"/>
      <name val="Calibri"/>
      <family val="2"/>
      <scheme val="minor"/>
    </font>
    <font>
      <sz val="10"/>
      <name val="Arial"/>
      <family val="2"/>
    </font>
    <font>
      <sz val="10"/>
      <color indexed="8"/>
      <name val="Arial"/>
      <family val="2"/>
    </font>
    <font>
      <b/>
      <sz val="12"/>
      <color theme="1"/>
      <name val="Calibri"/>
      <family val="2"/>
      <scheme val="minor"/>
    </font>
    <font>
      <b/>
      <sz val="14"/>
      <color theme="1"/>
      <name val="Calibri"/>
      <family val="2"/>
      <scheme val="minor"/>
    </font>
    <font>
      <b/>
      <sz val="18"/>
      <color theme="1"/>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s>
  <borders count="27">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0" fontId="4" fillId="0" borderId="0"/>
  </cellStyleXfs>
  <cellXfs count="81">
    <xf numFmtId="0" fontId="0" fillId="0" borderId="0" xfId="0"/>
    <xf numFmtId="0" fontId="1" fillId="0" borderId="0" xfId="0" applyFont="1" applyAlignment="1">
      <alignment horizontal="center"/>
    </xf>
    <xf numFmtId="0" fontId="0" fillId="0" borderId="3" xfId="0" applyBorder="1"/>
    <xf numFmtId="0" fontId="0" fillId="0" borderId="4" xfId="0" applyBorder="1"/>
    <xf numFmtId="0" fontId="0" fillId="0" borderId="6" xfId="0" applyBorder="1"/>
    <xf numFmtId="0" fontId="0" fillId="0" borderId="7" xfId="0" applyBorder="1"/>
    <xf numFmtId="0" fontId="0" fillId="0" borderId="8" xfId="0" applyBorder="1"/>
    <xf numFmtId="0" fontId="0" fillId="0" borderId="2" xfId="0"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0" fillId="0" borderId="1" xfId="0" applyBorder="1" applyAlignment="1">
      <alignment horizontal="right"/>
    </xf>
    <xf numFmtId="0" fontId="0" fillId="0" borderId="0" xfId="0" applyBorder="1" applyAlignment="1">
      <alignment horizontal="right"/>
    </xf>
    <xf numFmtId="0" fontId="0" fillId="0" borderId="5"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0" fillId="0" borderId="8" xfId="0" applyBorder="1" applyAlignment="1">
      <alignment horizontal="right"/>
    </xf>
    <xf numFmtId="11" fontId="0" fillId="0" borderId="5" xfId="0" applyNumberFormat="1" applyBorder="1" applyAlignment="1">
      <alignment horizontal="right"/>
    </xf>
    <xf numFmtId="0" fontId="2" fillId="0" borderId="2" xfId="0" applyFont="1" applyBorder="1"/>
    <xf numFmtId="164" fontId="0" fillId="0" borderId="0" xfId="0" applyNumberFormat="1"/>
    <xf numFmtId="0" fontId="0" fillId="0" borderId="0" xfId="0" applyAlignment="1">
      <alignment horizontal="right"/>
    </xf>
    <xf numFmtId="11" fontId="0" fillId="0" borderId="0" xfId="0" applyNumberFormat="1" applyAlignment="1">
      <alignment horizontal="right"/>
    </xf>
    <xf numFmtId="11" fontId="0" fillId="0" borderId="3" xfId="0" applyNumberFormat="1" applyBorder="1" applyAlignment="1">
      <alignment horizontal="right"/>
    </xf>
    <xf numFmtId="11" fontId="0" fillId="0" borderId="4" xfId="0" applyNumberFormat="1" applyBorder="1" applyAlignment="1">
      <alignment horizontal="right"/>
    </xf>
    <xf numFmtId="0" fontId="0" fillId="0" borderId="0" xfId="0" applyBorder="1"/>
    <xf numFmtId="0" fontId="1" fillId="0" borderId="0" xfId="0" applyFont="1" applyBorder="1" applyAlignment="1">
      <alignment horizontal="center"/>
    </xf>
    <xf numFmtId="0" fontId="1" fillId="0" borderId="0" xfId="0" applyFont="1"/>
    <xf numFmtId="0" fontId="0" fillId="0" borderId="0" xfId="0" applyAlignment="1">
      <alignment horizontal="center"/>
    </xf>
    <xf numFmtId="164" fontId="0" fillId="3" borderId="9" xfId="0" applyNumberFormat="1" applyFill="1" applyBorder="1"/>
    <xf numFmtId="2" fontId="0" fillId="3" borderId="9" xfId="0" applyNumberFormat="1" applyFill="1" applyBorder="1"/>
    <xf numFmtId="2" fontId="0" fillId="3" borderId="15" xfId="0" applyNumberFormat="1" applyFill="1" applyBorder="1"/>
    <xf numFmtId="0" fontId="1" fillId="0" borderId="0" xfId="0" applyFont="1" applyFill="1" applyBorder="1" applyAlignment="1">
      <alignment horizontal="center"/>
    </xf>
    <xf numFmtId="0" fontId="0" fillId="0" borderId="0" xfId="0" applyFill="1" applyBorder="1"/>
    <xf numFmtId="164" fontId="0" fillId="0" borderId="0" xfId="0" applyNumberFormat="1" applyFill="1" applyBorder="1"/>
    <xf numFmtId="0" fontId="0" fillId="0" borderId="0" xfId="0" applyFill="1"/>
    <xf numFmtId="0" fontId="6" fillId="2" borderId="9" xfId="0" applyFont="1" applyFill="1" applyBorder="1" applyAlignment="1">
      <alignment horizontal="center"/>
    </xf>
    <xf numFmtId="11" fontId="0" fillId="0" borderId="0" xfId="0" applyNumberFormat="1" applyBorder="1" applyAlignment="1">
      <alignment horizontal="right"/>
    </xf>
    <xf numFmtId="0" fontId="8" fillId="0" borderId="0" xfId="0" applyFont="1" applyAlignment="1">
      <alignment horizontal="center"/>
    </xf>
    <xf numFmtId="0" fontId="8" fillId="0" borderId="0" xfId="0" applyFont="1"/>
    <xf numFmtId="165" fontId="0" fillId="0" borderId="0" xfId="0" applyNumberFormat="1"/>
    <xf numFmtId="164" fontId="5" fillId="0" borderId="20" xfId="1" applyNumberFormat="1" applyFont="1" applyBorder="1" applyAlignment="1">
      <alignment horizontal="right" vertical="center"/>
    </xf>
    <xf numFmtId="164" fontId="5" fillId="0" borderId="9" xfId="1" applyNumberFormat="1" applyFont="1" applyBorder="1" applyAlignment="1">
      <alignment horizontal="right" vertical="center"/>
    </xf>
    <xf numFmtId="164" fontId="5" fillId="0" borderId="15" xfId="1" applyNumberFormat="1" applyFont="1" applyBorder="1" applyAlignment="1">
      <alignment horizontal="right" vertical="center"/>
    </xf>
    <xf numFmtId="165" fontId="0" fillId="3" borderId="9" xfId="0" applyNumberFormat="1" applyFill="1" applyBorder="1"/>
    <xf numFmtId="0" fontId="8" fillId="0" borderId="0" xfId="0" applyFont="1" applyAlignment="1">
      <alignment horizontal="center"/>
    </xf>
    <xf numFmtId="0" fontId="1" fillId="4" borderId="9" xfId="0" applyFont="1" applyFill="1" applyBorder="1"/>
    <xf numFmtId="164" fontId="0" fillId="4" borderId="9" xfId="0" applyNumberFormat="1" applyFill="1" applyBorder="1"/>
    <xf numFmtId="0" fontId="1" fillId="5" borderId="9" xfId="0" applyFont="1" applyFill="1" applyBorder="1"/>
    <xf numFmtId="164" fontId="0" fillId="5" borderId="9" xfId="0" applyNumberFormat="1" applyFill="1" applyBorder="1"/>
    <xf numFmtId="0" fontId="7" fillId="6" borderId="9" xfId="0" applyFont="1" applyFill="1" applyBorder="1"/>
    <xf numFmtId="164" fontId="0" fillId="7" borderId="9" xfId="0" applyNumberFormat="1" applyFill="1" applyBorder="1"/>
    <xf numFmtId="2" fontId="0" fillId="7" borderId="9" xfId="0" applyNumberFormat="1" applyFill="1" applyBorder="1"/>
    <xf numFmtId="0" fontId="0" fillId="7" borderId="9" xfId="0" applyFill="1" applyBorder="1"/>
    <xf numFmtId="0" fontId="1" fillId="6" borderId="9" xfId="0" applyFont="1" applyFill="1" applyBorder="1"/>
    <xf numFmtId="0" fontId="1" fillId="4" borderId="9" xfId="0" applyFont="1" applyFill="1" applyBorder="1" applyAlignment="1">
      <alignment horizontal="center"/>
    </xf>
    <xf numFmtId="0" fontId="1" fillId="5" borderId="9" xfId="0" applyFont="1" applyFill="1" applyBorder="1" applyAlignment="1">
      <alignment horizontal="center"/>
    </xf>
    <xf numFmtId="0" fontId="8" fillId="0" borderId="0" xfId="0" applyFont="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7" fillId="2" borderId="9" xfId="0" applyFont="1" applyFill="1" applyBorder="1" applyAlignment="1">
      <alignment horizontal="center"/>
    </xf>
    <xf numFmtId="0" fontId="7" fillId="4" borderId="9" xfId="0" applyFont="1" applyFill="1" applyBorder="1"/>
    <xf numFmtId="0" fontId="7" fillId="4" borderId="9" xfId="0" applyFont="1" applyFill="1" applyBorder="1" applyAlignment="1">
      <alignment wrapText="1"/>
    </xf>
    <xf numFmtId="0" fontId="7" fillId="6" borderId="9" xfId="0" applyFont="1" applyFill="1" applyBorder="1" applyAlignment="1">
      <alignment wrapText="1"/>
    </xf>
    <xf numFmtId="0" fontId="1" fillId="2" borderId="9" xfId="0" applyFont="1" applyFill="1" applyBorder="1" applyAlignment="1">
      <alignment wrapText="1"/>
    </xf>
    <xf numFmtId="0" fontId="7" fillId="2" borderId="9" xfId="0" applyFont="1" applyFill="1" applyBorder="1" applyAlignment="1">
      <alignment wrapText="1"/>
    </xf>
    <xf numFmtId="0" fontId="1" fillId="6" borderId="21" xfId="0" applyFont="1" applyFill="1" applyBorder="1"/>
    <xf numFmtId="0" fontId="1" fillId="6" borderId="19" xfId="0" applyFont="1" applyFill="1" applyBorder="1"/>
    <xf numFmtId="0" fontId="1" fillId="6" borderId="13" xfId="0" applyFont="1" applyFill="1" applyBorder="1"/>
    <xf numFmtId="0" fontId="1" fillId="6" borderId="14" xfId="0" applyFont="1" applyFill="1" applyBorder="1"/>
    <xf numFmtId="164" fontId="1" fillId="0" borderId="0" xfId="0" applyNumberFormat="1" applyFont="1"/>
    <xf numFmtId="0" fontId="1" fillId="6" borderId="10" xfId="0" applyFont="1" applyFill="1" applyBorder="1"/>
    <xf numFmtId="0" fontId="1" fillId="6" borderId="11" xfId="0" applyFont="1" applyFill="1" applyBorder="1"/>
    <xf numFmtId="2" fontId="1" fillId="7" borderId="16" xfId="0" applyNumberFormat="1" applyFont="1" applyFill="1" applyBorder="1" applyAlignment="1">
      <alignment horizontal="center"/>
    </xf>
    <xf numFmtId="2" fontId="1" fillId="7" borderId="17" xfId="0" applyNumberFormat="1" applyFont="1" applyFill="1" applyBorder="1" applyAlignment="1">
      <alignment horizontal="center"/>
    </xf>
    <xf numFmtId="2" fontId="1" fillId="7" borderId="18" xfId="0" applyNumberFormat="1" applyFont="1" applyFill="1" applyBorder="1" applyAlignment="1">
      <alignment horizontal="center"/>
    </xf>
    <xf numFmtId="0" fontId="1" fillId="6" borderId="22" xfId="0" applyFont="1" applyFill="1" applyBorder="1" applyAlignment="1">
      <alignment wrapText="1"/>
    </xf>
    <xf numFmtId="0" fontId="1" fillId="6" borderId="23" xfId="0" applyFont="1" applyFill="1" applyBorder="1" applyAlignment="1">
      <alignment wrapText="1"/>
    </xf>
    <xf numFmtId="0" fontId="1" fillId="4" borderId="9" xfId="0" applyFont="1" applyFill="1" applyBorder="1" applyAlignment="1">
      <alignment wrapText="1"/>
    </xf>
    <xf numFmtId="0" fontId="1" fillId="6" borderId="9" xfId="0" applyFont="1" applyFill="1" applyBorder="1" applyAlignment="1">
      <alignment wrapText="1"/>
    </xf>
    <xf numFmtId="0" fontId="1" fillId="7" borderId="12" xfId="0" applyFont="1" applyFill="1" applyBorder="1" applyAlignment="1">
      <alignment wrapText="1"/>
    </xf>
    <xf numFmtId="0" fontId="7" fillId="7" borderId="9" xfId="0" applyFont="1" applyFill="1" applyBorder="1" applyAlignment="1">
      <alignment wrapText="1"/>
    </xf>
  </cellXfs>
  <cellStyles count="2">
    <cellStyle name="Normal" xfId="0" builtinId="0"/>
    <cellStyle name="Normal_Results" xfId="1" xr:uid="{C3E77CA5-37A0-4D89-B3FE-26261583E0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174171</xdr:rowOff>
    </xdr:from>
    <xdr:to>
      <xdr:col>11</xdr:col>
      <xdr:colOff>65314</xdr:colOff>
      <xdr:row>18</xdr:row>
      <xdr:rowOff>87085</xdr:rowOff>
    </xdr:to>
    <xdr:sp macro="" textlink="">
      <xdr:nvSpPr>
        <xdr:cNvPr id="2" name="TextBox 1">
          <a:extLst>
            <a:ext uri="{FF2B5EF4-FFF2-40B4-BE49-F238E27FC236}">
              <a16:creationId xmlns:a16="http://schemas.microsoft.com/office/drawing/2014/main" id="{FB73D5EB-A167-4F60-9D39-1FF6C86B4CFF}"/>
            </a:ext>
          </a:extLst>
        </xdr:cNvPr>
        <xdr:cNvSpPr txBox="1"/>
      </xdr:nvSpPr>
      <xdr:spPr>
        <a:xfrm>
          <a:off x="609600" y="174171"/>
          <a:ext cx="6161314" cy="324394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400" b="1"/>
            <a:t>PEG – MDX ATPS factorial experiment </a:t>
          </a:r>
        </a:p>
        <a:p>
          <a:r>
            <a:rPr lang="en-ZA" sz="1400"/>
            <a:t>Different polymer concentrations were used in a PEG – MDX ATPS factorial experiment, using the best-performing PEG from the screening experiments. This factorial experiment had PEG and maltodextrin concentration as factors, each with 3-levels. The PEG concentrations used were 12, 16 and 20 wt%, while the MDX concentrations were 20, 25 and 30 wt%, due to the different phase-forming characteristics of this ATPS. The balance for each combination was a phycocyanin-containing crude solution made up of crude extract diluted with deionised water to allow visual discernment of the different phases. The top and bottom phases were analysed for C-PC concentration and purity, and the volumes were read off the graduations on the 50 mL falcon tubes used.</a:t>
          </a:r>
        </a:p>
        <a:p>
          <a:r>
            <a:rPr lang="en-ZA" sz="1400" i="1"/>
            <a:t>Statistica</a:t>
          </a:r>
          <a:r>
            <a:rPr lang="en-ZA" sz="1400"/>
            <a:t> (version 13.5.0.17) was used to analyse and model the data.</a:t>
          </a:r>
        </a:p>
      </xdr:txBody>
    </xdr:sp>
    <xdr:clientData/>
  </xdr:twoCellAnchor>
  <xdr:twoCellAnchor>
    <xdr:from>
      <xdr:col>1</xdr:col>
      <xdr:colOff>0</xdr:colOff>
      <xdr:row>19</xdr:row>
      <xdr:rowOff>0</xdr:rowOff>
    </xdr:from>
    <xdr:to>
      <xdr:col>11</xdr:col>
      <xdr:colOff>43543</xdr:colOff>
      <xdr:row>58</xdr:row>
      <xdr:rowOff>54430</xdr:rowOff>
    </xdr:to>
    <mc:AlternateContent xmlns:mc="http://schemas.openxmlformats.org/markup-compatibility/2006">
      <mc:Choice xmlns:a14="http://schemas.microsoft.com/office/drawing/2010/main" Requires="a14">
        <xdr:sp macro="" textlink="">
          <xdr:nvSpPr>
            <xdr:cNvPr id="4" name="TextBox 3">
              <a:extLst>
                <a:ext uri="{FF2B5EF4-FFF2-40B4-BE49-F238E27FC236}">
                  <a16:creationId xmlns:a16="http://schemas.microsoft.com/office/drawing/2014/main" id="{F2C15BE4-7F78-4614-8D5B-26D5AB0C1399}"/>
                </a:ext>
              </a:extLst>
            </xdr:cNvPr>
            <xdr:cNvSpPr txBox="1"/>
          </xdr:nvSpPr>
          <xdr:spPr>
            <a:xfrm>
              <a:off x="609600" y="3516086"/>
              <a:ext cx="6139543" cy="72716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200" b="1"/>
                <a:t>C-PC descriptors </a:t>
              </a:r>
            </a:p>
            <a:p>
              <a:r>
                <a:rPr lang="en-ZA" sz="1200"/>
                <a:t>For each experiment where the purity number, recovery and concentration of C-phycocyanin were relevant, the following formulae were used. In each case, the sample was appropriately diluted with deionised water, centrifuged in 2 mL Eppendorf microcentrifuge tubes at 13000 RPM in a microcentrifuge (Eppendorf MiniSpin plus), and then the absorbances were read by spectrophotometer. Each sample had absorbance quantified at 280, 620 and 650 nm, the maximum absorbance wavelengths for proteins, C-phycocyanin and allophycocyanin, respectively. The total volume from which the sample was taken was also quantified and used to determine the total phycocyanin content, which could be used to determine recoveries at each step</a:t>
              </a:r>
            </a:p>
            <a:p>
              <a:endParaRPr lang="en-ZA" sz="1200"/>
            </a:p>
            <a:p>
              <a:pPr marL="0" marR="0" lvl="0" indent="0" algn="l" defTabSz="914400" eaLnBrk="1" fontAlgn="auto" latinLnBrk="0" hangingPunct="1">
                <a:lnSpc>
                  <a:spcPct val="100000"/>
                </a:lnSpc>
                <a:spcBef>
                  <a:spcPts val="0"/>
                </a:spcBef>
                <a:spcAft>
                  <a:spcPts val="0"/>
                </a:spcAft>
                <a:buClrTx/>
                <a:buSzTx/>
                <a:buFontTx/>
                <a:buNone/>
                <a:tabLst/>
                <a:defRPr/>
              </a:pPr>
              <a:r>
                <a:rPr lang="en-ZA" sz="1200" b="1" i="1">
                  <a:solidFill>
                    <a:schemeClr val="dk1"/>
                  </a:solidFill>
                  <a:effectLst/>
                  <a:latin typeface="+mn-lt"/>
                  <a:ea typeface="+mn-ea"/>
                  <a:cs typeface="+mn-cs"/>
                </a:rPr>
                <a:t>C-PC Purity</a:t>
              </a:r>
              <a:endParaRPr lang="en-ZA" sz="1200">
                <a:solidFill>
                  <a:schemeClr val="dk1"/>
                </a:solidFill>
                <a:effectLst/>
                <a:latin typeface="+mn-lt"/>
                <a:ea typeface="+mn-ea"/>
                <a:cs typeface="+mn-cs"/>
              </a:endParaRPr>
            </a:p>
            <a:p>
              <a:r>
                <a:rPr lang="en-ZA" sz="1200">
                  <a:solidFill>
                    <a:schemeClr val="dk1"/>
                  </a:solidFill>
                  <a:effectLst/>
                  <a:latin typeface="+mn-lt"/>
                  <a:ea typeface="+mn-ea"/>
                  <a:cs typeface="+mn-cs"/>
                </a:rPr>
                <a:t>The purity of phycocyanin is by convention given as the purity number. This is the ratio of the absorbance at the maximum absorbance for C-PC (620 nm) to the maximum absorbance for the total amino acids present in solution (280 nm). The spectrophotometer was used to determine this ratio, using microplates for the sample readings. </a:t>
              </a:r>
            </a:p>
            <a:p>
              <a14:m>
                <m:oMath xmlns:m="http://schemas.openxmlformats.org/officeDocument/2006/math">
                  <m:r>
                    <a:rPr lang="en-ZA" sz="1200" i="1">
                      <a:solidFill>
                        <a:schemeClr val="dk1"/>
                      </a:solidFill>
                      <a:effectLst/>
                      <a:latin typeface="Cambria Math" panose="02040503050406030204" pitchFamily="18" charset="0"/>
                      <a:ea typeface="+mn-ea"/>
                      <a:cs typeface="+mn-cs"/>
                    </a:rPr>
                    <m:t>𝑐𝑃𝐶</m:t>
                  </m:r>
                  <m:r>
                    <a:rPr lang="en-ZA" sz="1200" i="1">
                      <a:solidFill>
                        <a:schemeClr val="dk1"/>
                      </a:solidFill>
                      <a:effectLst/>
                      <a:latin typeface="Cambria Math" panose="02040503050406030204" pitchFamily="18" charset="0"/>
                      <a:ea typeface="+mn-ea"/>
                      <a:cs typeface="+mn-cs"/>
                    </a:rPr>
                    <m:t> </m:t>
                  </m:r>
                  <m:r>
                    <a:rPr lang="en-ZA" sz="1200" i="1">
                      <a:solidFill>
                        <a:schemeClr val="dk1"/>
                      </a:solidFill>
                      <a:effectLst/>
                      <a:latin typeface="Cambria Math" panose="02040503050406030204" pitchFamily="18" charset="0"/>
                      <a:ea typeface="+mn-ea"/>
                      <a:cs typeface="+mn-cs"/>
                    </a:rPr>
                    <m:t>𝑝𝑢𝑟𝑖𝑡𝑦</m:t>
                  </m:r>
                  <m:r>
                    <a:rPr lang="en-ZA" sz="1200" i="1">
                      <a:solidFill>
                        <a:schemeClr val="dk1"/>
                      </a:solidFill>
                      <a:effectLst/>
                      <a:latin typeface="Cambria Math" panose="02040503050406030204" pitchFamily="18" charset="0"/>
                      <a:ea typeface="+mn-ea"/>
                      <a:cs typeface="+mn-cs"/>
                    </a:rPr>
                    <m:t>=</m:t>
                  </m:r>
                  <m:f>
                    <m:fPr>
                      <m:ctrlPr>
                        <a:rPr lang="en-ZA" sz="1200" i="1">
                          <a:solidFill>
                            <a:schemeClr val="dk1"/>
                          </a:solidFill>
                          <a:effectLst/>
                          <a:latin typeface="Cambria Math" panose="02040503050406030204" pitchFamily="18" charset="0"/>
                          <a:ea typeface="+mn-ea"/>
                          <a:cs typeface="+mn-cs"/>
                        </a:rPr>
                      </m:ctrlPr>
                    </m:fPr>
                    <m:num>
                      <m:r>
                        <a:rPr lang="en-ZA" sz="1200" i="1">
                          <a:solidFill>
                            <a:schemeClr val="dk1"/>
                          </a:solidFill>
                          <a:effectLst/>
                          <a:latin typeface="Cambria Math" panose="02040503050406030204" pitchFamily="18" charset="0"/>
                          <a:ea typeface="+mn-ea"/>
                          <a:cs typeface="+mn-cs"/>
                        </a:rPr>
                        <m:t> </m:t>
                      </m:r>
                      <m:sSub>
                        <m:sSubPr>
                          <m:ctrlPr>
                            <a:rPr lang="en-ZA" sz="1200" i="1">
                              <a:solidFill>
                                <a:schemeClr val="dk1"/>
                              </a:solidFill>
                              <a:effectLst/>
                              <a:latin typeface="Cambria Math" panose="02040503050406030204" pitchFamily="18" charset="0"/>
                              <a:ea typeface="+mn-ea"/>
                              <a:cs typeface="+mn-cs"/>
                            </a:rPr>
                          </m:ctrlPr>
                        </m:sSubPr>
                        <m:e>
                          <m:r>
                            <m:rPr>
                              <m:sty m:val="p"/>
                            </m:rPr>
                            <a:rPr lang="en-ZA" sz="1200">
                              <a:solidFill>
                                <a:schemeClr val="dk1"/>
                              </a:solidFill>
                              <a:effectLst/>
                              <a:latin typeface="Cambria Math" panose="02040503050406030204" pitchFamily="18" charset="0"/>
                              <a:ea typeface="+mn-ea"/>
                              <a:cs typeface="+mn-cs"/>
                            </a:rPr>
                            <m:t>A</m:t>
                          </m:r>
                        </m:e>
                        <m:sub>
                          <m:r>
                            <a:rPr lang="en-ZA" sz="1200">
                              <a:solidFill>
                                <a:schemeClr val="dk1"/>
                              </a:solidFill>
                              <a:effectLst/>
                              <a:latin typeface="Cambria Math" panose="02040503050406030204" pitchFamily="18" charset="0"/>
                              <a:ea typeface="+mn-ea"/>
                              <a:cs typeface="+mn-cs"/>
                            </a:rPr>
                            <m:t>620</m:t>
                          </m:r>
                        </m:sub>
                      </m:sSub>
                    </m:num>
                    <m:den>
                      <m:sSub>
                        <m:sSubPr>
                          <m:ctrlPr>
                            <a:rPr lang="en-ZA" sz="1200" i="1">
                              <a:solidFill>
                                <a:schemeClr val="dk1"/>
                              </a:solidFill>
                              <a:effectLst/>
                              <a:latin typeface="Cambria Math" panose="02040503050406030204" pitchFamily="18" charset="0"/>
                              <a:ea typeface="+mn-ea"/>
                              <a:cs typeface="+mn-cs"/>
                            </a:rPr>
                          </m:ctrlPr>
                        </m:sSubPr>
                        <m:e>
                          <m:r>
                            <m:rPr>
                              <m:sty m:val="p"/>
                            </m:rPr>
                            <a:rPr lang="en-ZA" sz="1200">
                              <a:solidFill>
                                <a:schemeClr val="dk1"/>
                              </a:solidFill>
                              <a:effectLst/>
                              <a:latin typeface="Cambria Math" panose="02040503050406030204" pitchFamily="18" charset="0"/>
                              <a:ea typeface="+mn-ea"/>
                              <a:cs typeface="+mn-cs"/>
                            </a:rPr>
                            <m:t>A</m:t>
                          </m:r>
                        </m:e>
                        <m:sub>
                          <m:r>
                            <a:rPr lang="en-ZA" sz="1200">
                              <a:solidFill>
                                <a:schemeClr val="dk1"/>
                              </a:solidFill>
                              <a:effectLst/>
                              <a:latin typeface="Cambria Math" panose="02040503050406030204" pitchFamily="18" charset="0"/>
                              <a:ea typeface="+mn-ea"/>
                              <a:cs typeface="+mn-cs"/>
                            </a:rPr>
                            <m:t>280</m:t>
                          </m:r>
                        </m:sub>
                      </m:sSub>
                    </m:den>
                  </m:f>
                  <m:r>
                    <a:rPr lang="en-ZA" sz="1200" i="1">
                      <a:solidFill>
                        <a:schemeClr val="dk1"/>
                      </a:solidFill>
                      <a:effectLst/>
                      <a:latin typeface="Cambria Math" panose="02040503050406030204" pitchFamily="18" charset="0"/>
                      <a:ea typeface="+mn-ea"/>
                      <a:cs typeface="+mn-cs"/>
                    </a:rPr>
                    <m:t> </m:t>
                  </m:r>
                </m:oMath>
              </a14:m>
              <a:r>
                <a:rPr lang="en-ZA" sz="1200">
                  <a:solidFill>
                    <a:schemeClr val="dk1"/>
                  </a:solidFill>
                  <a:effectLst/>
                  <a:latin typeface="+mn-lt"/>
                  <a:ea typeface="+mn-ea"/>
                  <a:cs typeface="+mn-cs"/>
                </a:rPr>
                <a:t>			Equation 2</a:t>
              </a:r>
            </a:p>
            <a:p>
              <a:r>
                <a:rPr lang="en-ZA" sz="1200">
                  <a:solidFill>
                    <a:schemeClr val="dk1"/>
                  </a:solidFill>
                  <a:effectLst/>
                  <a:latin typeface="+mn-lt"/>
                  <a:ea typeface="+mn-ea"/>
                  <a:cs typeface="+mn-cs"/>
                </a:rPr>
                <a:t>Where </a:t>
              </a:r>
              <a14:m>
                <m:oMath xmlns:m="http://schemas.openxmlformats.org/officeDocument/2006/math">
                  <m:sSub>
                    <m:sSubPr>
                      <m:ctrlPr>
                        <a:rPr lang="en-ZA" sz="1200" i="1">
                          <a:solidFill>
                            <a:schemeClr val="dk1"/>
                          </a:solidFill>
                          <a:effectLst/>
                          <a:latin typeface="Cambria Math" panose="02040503050406030204" pitchFamily="18" charset="0"/>
                          <a:ea typeface="+mn-ea"/>
                          <a:cs typeface="+mn-cs"/>
                        </a:rPr>
                      </m:ctrlPr>
                    </m:sSubPr>
                    <m:e>
                      <m:r>
                        <m:rPr>
                          <m:sty m:val="p"/>
                        </m:rPr>
                        <a:rPr lang="en-ZA" sz="1200">
                          <a:solidFill>
                            <a:schemeClr val="dk1"/>
                          </a:solidFill>
                          <a:effectLst/>
                          <a:latin typeface="Cambria Math" panose="02040503050406030204" pitchFamily="18" charset="0"/>
                          <a:ea typeface="+mn-ea"/>
                          <a:cs typeface="+mn-cs"/>
                        </a:rPr>
                        <m:t>A</m:t>
                      </m:r>
                    </m:e>
                    <m:sub>
                      <m:r>
                        <m:rPr>
                          <m:sty m:val="p"/>
                        </m:rPr>
                        <a:rPr lang="en-ZA" sz="1200">
                          <a:solidFill>
                            <a:schemeClr val="dk1"/>
                          </a:solidFill>
                          <a:effectLst/>
                          <a:latin typeface="Cambria Math" panose="02040503050406030204" pitchFamily="18" charset="0"/>
                          <a:ea typeface="+mn-ea"/>
                          <a:cs typeface="+mn-cs"/>
                        </a:rPr>
                        <m:t>λ</m:t>
                      </m:r>
                    </m:sub>
                  </m:sSub>
                </m:oMath>
              </a14:m>
              <a:r>
                <a:rPr lang="en-ZA" sz="1200">
                  <a:solidFill>
                    <a:schemeClr val="dk1"/>
                  </a:solidFill>
                  <a:effectLst/>
                  <a:latin typeface="+mn-lt"/>
                  <a:ea typeface="+mn-ea"/>
                  <a:cs typeface="+mn-cs"/>
                </a:rPr>
                <a:t> is the absorbance under a spectrophotometer at λ, the wavelength in nm.</a:t>
              </a:r>
            </a:p>
            <a:p>
              <a:endParaRPr lang="en-ZA" sz="1200" b="1" i="1">
                <a:solidFill>
                  <a:schemeClr val="dk1"/>
                </a:solidFill>
                <a:effectLst/>
                <a:latin typeface="+mn-lt"/>
                <a:ea typeface="+mn-ea"/>
                <a:cs typeface="+mn-cs"/>
              </a:endParaRPr>
            </a:p>
            <a:p>
              <a:r>
                <a:rPr lang="en-ZA" sz="1200" b="1" i="1">
                  <a:solidFill>
                    <a:schemeClr val="dk1"/>
                  </a:solidFill>
                  <a:effectLst/>
                  <a:latin typeface="+mn-lt"/>
                  <a:ea typeface="+mn-ea"/>
                  <a:cs typeface="+mn-cs"/>
                </a:rPr>
                <a:t>C-PC concentration</a:t>
              </a:r>
            </a:p>
            <a:p>
              <a:r>
                <a:rPr lang="en-ZA" sz="1200">
                  <a:solidFill>
                    <a:schemeClr val="dk1"/>
                  </a:solidFill>
                  <a:effectLst/>
                  <a:latin typeface="+mn-lt"/>
                  <a:ea typeface="+mn-ea"/>
                  <a:cs typeface="+mn-cs"/>
                </a:rPr>
                <a:t>The concentration of C-PC is found by the formula below, using the absorbances at 620 nm and 650 nm, to account for the amount of allophycocyanin in the solution (Yoshikawa and Belay, 2008):</a:t>
              </a:r>
            </a:p>
            <a:p>
              <a14:m>
                <m:oMath xmlns:m="http://schemas.openxmlformats.org/officeDocument/2006/math">
                  <m:r>
                    <a:rPr lang="en-ZA" sz="1200" i="1">
                      <a:solidFill>
                        <a:schemeClr val="dk1"/>
                      </a:solidFill>
                      <a:effectLst/>
                      <a:latin typeface="Cambria Math" panose="02040503050406030204" pitchFamily="18" charset="0"/>
                      <a:ea typeface="+mn-ea"/>
                      <a:cs typeface="+mn-cs"/>
                    </a:rPr>
                    <m:t>[</m:t>
                  </m:r>
                  <m:r>
                    <a:rPr lang="en-ZA" sz="1200" i="1">
                      <a:solidFill>
                        <a:schemeClr val="dk1"/>
                      </a:solidFill>
                      <a:effectLst/>
                      <a:latin typeface="Cambria Math" panose="02040503050406030204" pitchFamily="18" charset="0"/>
                      <a:ea typeface="+mn-ea"/>
                      <a:cs typeface="+mn-cs"/>
                    </a:rPr>
                    <m:t>𝑐𝑃𝐶</m:t>
                  </m:r>
                  <m:r>
                    <a:rPr lang="en-ZA" sz="1200" i="1">
                      <a:solidFill>
                        <a:schemeClr val="dk1"/>
                      </a:solidFill>
                      <a:effectLst/>
                      <a:latin typeface="Cambria Math" panose="02040503050406030204" pitchFamily="18" charset="0"/>
                      <a:ea typeface="+mn-ea"/>
                      <a:cs typeface="+mn-cs"/>
                    </a:rPr>
                    <m:t>]  </m:t>
                  </m:r>
                  <m:d>
                    <m:dPr>
                      <m:ctrlPr>
                        <a:rPr lang="en-ZA" sz="1200" i="1">
                          <a:solidFill>
                            <a:schemeClr val="dk1"/>
                          </a:solidFill>
                          <a:effectLst/>
                          <a:latin typeface="Cambria Math" panose="02040503050406030204" pitchFamily="18" charset="0"/>
                          <a:ea typeface="+mn-ea"/>
                          <a:cs typeface="+mn-cs"/>
                        </a:rPr>
                      </m:ctrlPr>
                    </m:dPr>
                    <m:e>
                      <m:r>
                        <a:rPr lang="en-ZA" sz="1200" i="1">
                          <a:solidFill>
                            <a:schemeClr val="dk1"/>
                          </a:solidFill>
                          <a:effectLst/>
                          <a:latin typeface="Cambria Math" panose="02040503050406030204" pitchFamily="18" charset="0"/>
                          <a:ea typeface="+mn-ea"/>
                          <a:cs typeface="+mn-cs"/>
                        </a:rPr>
                        <m:t>𝑚𝑔</m:t>
                      </m:r>
                      <m:r>
                        <a:rPr lang="en-ZA" sz="1200" i="1">
                          <a:solidFill>
                            <a:schemeClr val="dk1"/>
                          </a:solidFill>
                          <a:effectLst/>
                          <a:latin typeface="Cambria Math" panose="02040503050406030204" pitchFamily="18" charset="0"/>
                          <a:ea typeface="+mn-ea"/>
                          <a:cs typeface="+mn-cs"/>
                        </a:rPr>
                        <m:t>/</m:t>
                      </m:r>
                      <m:r>
                        <a:rPr lang="en-ZA" sz="1200" i="1">
                          <a:solidFill>
                            <a:schemeClr val="dk1"/>
                          </a:solidFill>
                          <a:effectLst/>
                          <a:latin typeface="Cambria Math" panose="02040503050406030204" pitchFamily="18" charset="0"/>
                          <a:ea typeface="+mn-ea"/>
                          <a:cs typeface="+mn-cs"/>
                        </a:rPr>
                        <m:t>𝑚𝐿</m:t>
                      </m:r>
                    </m:e>
                  </m:d>
                  <m:r>
                    <a:rPr lang="en-ZA" sz="1200" i="1">
                      <a:solidFill>
                        <a:schemeClr val="dk1"/>
                      </a:solidFill>
                      <a:effectLst/>
                      <a:latin typeface="Cambria Math" panose="02040503050406030204" pitchFamily="18" charset="0"/>
                      <a:ea typeface="+mn-ea"/>
                      <a:cs typeface="+mn-cs"/>
                    </a:rPr>
                    <m:t>= </m:t>
                  </m:r>
                  <m:r>
                    <a:rPr lang="en-ZA" sz="1200">
                      <a:solidFill>
                        <a:schemeClr val="dk1"/>
                      </a:solidFill>
                      <a:effectLst/>
                      <a:latin typeface="Cambria Math" panose="02040503050406030204" pitchFamily="18" charset="0"/>
                      <a:ea typeface="+mn-ea"/>
                      <a:cs typeface="+mn-cs"/>
                    </a:rPr>
                    <m:t>0.162</m:t>
                  </m:r>
                  <m:r>
                    <a:rPr lang="en-ZA" sz="1200" i="1">
                      <a:solidFill>
                        <a:schemeClr val="dk1"/>
                      </a:solidFill>
                      <a:effectLst/>
                      <a:latin typeface="Cambria Math" panose="02040503050406030204" pitchFamily="18" charset="0"/>
                      <a:ea typeface="+mn-ea"/>
                      <a:cs typeface="+mn-cs"/>
                    </a:rPr>
                    <m:t>∗</m:t>
                  </m:r>
                  <m:r>
                    <a:rPr lang="en-ZA" sz="1200">
                      <a:solidFill>
                        <a:schemeClr val="dk1"/>
                      </a:solidFill>
                      <a:effectLst/>
                      <a:latin typeface="Cambria Math" panose="02040503050406030204" pitchFamily="18" charset="0"/>
                      <a:ea typeface="+mn-ea"/>
                      <a:cs typeface="+mn-cs"/>
                    </a:rPr>
                    <m:t> </m:t>
                  </m:r>
                  <m:sSub>
                    <m:sSubPr>
                      <m:ctrlPr>
                        <a:rPr lang="en-ZA" sz="1200" i="1">
                          <a:solidFill>
                            <a:schemeClr val="dk1"/>
                          </a:solidFill>
                          <a:effectLst/>
                          <a:latin typeface="Cambria Math" panose="02040503050406030204" pitchFamily="18" charset="0"/>
                          <a:ea typeface="+mn-ea"/>
                          <a:cs typeface="+mn-cs"/>
                        </a:rPr>
                      </m:ctrlPr>
                    </m:sSubPr>
                    <m:e>
                      <m:r>
                        <m:rPr>
                          <m:sty m:val="p"/>
                        </m:rPr>
                        <a:rPr lang="en-ZA" sz="1200">
                          <a:solidFill>
                            <a:schemeClr val="dk1"/>
                          </a:solidFill>
                          <a:effectLst/>
                          <a:latin typeface="Cambria Math" panose="02040503050406030204" pitchFamily="18" charset="0"/>
                          <a:ea typeface="+mn-ea"/>
                          <a:cs typeface="+mn-cs"/>
                        </a:rPr>
                        <m:t>A</m:t>
                      </m:r>
                    </m:e>
                    <m:sub>
                      <m:r>
                        <a:rPr lang="en-ZA" sz="1200">
                          <a:solidFill>
                            <a:schemeClr val="dk1"/>
                          </a:solidFill>
                          <a:effectLst/>
                          <a:latin typeface="Cambria Math" panose="02040503050406030204" pitchFamily="18" charset="0"/>
                          <a:ea typeface="+mn-ea"/>
                          <a:cs typeface="+mn-cs"/>
                        </a:rPr>
                        <m:t>620</m:t>
                      </m:r>
                    </m:sub>
                  </m:sSub>
                  <m:r>
                    <a:rPr lang="en-ZA" sz="1200">
                      <a:solidFill>
                        <a:schemeClr val="dk1"/>
                      </a:solidFill>
                      <a:effectLst/>
                      <a:latin typeface="Cambria Math" panose="02040503050406030204" pitchFamily="18" charset="0"/>
                      <a:ea typeface="+mn-ea"/>
                      <a:cs typeface="+mn-cs"/>
                    </a:rPr>
                    <m:t> – 0.098</m:t>
                  </m:r>
                  <m:r>
                    <a:rPr lang="en-ZA" sz="1200" i="1">
                      <a:solidFill>
                        <a:schemeClr val="dk1"/>
                      </a:solidFill>
                      <a:effectLst/>
                      <a:latin typeface="Cambria Math" panose="02040503050406030204" pitchFamily="18" charset="0"/>
                      <a:ea typeface="+mn-ea"/>
                      <a:cs typeface="+mn-cs"/>
                    </a:rPr>
                    <m:t>∗</m:t>
                  </m:r>
                  <m:r>
                    <a:rPr lang="en-ZA" sz="1200">
                      <a:solidFill>
                        <a:schemeClr val="dk1"/>
                      </a:solidFill>
                      <a:effectLst/>
                      <a:latin typeface="Cambria Math" panose="02040503050406030204" pitchFamily="18" charset="0"/>
                      <a:ea typeface="+mn-ea"/>
                      <a:cs typeface="+mn-cs"/>
                    </a:rPr>
                    <m:t> </m:t>
                  </m:r>
                  <m:sSub>
                    <m:sSubPr>
                      <m:ctrlPr>
                        <a:rPr lang="en-ZA" sz="1200" i="1">
                          <a:solidFill>
                            <a:schemeClr val="dk1"/>
                          </a:solidFill>
                          <a:effectLst/>
                          <a:latin typeface="Cambria Math" panose="02040503050406030204" pitchFamily="18" charset="0"/>
                          <a:ea typeface="+mn-ea"/>
                          <a:cs typeface="+mn-cs"/>
                        </a:rPr>
                      </m:ctrlPr>
                    </m:sSubPr>
                    <m:e>
                      <m:r>
                        <m:rPr>
                          <m:sty m:val="p"/>
                        </m:rPr>
                        <a:rPr lang="en-ZA" sz="1200">
                          <a:solidFill>
                            <a:schemeClr val="dk1"/>
                          </a:solidFill>
                          <a:effectLst/>
                          <a:latin typeface="Cambria Math" panose="02040503050406030204" pitchFamily="18" charset="0"/>
                          <a:ea typeface="+mn-ea"/>
                          <a:cs typeface="+mn-cs"/>
                        </a:rPr>
                        <m:t>A</m:t>
                      </m:r>
                    </m:e>
                    <m:sub>
                      <m:r>
                        <a:rPr lang="en-ZA" sz="1200">
                          <a:solidFill>
                            <a:schemeClr val="dk1"/>
                          </a:solidFill>
                          <a:effectLst/>
                          <a:latin typeface="Cambria Math" panose="02040503050406030204" pitchFamily="18" charset="0"/>
                          <a:ea typeface="+mn-ea"/>
                          <a:cs typeface="+mn-cs"/>
                        </a:rPr>
                        <m:t>650</m:t>
                      </m:r>
                    </m:sub>
                  </m:sSub>
                </m:oMath>
              </a14:m>
              <a:r>
                <a:rPr lang="en-ZA" sz="1200">
                  <a:solidFill>
                    <a:schemeClr val="dk1"/>
                  </a:solidFill>
                  <a:effectLst/>
                  <a:latin typeface="+mn-lt"/>
                  <a:ea typeface="+mn-ea"/>
                  <a:cs typeface="+mn-cs"/>
                </a:rPr>
                <a:t>	Equation 3</a:t>
              </a:r>
            </a:p>
            <a:p>
              <a:r>
                <a:rPr lang="en-ZA" sz="1200">
                  <a:solidFill>
                    <a:schemeClr val="dk1"/>
                  </a:solidFill>
                  <a:effectLst/>
                  <a:latin typeface="+mn-lt"/>
                  <a:ea typeface="+mn-ea"/>
                  <a:cs typeface="+mn-cs"/>
                </a:rPr>
                <a:t>Where [C-PC] is the C-PC concentration </a:t>
              </a:r>
            </a:p>
            <a:p>
              <a:endParaRPr lang="en-ZA" sz="1200">
                <a:solidFill>
                  <a:schemeClr val="dk1"/>
                </a:solidFill>
                <a:effectLst/>
                <a:latin typeface="+mn-lt"/>
                <a:ea typeface="+mn-ea"/>
                <a:cs typeface="+mn-cs"/>
              </a:endParaRPr>
            </a:p>
            <a:p>
              <a:r>
                <a:rPr lang="en-ZA" sz="1200" b="1" i="1">
                  <a:solidFill>
                    <a:schemeClr val="dk1"/>
                  </a:solidFill>
                  <a:effectLst/>
                  <a:latin typeface="+mn-lt"/>
                  <a:ea typeface="+mn-ea"/>
                  <a:cs typeface="+mn-cs"/>
                </a:rPr>
                <a:t>C-PC recovery</a:t>
              </a:r>
            </a:p>
            <a:p>
              <a:r>
                <a:rPr lang="en-ZA" sz="1200">
                  <a:solidFill>
                    <a:schemeClr val="dk1"/>
                  </a:solidFill>
                  <a:effectLst/>
                  <a:latin typeface="+mn-lt"/>
                  <a:ea typeface="+mn-ea"/>
                  <a:cs typeface="+mn-cs"/>
                </a:rPr>
                <a:t>The recovery of phycocyanin was calculated as the fraction of the amount of C-PC recovered in a stage relative to that from the previous step. This was calculated using the values of C-PC concentration from the previous and subsequent steps, and the respective volumes that were recovered.</a:t>
              </a:r>
            </a:p>
            <a:p>
              <a14:m>
                <m:oMath xmlns:m="http://schemas.openxmlformats.org/officeDocument/2006/math">
                  <m:r>
                    <a:rPr lang="en-ZA" sz="1200" i="1">
                      <a:solidFill>
                        <a:schemeClr val="dk1"/>
                      </a:solidFill>
                      <a:effectLst/>
                      <a:latin typeface="Cambria Math" panose="02040503050406030204" pitchFamily="18" charset="0"/>
                      <a:ea typeface="+mn-ea"/>
                      <a:cs typeface="+mn-cs"/>
                    </a:rPr>
                    <m:t>𝑐𝑃𝐶</m:t>
                  </m:r>
                  <m:r>
                    <a:rPr lang="en-ZA" sz="1200" i="1">
                      <a:solidFill>
                        <a:schemeClr val="dk1"/>
                      </a:solidFill>
                      <a:effectLst/>
                      <a:latin typeface="Cambria Math" panose="02040503050406030204" pitchFamily="18" charset="0"/>
                      <a:ea typeface="+mn-ea"/>
                      <a:cs typeface="+mn-cs"/>
                    </a:rPr>
                    <m:t> </m:t>
                  </m:r>
                  <m:r>
                    <a:rPr lang="en-ZA" sz="1200" i="1">
                      <a:solidFill>
                        <a:schemeClr val="dk1"/>
                      </a:solidFill>
                      <a:effectLst/>
                      <a:latin typeface="Cambria Math" panose="02040503050406030204" pitchFamily="18" charset="0"/>
                      <a:ea typeface="+mn-ea"/>
                      <a:cs typeface="+mn-cs"/>
                    </a:rPr>
                    <m:t>𝑟𝑒𝑐𝑜𝑣𝑒𝑟𝑦</m:t>
                  </m:r>
                  <m:r>
                    <a:rPr lang="en-ZA" sz="1200" i="1">
                      <a:solidFill>
                        <a:schemeClr val="dk1"/>
                      </a:solidFill>
                      <a:effectLst/>
                      <a:latin typeface="Cambria Math" panose="02040503050406030204" pitchFamily="18" charset="0"/>
                      <a:ea typeface="+mn-ea"/>
                      <a:cs typeface="+mn-cs"/>
                    </a:rPr>
                    <m:t> </m:t>
                  </m:r>
                  <m:d>
                    <m:dPr>
                      <m:ctrlPr>
                        <a:rPr lang="en-ZA" sz="1200" i="1">
                          <a:solidFill>
                            <a:schemeClr val="dk1"/>
                          </a:solidFill>
                          <a:effectLst/>
                          <a:latin typeface="Cambria Math" panose="02040503050406030204" pitchFamily="18" charset="0"/>
                          <a:ea typeface="+mn-ea"/>
                          <a:cs typeface="+mn-cs"/>
                        </a:rPr>
                      </m:ctrlPr>
                    </m:dPr>
                    <m:e>
                      <m:r>
                        <a:rPr lang="en-ZA" sz="1200" i="1">
                          <a:solidFill>
                            <a:schemeClr val="dk1"/>
                          </a:solidFill>
                          <a:effectLst/>
                          <a:latin typeface="Cambria Math" panose="02040503050406030204" pitchFamily="18" charset="0"/>
                          <a:ea typeface="+mn-ea"/>
                          <a:cs typeface="+mn-cs"/>
                        </a:rPr>
                        <m:t>𝑓𝑟𝑎𝑐𝑡𝑖𝑜𝑛</m:t>
                      </m:r>
                    </m:e>
                  </m:d>
                  <m:r>
                    <a:rPr lang="en-ZA" sz="1200" i="1">
                      <a:solidFill>
                        <a:schemeClr val="dk1"/>
                      </a:solidFill>
                      <a:effectLst/>
                      <a:latin typeface="Cambria Math" panose="02040503050406030204" pitchFamily="18" charset="0"/>
                      <a:ea typeface="+mn-ea"/>
                      <a:cs typeface="+mn-cs"/>
                    </a:rPr>
                    <m:t>=</m:t>
                  </m:r>
                  <m:f>
                    <m:fPr>
                      <m:ctrlPr>
                        <a:rPr lang="en-ZA" sz="1200" i="1">
                          <a:solidFill>
                            <a:schemeClr val="dk1"/>
                          </a:solidFill>
                          <a:effectLst/>
                          <a:latin typeface="Cambria Math" panose="02040503050406030204" pitchFamily="18" charset="0"/>
                          <a:ea typeface="+mn-ea"/>
                          <a:cs typeface="+mn-cs"/>
                        </a:rPr>
                      </m:ctrlPr>
                    </m:fPr>
                    <m:num>
                      <m:sSub>
                        <m:sSubPr>
                          <m:ctrlPr>
                            <a:rPr lang="en-ZA" sz="1200" i="1">
                              <a:solidFill>
                                <a:schemeClr val="dk1"/>
                              </a:solidFill>
                              <a:effectLst/>
                              <a:latin typeface="Cambria Math" panose="02040503050406030204" pitchFamily="18" charset="0"/>
                              <a:ea typeface="+mn-ea"/>
                              <a:cs typeface="+mn-cs"/>
                            </a:rPr>
                          </m:ctrlPr>
                        </m:sSubPr>
                        <m:e>
                          <m:d>
                            <m:dPr>
                              <m:begChr m:val="["/>
                              <m:endChr m:val="]"/>
                              <m:ctrlPr>
                                <a:rPr lang="en-ZA" sz="1200" i="1">
                                  <a:solidFill>
                                    <a:schemeClr val="dk1"/>
                                  </a:solidFill>
                                  <a:effectLst/>
                                  <a:latin typeface="Cambria Math" panose="02040503050406030204" pitchFamily="18" charset="0"/>
                                  <a:ea typeface="+mn-ea"/>
                                  <a:cs typeface="+mn-cs"/>
                                </a:rPr>
                              </m:ctrlPr>
                            </m:dPr>
                            <m:e>
                              <m:r>
                                <m:rPr>
                                  <m:sty m:val="p"/>
                                </m:rPr>
                                <a:rPr lang="en-ZA" sz="1200">
                                  <a:solidFill>
                                    <a:schemeClr val="dk1"/>
                                  </a:solidFill>
                                  <a:effectLst/>
                                  <a:latin typeface="Cambria Math" panose="02040503050406030204" pitchFamily="18" charset="0"/>
                                  <a:ea typeface="+mn-ea"/>
                                  <a:cs typeface="+mn-cs"/>
                                </a:rPr>
                                <m:t>C</m:t>
                              </m:r>
                              <m:r>
                                <a:rPr lang="en-ZA" sz="1200" i="1">
                                  <a:solidFill>
                                    <a:schemeClr val="dk1"/>
                                  </a:solidFill>
                                  <a:effectLst/>
                                  <a:latin typeface="Cambria Math" panose="02040503050406030204" pitchFamily="18" charset="0"/>
                                  <a:ea typeface="+mn-ea"/>
                                  <a:cs typeface="+mn-cs"/>
                                </a:rPr>
                                <m:t>−</m:t>
                              </m:r>
                              <m:r>
                                <m:rPr>
                                  <m:sty m:val="p"/>
                                </m:rPr>
                                <a:rPr lang="en-ZA" sz="1200">
                                  <a:solidFill>
                                    <a:schemeClr val="dk1"/>
                                  </a:solidFill>
                                  <a:effectLst/>
                                  <a:latin typeface="Cambria Math" panose="02040503050406030204" pitchFamily="18" charset="0"/>
                                  <a:ea typeface="+mn-ea"/>
                                  <a:cs typeface="+mn-cs"/>
                                </a:rPr>
                                <m:t>PC</m:t>
                              </m:r>
                            </m:e>
                          </m:d>
                        </m:e>
                        <m:sub>
                          <m:r>
                            <a:rPr lang="en-ZA" sz="1200">
                              <a:solidFill>
                                <a:schemeClr val="dk1"/>
                              </a:solidFill>
                              <a:effectLst/>
                              <a:latin typeface="Cambria Math" panose="02040503050406030204" pitchFamily="18" charset="0"/>
                              <a:ea typeface="+mn-ea"/>
                              <a:cs typeface="+mn-cs"/>
                            </a:rPr>
                            <m:t>2</m:t>
                          </m:r>
                        </m:sub>
                      </m:sSub>
                      <m:sSub>
                        <m:sSubPr>
                          <m:ctrlPr>
                            <a:rPr lang="en-ZA" sz="1200" i="1">
                              <a:solidFill>
                                <a:schemeClr val="dk1"/>
                              </a:solidFill>
                              <a:effectLst/>
                              <a:latin typeface="Cambria Math" panose="02040503050406030204" pitchFamily="18" charset="0"/>
                              <a:ea typeface="+mn-ea"/>
                              <a:cs typeface="+mn-cs"/>
                            </a:rPr>
                          </m:ctrlPr>
                        </m:sSubPr>
                        <m:e>
                          <m:r>
                            <m:rPr>
                              <m:sty m:val="p"/>
                            </m:rPr>
                            <a:rPr lang="en-ZA" sz="1200">
                              <a:solidFill>
                                <a:schemeClr val="dk1"/>
                              </a:solidFill>
                              <a:effectLst/>
                              <a:latin typeface="Cambria Math" panose="02040503050406030204" pitchFamily="18" charset="0"/>
                              <a:ea typeface="+mn-ea"/>
                              <a:cs typeface="+mn-cs"/>
                            </a:rPr>
                            <m:t>V</m:t>
                          </m:r>
                        </m:e>
                        <m:sub>
                          <m:r>
                            <a:rPr lang="en-ZA" sz="1200">
                              <a:solidFill>
                                <a:schemeClr val="dk1"/>
                              </a:solidFill>
                              <a:effectLst/>
                              <a:latin typeface="Cambria Math" panose="02040503050406030204" pitchFamily="18" charset="0"/>
                              <a:ea typeface="+mn-ea"/>
                              <a:cs typeface="+mn-cs"/>
                            </a:rPr>
                            <m:t>2</m:t>
                          </m:r>
                        </m:sub>
                      </m:sSub>
                    </m:num>
                    <m:den>
                      <m:sSub>
                        <m:sSubPr>
                          <m:ctrlPr>
                            <a:rPr lang="en-ZA" sz="1200" i="1">
                              <a:solidFill>
                                <a:schemeClr val="dk1"/>
                              </a:solidFill>
                              <a:effectLst/>
                              <a:latin typeface="Cambria Math" panose="02040503050406030204" pitchFamily="18" charset="0"/>
                              <a:ea typeface="+mn-ea"/>
                              <a:cs typeface="+mn-cs"/>
                            </a:rPr>
                          </m:ctrlPr>
                        </m:sSubPr>
                        <m:e>
                          <m:d>
                            <m:dPr>
                              <m:begChr m:val="["/>
                              <m:endChr m:val="]"/>
                              <m:ctrlPr>
                                <a:rPr lang="en-ZA" sz="1200" i="1">
                                  <a:solidFill>
                                    <a:schemeClr val="dk1"/>
                                  </a:solidFill>
                                  <a:effectLst/>
                                  <a:latin typeface="Cambria Math" panose="02040503050406030204" pitchFamily="18" charset="0"/>
                                  <a:ea typeface="+mn-ea"/>
                                  <a:cs typeface="+mn-cs"/>
                                </a:rPr>
                              </m:ctrlPr>
                            </m:dPr>
                            <m:e>
                              <m:r>
                                <m:rPr>
                                  <m:sty m:val="p"/>
                                </m:rPr>
                                <a:rPr lang="en-ZA" sz="1200">
                                  <a:solidFill>
                                    <a:schemeClr val="dk1"/>
                                  </a:solidFill>
                                  <a:effectLst/>
                                  <a:latin typeface="Cambria Math" panose="02040503050406030204" pitchFamily="18" charset="0"/>
                                  <a:ea typeface="+mn-ea"/>
                                  <a:cs typeface="+mn-cs"/>
                                </a:rPr>
                                <m:t>C</m:t>
                              </m:r>
                              <m:r>
                                <a:rPr lang="en-ZA" sz="1200" i="1">
                                  <a:solidFill>
                                    <a:schemeClr val="dk1"/>
                                  </a:solidFill>
                                  <a:effectLst/>
                                  <a:latin typeface="Cambria Math" panose="02040503050406030204" pitchFamily="18" charset="0"/>
                                  <a:ea typeface="+mn-ea"/>
                                  <a:cs typeface="+mn-cs"/>
                                </a:rPr>
                                <m:t>−</m:t>
                              </m:r>
                              <m:r>
                                <m:rPr>
                                  <m:sty m:val="p"/>
                                </m:rPr>
                                <a:rPr lang="en-ZA" sz="1200">
                                  <a:solidFill>
                                    <a:schemeClr val="dk1"/>
                                  </a:solidFill>
                                  <a:effectLst/>
                                  <a:latin typeface="Cambria Math" panose="02040503050406030204" pitchFamily="18" charset="0"/>
                                  <a:ea typeface="+mn-ea"/>
                                  <a:cs typeface="+mn-cs"/>
                                </a:rPr>
                                <m:t>PC</m:t>
                              </m:r>
                            </m:e>
                          </m:d>
                        </m:e>
                        <m:sub>
                          <m:r>
                            <a:rPr lang="en-ZA" sz="1200">
                              <a:solidFill>
                                <a:schemeClr val="dk1"/>
                              </a:solidFill>
                              <a:effectLst/>
                              <a:latin typeface="Cambria Math" panose="02040503050406030204" pitchFamily="18" charset="0"/>
                              <a:ea typeface="+mn-ea"/>
                              <a:cs typeface="+mn-cs"/>
                            </a:rPr>
                            <m:t>1</m:t>
                          </m:r>
                        </m:sub>
                      </m:sSub>
                      <m:sSub>
                        <m:sSubPr>
                          <m:ctrlPr>
                            <a:rPr lang="en-ZA" sz="1200" i="1">
                              <a:solidFill>
                                <a:schemeClr val="dk1"/>
                              </a:solidFill>
                              <a:effectLst/>
                              <a:latin typeface="Cambria Math" panose="02040503050406030204" pitchFamily="18" charset="0"/>
                              <a:ea typeface="+mn-ea"/>
                              <a:cs typeface="+mn-cs"/>
                            </a:rPr>
                          </m:ctrlPr>
                        </m:sSubPr>
                        <m:e>
                          <m:r>
                            <a:rPr lang="en-ZA" sz="1200" i="1">
                              <a:solidFill>
                                <a:schemeClr val="dk1"/>
                              </a:solidFill>
                              <a:effectLst/>
                              <a:latin typeface="Cambria Math" panose="02040503050406030204" pitchFamily="18" charset="0"/>
                              <a:ea typeface="+mn-ea"/>
                              <a:cs typeface="+mn-cs"/>
                            </a:rPr>
                            <m:t>𝑉</m:t>
                          </m:r>
                        </m:e>
                        <m:sub>
                          <m:r>
                            <a:rPr lang="en-ZA" sz="1200" i="1">
                              <a:solidFill>
                                <a:schemeClr val="dk1"/>
                              </a:solidFill>
                              <a:effectLst/>
                              <a:latin typeface="Cambria Math" panose="02040503050406030204" pitchFamily="18" charset="0"/>
                              <a:ea typeface="+mn-ea"/>
                              <a:cs typeface="+mn-cs"/>
                            </a:rPr>
                            <m:t>1</m:t>
                          </m:r>
                        </m:sub>
                      </m:sSub>
                    </m:den>
                  </m:f>
                </m:oMath>
              </a14:m>
              <a:r>
                <a:rPr lang="en-ZA" sz="1200">
                  <a:solidFill>
                    <a:schemeClr val="dk1"/>
                  </a:solidFill>
                  <a:effectLst/>
                  <a:latin typeface="+mn-lt"/>
                  <a:ea typeface="+mn-ea"/>
                  <a:cs typeface="+mn-cs"/>
                </a:rPr>
                <a:t>		Equation 4</a:t>
              </a:r>
            </a:p>
            <a:p>
              <a:r>
                <a:rPr lang="en-ZA" sz="1200">
                  <a:solidFill>
                    <a:schemeClr val="dk1"/>
                  </a:solidFill>
                  <a:effectLst/>
                  <a:latin typeface="+mn-lt"/>
                  <a:ea typeface="+mn-ea"/>
                  <a:cs typeface="+mn-cs"/>
                </a:rPr>
                <a:t>Where V is the volume, and 1 refers to the previous or first step, and 2 refers to the subsequent step.</a:t>
              </a:r>
            </a:p>
            <a:p>
              <a:endParaRPr lang="en-ZA" sz="1200"/>
            </a:p>
          </xdr:txBody>
        </xdr:sp>
      </mc:Choice>
      <mc:Fallback>
        <xdr:sp macro="" textlink="">
          <xdr:nvSpPr>
            <xdr:cNvPr id="4" name="TextBox 3">
              <a:extLst>
                <a:ext uri="{FF2B5EF4-FFF2-40B4-BE49-F238E27FC236}">
                  <a16:creationId xmlns:a16="http://schemas.microsoft.com/office/drawing/2014/main" id="{F2C15BE4-7F78-4614-8D5B-26D5AB0C1399}"/>
                </a:ext>
              </a:extLst>
            </xdr:cNvPr>
            <xdr:cNvSpPr txBox="1"/>
          </xdr:nvSpPr>
          <xdr:spPr>
            <a:xfrm>
              <a:off x="609600" y="3516086"/>
              <a:ext cx="6139543" cy="72716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200" b="1"/>
                <a:t>C-PC descriptors </a:t>
              </a:r>
            </a:p>
            <a:p>
              <a:r>
                <a:rPr lang="en-ZA" sz="1200"/>
                <a:t>For each experiment where the purity number, recovery and concentration of C-phycocyanin were relevant, the following formulae were used. In each case, the sample was appropriately diluted with deionised water, centrifuged in 2 mL Eppendorf microcentrifuge tubes at 13000 RPM in a microcentrifuge (Eppendorf MiniSpin plus), and then the absorbances were read by spectrophotometer. Each sample had absorbance quantified at 280, 620 and 650 nm, the maximum absorbance wavelengths for proteins, C-phycocyanin and allophycocyanin, respectively. The total volume from which the sample was taken was also quantified and used to determine the total phycocyanin content, which could be used to determine recoveries at each step</a:t>
              </a:r>
            </a:p>
            <a:p>
              <a:endParaRPr lang="en-ZA" sz="1200"/>
            </a:p>
            <a:p>
              <a:pPr marL="0" marR="0" lvl="0" indent="0" algn="l" defTabSz="914400" eaLnBrk="1" fontAlgn="auto" latinLnBrk="0" hangingPunct="1">
                <a:lnSpc>
                  <a:spcPct val="100000"/>
                </a:lnSpc>
                <a:spcBef>
                  <a:spcPts val="0"/>
                </a:spcBef>
                <a:spcAft>
                  <a:spcPts val="0"/>
                </a:spcAft>
                <a:buClrTx/>
                <a:buSzTx/>
                <a:buFontTx/>
                <a:buNone/>
                <a:tabLst/>
                <a:defRPr/>
              </a:pPr>
              <a:r>
                <a:rPr lang="en-ZA" sz="1200" b="1" i="1">
                  <a:solidFill>
                    <a:schemeClr val="dk1"/>
                  </a:solidFill>
                  <a:effectLst/>
                  <a:latin typeface="+mn-lt"/>
                  <a:ea typeface="+mn-ea"/>
                  <a:cs typeface="+mn-cs"/>
                </a:rPr>
                <a:t>C-PC Purity</a:t>
              </a:r>
              <a:endParaRPr lang="en-ZA" sz="1200">
                <a:solidFill>
                  <a:schemeClr val="dk1"/>
                </a:solidFill>
                <a:effectLst/>
                <a:latin typeface="+mn-lt"/>
                <a:ea typeface="+mn-ea"/>
                <a:cs typeface="+mn-cs"/>
              </a:endParaRPr>
            </a:p>
            <a:p>
              <a:r>
                <a:rPr lang="en-ZA" sz="1200">
                  <a:solidFill>
                    <a:schemeClr val="dk1"/>
                  </a:solidFill>
                  <a:effectLst/>
                  <a:latin typeface="+mn-lt"/>
                  <a:ea typeface="+mn-ea"/>
                  <a:cs typeface="+mn-cs"/>
                </a:rPr>
                <a:t>The purity of phycocyanin is by convention given as the purity number. This is the ratio of the absorbance at the maximum absorbance for C-PC (620 nm) to the maximum absorbance for the total amino acids present in solution (280 nm). The spectrophotometer was used to determine this ratio, using microplates for the sample readings. </a:t>
              </a:r>
            </a:p>
            <a:p>
              <a:r>
                <a:rPr lang="en-ZA" sz="1200" i="0">
                  <a:solidFill>
                    <a:schemeClr val="dk1"/>
                  </a:solidFill>
                  <a:effectLst/>
                  <a:latin typeface="Cambria Math" panose="02040503050406030204" pitchFamily="18" charset="0"/>
                  <a:ea typeface="+mn-ea"/>
                  <a:cs typeface="+mn-cs"/>
                </a:rPr>
                <a:t>𝑐𝑃𝐶 𝑝𝑢𝑟𝑖𝑡𝑦=( A_620)/A_280   </a:t>
              </a:r>
              <a:r>
                <a:rPr lang="en-ZA" sz="1200">
                  <a:solidFill>
                    <a:schemeClr val="dk1"/>
                  </a:solidFill>
                  <a:effectLst/>
                  <a:latin typeface="+mn-lt"/>
                  <a:ea typeface="+mn-ea"/>
                  <a:cs typeface="+mn-cs"/>
                </a:rPr>
                <a:t>			Equation 2</a:t>
              </a:r>
            </a:p>
            <a:p>
              <a:r>
                <a:rPr lang="en-ZA" sz="1200">
                  <a:solidFill>
                    <a:schemeClr val="dk1"/>
                  </a:solidFill>
                  <a:effectLst/>
                  <a:latin typeface="+mn-lt"/>
                  <a:ea typeface="+mn-ea"/>
                  <a:cs typeface="+mn-cs"/>
                </a:rPr>
                <a:t>Where </a:t>
              </a:r>
              <a:r>
                <a:rPr lang="en-ZA" sz="1200" i="0">
                  <a:solidFill>
                    <a:schemeClr val="dk1"/>
                  </a:solidFill>
                  <a:effectLst/>
                  <a:latin typeface="Cambria Math" panose="02040503050406030204" pitchFamily="18" charset="0"/>
                  <a:ea typeface="+mn-ea"/>
                  <a:cs typeface="+mn-cs"/>
                </a:rPr>
                <a:t>A_λ</a:t>
              </a:r>
              <a:r>
                <a:rPr lang="en-ZA" sz="1200">
                  <a:solidFill>
                    <a:schemeClr val="dk1"/>
                  </a:solidFill>
                  <a:effectLst/>
                  <a:latin typeface="+mn-lt"/>
                  <a:ea typeface="+mn-ea"/>
                  <a:cs typeface="+mn-cs"/>
                </a:rPr>
                <a:t> is the absorbance under a spectrophotometer at λ, the wavelength in nm.</a:t>
              </a:r>
            </a:p>
            <a:p>
              <a:endParaRPr lang="en-ZA" sz="1200" b="1" i="1">
                <a:solidFill>
                  <a:schemeClr val="dk1"/>
                </a:solidFill>
                <a:effectLst/>
                <a:latin typeface="+mn-lt"/>
                <a:ea typeface="+mn-ea"/>
                <a:cs typeface="+mn-cs"/>
              </a:endParaRPr>
            </a:p>
            <a:p>
              <a:r>
                <a:rPr lang="en-ZA" sz="1200" b="1" i="1">
                  <a:solidFill>
                    <a:schemeClr val="dk1"/>
                  </a:solidFill>
                  <a:effectLst/>
                  <a:latin typeface="+mn-lt"/>
                  <a:ea typeface="+mn-ea"/>
                  <a:cs typeface="+mn-cs"/>
                </a:rPr>
                <a:t>C-PC concentration</a:t>
              </a:r>
            </a:p>
            <a:p>
              <a:r>
                <a:rPr lang="en-ZA" sz="1200">
                  <a:solidFill>
                    <a:schemeClr val="dk1"/>
                  </a:solidFill>
                  <a:effectLst/>
                  <a:latin typeface="+mn-lt"/>
                  <a:ea typeface="+mn-ea"/>
                  <a:cs typeface="+mn-cs"/>
                </a:rPr>
                <a:t>The concentration of C-PC is found by the formula below, using the absorbances at 620 nm and 650 nm, to account for the amount of allophycocyanin in the solution (Yoshikawa and Belay, 2008):</a:t>
              </a:r>
            </a:p>
            <a:p>
              <a:r>
                <a:rPr lang="en-ZA" sz="1200" i="0">
                  <a:solidFill>
                    <a:schemeClr val="dk1"/>
                  </a:solidFill>
                  <a:effectLst/>
                  <a:latin typeface="Cambria Math" panose="02040503050406030204" pitchFamily="18" charset="0"/>
                  <a:ea typeface="+mn-ea"/>
                  <a:cs typeface="+mn-cs"/>
                </a:rPr>
                <a:t>[𝑐𝑃𝐶]  (𝑚𝑔/𝑚𝐿)= 0.162∗ A_620  – 0.098∗ A_650</a:t>
              </a:r>
              <a:r>
                <a:rPr lang="en-ZA" sz="1200">
                  <a:solidFill>
                    <a:schemeClr val="dk1"/>
                  </a:solidFill>
                  <a:effectLst/>
                  <a:latin typeface="+mn-lt"/>
                  <a:ea typeface="+mn-ea"/>
                  <a:cs typeface="+mn-cs"/>
                </a:rPr>
                <a:t>	Equation 3</a:t>
              </a:r>
            </a:p>
            <a:p>
              <a:r>
                <a:rPr lang="en-ZA" sz="1200">
                  <a:solidFill>
                    <a:schemeClr val="dk1"/>
                  </a:solidFill>
                  <a:effectLst/>
                  <a:latin typeface="+mn-lt"/>
                  <a:ea typeface="+mn-ea"/>
                  <a:cs typeface="+mn-cs"/>
                </a:rPr>
                <a:t>Where [C-PC] is the C-PC concentration </a:t>
              </a:r>
            </a:p>
            <a:p>
              <a:endParaRPr lang="en-ZA" sz="1200">
                <a:solidFill>
                  <a:schemeClr val="dk1"/>
                </a:solidFill>
                <a:effectLst/>
                <a:latin typeface="+mn-lt"/>
                <a:ea typeface="+mn-ea"/>
                <a:cs typeface="+mn-cs"/>
              </a:endParaRPr>
            </a:p>
            <a:p>
              <a:r>
                <a:rPr lang="en-ZA" sz="1200" b="1" i="1">
                  <a:solidFill>
                    <a:schemeClr val="dk1"/>
                  </a:solidFill>
                  <a:effectLst/>
                  <a:latin typeface="+mn-lt"/>
                  <a:ea typeface="+mn-ea"/>
                  <a:cs typeface="+mn-cs"/>
                </a:rPr>
                <a:t>C-PC recovery</a:t>
              </a:r>
            </a:p>
            <a:p>
              <a:r>
                <a:rPr lang="en-ZA" sz="1200">
                  <a:solidFill>
                    <a:schemeClr val="dk1"/>
                  </a:solidFill>
                  <a:effectLst/>
                  <a:latin typeface="+mn-lt"/>
                  <a:ea typeface="+mn-ea"/>
                  <a:cs typeface="+mn-cs"/>
                </a:rPr>
                <a:t>The recovery of phycocyanin was calculated as the fraction of the amount of C-PC recovered in a stage relative to that from the previous step. This was calculated using the values of C-PC concentration from the previous and subsequent steps, and the respective volumes that were recovered.</a:t>
              </a:r>
            </a:p>
            <a:p>
              <a:r>
                <a:rPr lang="en-ZA" sz="1200" i="0">
                  <a:solidFill>
                    <a:schemeClr val="dk1"/>
                  </a:solidFill>
                  <a:effectLst/>
                  <a:latin typeface="Cambria Math" panose="02040503050406030204" pitchFamily="18" charset="0"/>
                  <a:ea typeface="+mn-ea"/>
                  <a:cs typeface="+mn-cs"/>
                </a:rPr>
                <a:t>𝑐𝑃𝐶 𝑟𝑒𝑐𝑜𝑣𝑒𝑟𝑦 (𝑓𝑟𝑎𝑐𝑡𝑖𝑜𝑛)=([C−PC]_2 V_2)/([C−PC]_1 𝑉_1 )</a:t>
              </a:r>
              <a:r>
                <a:rPr lang="en-ZA" sz="1200">
                  <a:solidFill>
                    <a:schemeClr val="dk1"/>
                  </a:solidFill>
                  <a:effectLst/>
                  <a:latin typeface="+mn-lt"/>
                  <a:ea typeface="+mn-ea"/>
                  <a:cs typeface="+mn-cs"/>
                </a:rPr>
                <a:t>		Equation 4</a:t>
              </a:r>
            </a:p>
            <a:p>
              <a:r>
                <a:rPr lang="en-ZA" sz="1200">
                  <a:solidFill>
                    <a:schemeClr val="dk1"/>
                  </a:solidFill>
                  <a:effectLst/>
                  <a:latin typeface="+mn-lt"/>
                  <a:ea typeface="+mn-ea"/>
                  <a:cs typeface="+mn-cs"/>
                </a:rPr>
                <a:t>Where V is the volume, and 1 refers to the previous or first step, and 2 refers to the subsequent step.</a:t>
              </a:r>
            </a:p>
            <a:p>
              <a:endParaRPr lang="en-ZA" sz="1200"/>
            </a:p>
          </xdr:txBody>
        </xdr:sp>
      </mc:Fallback>
    </mc:AlternateContent>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462D5-75EC-491D-BDC9-07B66ACC2D71}">
  <dimension ref="C2:AF51"/>
  <sheetViews>
    <sheetView zoomScale="55" zoomScaleNormal="55" workbookViewId="0">
      <selection activeCell="G44" sqref="G44"/>
    </sheetView>
  </sheetViews>
  <sheetFormatPr defaultRowHeight="14.4" x14ac:dyDescent="0.3"/>
  <cols>
    <col min="3" max="3" width="39.5546875" customWidth="1"/>
    <col min="4" max="4" width="23.44140625" bestFit="1" customWidth="1"/>
    <col min="5" max="5" width="18.109375" bestFit="1" customWidth="1"/>
    <col min="6" max="6" width="24.33203125" bestFit="1" customWidth="1"/>
    <col min="7" max="7" width="22" bestFit="1" customWidth="1"/>
    <col min="8" max="8" width="7.6640625" bestFit="1" customWidth="1"/>
    <col min="9" max="9" width="18.88671875" customWidth="1"/>
    <col min="10" max="10" width="20.21875" customWidth="1"/>
    <col min="11" max="11" width="19.109375" customWidth="1"/>
    <col min="12" max="12" width="14.6640625" customWidth="1"/>
    <col min="13" max="13" width="19.21875" customWidth="1"/>
    <col min="14" max="14" width="12.44140625" bestFit="1" customWidth="1"/>
    <col min="15" max="15" width="7.6640625" bestFit="1" customWidth="1"/>
    <col min="16" max="16" width="16.6640625" customWidth="1"/>
    <col min="17" max="17" width="7.6640625" bestFit="1" customWidth="1"/>
    <col min="18" max="18" width="19.5546875" customWidth="1"/>
    <col min="22" max="23" width="9.6640625" bestFit="1" customWidth="1"/>
    <col min="24" max="24" width="5.44140625" customWidth="1"/>
  </cols>
  <sheetData>
    <row r="2" spans="3:32" x14ac:dyDescent="0.3">
      <c r="C2" s="25" t="s">
        <v>49</v>
      </c>
    </row>
    <row r="3" spans="3:32" ht="47.4" customHeight="1" x14ac:dyDescent="0.35">
      <c r="C3" s="48"/>
      <c r="D3" s="48"/>
      <c r="E3" s="48" t="s">
        <v>28</v>
      </c>
      <c r="F3" s="48">
        <v>1</v>
      </c>
      <c r="G3" s="48">
        <v>2</v>
      </c>
      <c r="H3" s="48">
        <v>3</v>
      </c>
      <c r="I3" s="48">
        <v>4</v>
      </c>
      <c r="J3" s="48">
        <v>5</v>
      </c>
      <c r="K3" s="48">
        <v>6</v>
      </c>
      <c r="L3" s="48">
        <v>7</v>
      </c>
      <c r="M3" s="48">
        <v>8</v>
      </c>
      <c r="N3" s="48">
        <v>9</v>
      </c>
      <c r="O3" s="48" t="s">
        <v>20</v>
      </c>
      <c r="P3" s="48" t="s">
        <v>21</v>
      </c>
      <c r="Q3" s="48" t="s">
        <v>22</v>
      </c>
      <c r="R3" s="80" t="s">
        <v>63</v>
      </c>
    </row>
    <row r="4" spans="3:32" x14ac:dyDescent="0.3">
      <c r="C4" s="53" t="s">
        <v>45</v>
      </c>
      <c r="D4" s="44" t="s">
        <v>25</v>
      </c>
      <c r="E4" s="45">
        <f>_xlfn.STDEV.S(J4,O4:Q4)</f>
        <v>1.90670195046111E-2</v>
      </c>
      <c r="F4" s="45">
        <f t="shared" ref="F4:R4" si="0">D31/D29</f>
        <v>0.42460796139927626</v>
      </c>
      <c r="G4" s="45">
        <f t="shared" si="0"/>
        <v>0.32503660322108346</v>
      </c>
      <c r="H4" s="45">
        <f t="shared" si="0"/>
        <v>0.22837370242214539</v>
      </c>
      <c r="I4" s="45">
        <f t="shared" si="0"/>
        <v>0.29503105590062118</v>
      </c>
      <c r="J4" s="45">
        <f t="shared" si="0"/>
        <v>0.22461538461538458</v>
      </c>
      <c r="K4" s="45">
        <f t="shared" si="0"/>
        <v>0.22950819672131142</v>
      </c>
      <c r="L4" s="45">
        <f t="shared" si="0"/>
        <v>0.16044260027662519</v>
      </c>
      <c r="M4" s="45">
        <f t="shared" si="0"/>
        <v>0.22015915119363386</v>
      </c>
      <c r="N4" s="45">
        <f t="shared" si="0"/>
        <v>0.25845410628019327</v>
      </c>
      <c r="O4" s="45">
        <f t="shared" si="0"/>
        <v>0.22392638036809809</v>
      </c>
      <c r="P4" s="45">
        <f t="shared" si="0"/>
        <v>0.23778501628664495</v>
      </c>
      <c r="Q4" s="45">
        <f t="shared" si="0"/>
        <v>0.1928374655647383</v>
      </c>
      <c r="R4" s="49">
        <f t="shared" si="0"/>
        <v>0.64062499999999989</v>
      </c>
    </row>
    <row r="5" spans="3:32" x14ac:dyDescent="0.3">
      <c r="C5" s="53"/>
      <c r="D5" s="44" t="s">
        <v>26</v>
      </c>
      <c r="E5" s="45">
        <f t="shared" ref="E5:E10" si="1">_xlfn.STDEV.S(J5,O5:Q5)</f>
        <v>1.6883989347790299E-2</v>
      </c>
      <c r="F5" s="45">
        <f t="shared" ref="F5:Q5" si="2">0.162*D31-0.098*D33</f>
        <v>0.13128000000000001</v>
      </c>
      <c r="G5" s="45">
        <f t="shared" si="2"/>
        <v>8.6560000000000012E-2</v>
      </c>
      <c r="H5" s="45">
        <f t="shared" si="2"/>
        <v>5.7560000000000014E-2</v>
      </c>
      <c r="I5" s="45">
        <f t="shared" si="2"/>
        <v>7.385333333333334E-2</v>
      </c>
      <c r="J5" s="45">
        <f t="shared" si="2"/>
        <v>6.0546666666666665E-2</v>
      </c>
      <c r="K5" s="45">
        <f t="shared" si="2"/>
        <v>6.9813333333333324E-2</v>
      </c>
      <c r="L5" s="45">
        <f t="shared" si="2"/>
        <v>5.4375333333333345E-2</v>
      </c>
      <c r="M5" s="45">
        <f t="shared" si="2"/>
        <v>7.2979999999999989E-2</v>
      </c>
      <c r="N5" s="45">
        <f t="shared" si="2"/>
        <v>9.0080000000000021E-2</v>
      </c>
      <c r="O5" s="45">
        <f t="shared" si="2"/>
        <v>5.9239999999999987E-2</v>
      </c>
      <c r="P5" s="45">
        <f t="shared" si="2"/>
        <v>9.3653333333333338E-2</v>
      </c>
      <c r="Q5" s="45">
        <f t="shared" si="2"/>
        <v>5.9920000000000001E-2</v>
      </c>
      <c r="R5" s="49">
        <f>(0.162*P31-0.098*P33)/10</f>
        <v>0.38919466666666669</v>
      </c>
    </row>
    <row r="6" spans="3:32" x14ac:dyDescent="0.3">
      <c r="C6" s="53"/>
      <c r="D6" s="44" t="s">
        <v>30</v>
      </c>
      <c r="E6" s="45">
        <f t="shared" si="1"/>
        <v>0.25</v>
      </c>
      <c r="F6" s="45">
        <f>27.5-F10</f>
        <v>18</v>
      </c>
      <c r="G6" s="45">
        <f>27-G10</f>
        <v>13.5</v>
      </c>
      <c r="H6" s="45">
        <f>26.5-H10</f>
        <v>11.5</v>
      </c>
      <c r="I6" s="45">
        <f>27-I10</f>
        <v>17</v>
      </c>
      <c r="J6" s="45">
        <f t="shared" ref="J6" si="3">27-J10</f>
        <v>14.5</v>
      </c>
      <c r="K6" s="45">
        <f>26.5-K10</f>
        <v>13</v>
      </c>
      <c r="L6" s="45">
        <f>27-L10</f>
        <v>18.5</v>
      </c>
      <c r="M6" s="45">
        <f>26-M10</f>
        <v>15.5</v>
      </c>
      <c r="N6" s="45">
        <f t="shared" ref="N6:Q6" si="4">26.5-N10</f>
        <v>13.5</v>
      </c>
      <c r="O6" s="45">
        <f t="shared" si="4"/>
        <v>14</v>
      </c>
      <c r="P6" s="45">
        <f t="shared" si="4"/>
        <v>14</v>
      </c>
      <c r="Q6" s="45">
        <f t="shared" si="4"/>
        <v>14</v>
      </c>
      <c r="R6" s="49"/>
    </row>
    <row r="7" spans="3:32" x14ac:dyDescent="0.3">
      <c r="C7" s="53"/>
      <c r="D7" s="44" t="s">
        <v>29</v>
      </c>
      <c r="E7" s="45">
        <f t="shared" si="1"/>
        <v>1.4097792899663586E-2</v>
      </c>
      <c r="F7" s="45">
        <f t="shared" ref="F7:Q7" si="5">(F5*F6)/(F5*F6+F9*F10)</f>
        <v>0.14501982251788939</v>
      </c>
      <c r="G7" s="45">
        <f t="shared" si="5"/>
        <v>6.6209766246481491E-2</v>
      </c>
      <c r="H7" s="45">
        <f t="shared" si="5"/>
        <v>4.526289733417032E-2</v>
      </c>
      <c r="I7" s="45">
        <f t="shared" si="5"/>
        <v>9.0799513617082425E-2</v>
      </c>
      <c r="J7" s="45">
        <f t="shared" si="5"/>
        <v>5.5860450042927473E-2</v>
      </c>
      <c r="K7" s="45">
        <f t="shared" si="5"/>
        <v>6.1334568410732919E-2</v>
      </c>
      <c r="L7" s="45">
        <f>(L5*L6)/(L5*L6+L9*L10)</f>
        <v>9.1324141357472952E-2</v>
      </c>
      <c r="M7" s="45">
        <f t="shared" si="5"/>
        <v>7.7674496213403485E-2</v>
      </c>
      <c r="N7" s="45">
        <f t="shared" si="5"/>
        <v>8.2911153634624063E-2</v>
      </c>
      <c r="O7" s="45">
        <f t="shared" si="5"/>
        <v>5.2960318500947623E-2</v>
      </c>
      <c r="P7" s="45">
        <f t="shared" si="5"/>
        <v>8.2510592184836598E-2</v>
      </c>
      <c r="Q7" s="45">
        <f t="shared" si="5"/>
        <v>5.4423086820808909E-2</v>
      </c>
      <c r="R7" s="50"/>
    </row>
    <row r="8" spans="3:32" x14ac:dyDescent="0.3">
      <c r="C8" s="54" t="s">
        <v>46</v>
      </c>
      <c r="D8" s="46" t="s">
        <v>25</v>
      </c>
      <c r="E8" s="47">
        <f t="shared" si="1"/>
        <v>2.6820398872020413E-2</v>
      </c>
      <c r="F8" s="47">
        <f t="shared" ref="F8:Q8" si="6">D32/D30</f>
        <v>0.9278404618210444</v>
      </c>
      <c r="G8" s="47">
        <f t="shared" si="6"/>
        <v>0.84519523677651598</v>
      </c>
      <c r="H8" s="47">
        <f t="shared" si="6"/>
        <v>0.82464788732394356</v>
      </c>
      <c r="I8" s="47">
        <f t="shared" si="6"/>
        <v>0.8922991071428571</v>
      </c>
      <c r="J8" s="47">
        <f t="shared" si="6"/>
        <v>0.81608579088471844</v>
      </c>
      <c r="K8" s="47">
        <f t="shared" si="6"/>
        <v>0.78460620525059666</v>
      </c>
      <c r="L8" s="47">
        <f t="shared" si="6"/>
        <v>0.8659735880865409</v>
      </c>
      <c r="M8" s="47">
        <f t="shared" si="6"/>
        <v>0.83630800611932699</v>
      </c>
      <c r="N8" s="47">
        <f t="shared" si="6"/>
        <v>0.79541339770669905</v>
      </c>
      <c r="O8" s="47">
        <f t="shared" si="6"/>
        <v>0.83599339570720999</v>
      </c>
      <c r="P8" s="47">
        <f t="shared" si="6"/>
        <v>0.86662817551963067</v>
      </c>
      <c r="Q8" s="47">
        <f t="shared" si="6"/>
        <v>0.87346221441124794</v>
      </c>
      <c r="R8" s="50"/>
    </row>
    <row r="9" spans="3:32" x14ac:dyDescent="0.3">
      <c r="C9" s="54"/>
      <c r="D9" s="46" t="s">
        <v>26</v>
      </c>
      <c r="E9" s="47">
        <f t="shared" si="1"/>
        <v>1.1885465135260046E-2</v>
      </c>
      <c r="F9" s="47">
        <f>0.162*D32-0.098*D34</f>
        <v>1.46648</v>
      </c>
      <c r="G9" s="47">
        <f t="shared" ref="G9:Q9" si="7">0.162*E32-0.098*E34</f>
        <v>1.2207999999999997</v>
      </c>
      <c r="H9" s="47">
        <f t="shared" si="7"/>
        <v>0.93082666666666647</v>
      </c>
      <c r="I9" s="47">
        <f t="shared" si="7"/>
        <v>1.2571733333333333</v>
      </c>
      <c r="J9" s="47">
        <f t="shared" si="7"/>
        <v>1.1870800000000001</v>
      </c>
      <c r="K9" s="47">
        <f t="shared" si="7"/>
        <v>1.0288533333333332</v>
      </c>
      <c r="L9" s="47">
        <f t="shared" si="7"/>
        <v>1.1775466666666663</v>
      </c>
      <c r="M9" s="47">
        <f t="shared" si="7"/>
        <v>1.2792400000000002</v>
      </c>
      <c r="N9" s="47">
        <f t="shared" si="7"/>
        <v>1.0347066666666667</v>
      </c>
      <c r="O9" s="47">
        <f t="shared" si="7"/>
        <v>1.1864533333333336</v>
      </c>
      <c r="P9" s="47">
        <f t="shared" si="7"/>
        <v>1.1663600000000003</v>
      </c>
      <c r="Q9" s="47">
        <f t="shared" si="7"/>
        <v>1.1660133333333333</v>
      </c>
      <c r="R9" s="50"/>
    </row>
    <row r="10" spans="3:32" x14ac:dyDescent="0.3">
      <c r="C10" s="54"/>
      <c r="D10" s="46" t="s">
        <v>30</v>
      </c>
      <c r="E10" s="47">
        <f t="shared" si="1"/>
        <v>0</v>
      </c>
      <c r="F10" s="47">
        <v>9.5</v>
      </c>
      <c r="G10" s="47">
        <v>13.5</v>
      </c>
      <c r="H10" s="47">
        <v>15</v>
      </c>
      <c r="I10" s="47">
        <v>10</v>
      </c>
      <c r="J10" s="47">
        <v>12.5</v>
      </c>
      <c r="K10" s="47">
        <v>13.5</v>
      </c>
      <c r="L10" s="47">
        <v>8.5</v>
      </c>
      <c r="M10" s="47">
        <v>10.5</v>
      </c>
      <c r="N10" s="47">
        <v>13</v>
      </c>
      <c r="O10" s="47">
        <v>12.5</v>
      </c>
      <c r="P10" s="47">
        <v>12.5</v>
      </c>
      <c r="Q10" s="47">
        <v>12.5</v>
      </c>
      <c r="R10" s="50"/>
    </row>
    <row r="11" spans="3:32" x14ac:dyDescent="0.3">
      <c r="C11" s="54"/>
      <c r="D11" s="46" t="s">
        <v>27</v>
      </c>
      <c r="E11" s="47">
        <f>_xlfn.STDEV.S(J11,O11:Q11)</f>
        <v>1.4097792899663585E-2</v>
      </c>
      <c r="F11" s="47">
        <f t="shared" ref="F11:L11" si="8">1-F7</f>
        <v>0.85498017748211064</v>
      </c>
      <c r="G11" s="47">
        <f t="shared" si="8"/>
        <v>0.93379023375351855</v>
      </c>
      <c r="H11" s="47">
        <f t="shared" si="8"/>
        <v>0.95473710266582967</v>
      </c>
      <c r="I11" s="47">
        <f t="shared" si="8"/>
        <v>0.90920048638291762</v>
      </c>
      <c r="J11" s="47">
        <f t="shared" si="8"/>
        <v>0.9441395499570725</v>
      </c>
      <c r="K11" s="47">
        <f t="shared" si="8"/>
        <v>0.93866543158926707</v>
      </c>
      <c r="L11" s="47">
        <f t="shared" si="8"/>
        <v>0.90867585864252709</v>
      </c>
      <c r="M11" s="47">
        <f t="shared" ref="M11:Q11" si="9">1-M7</f>
        <v>0.9223255037865965</v>
      </c>
      <c r="N11" s="47">
        <f t="shared" si="9"/>
        <v>0.91708884636537591</v>
      </c>
      <c r="O11" s="47">
        <f t="shared" si="9"/>
        <v>0.94703968149905238</v>
      </c>
      <c r="P11" s="47">
        <f t="shared" si="9"/>
        <v>0.91748940781516342</v>
      </c>
      <c r="Q11" s="47">
        <f t="shared" si="9"/>
        <v>0.94557691317919113</v>
      </c>
      <c r="R11" s="51"/>
    </row>
    <row r="12" spans="3:32" s="33" customFormat="1" x14ac:dyDescent="0.3">
      <c r="C12" s="30"/>
      <c r="D12" s="31"/>
      <c r="E12" s="32"/>
      <c r="F12" s="32"/>
      <c r="G12" s="32"/>
      <c r="H12" s="32"/>
      <c r="I12" s="32"/>
      <c r="J12" s="32"/>
      <c r="K12" s="32"/>
      <c r="L12" s="32"/>
      <c r="M12" s="32"/>
      <c r="N12" s="32"/>
      <c r="O12" s="32"/>
      <c r="P12" s="32"/>
      <c r="Q12" s="32"/>
      <c r="R12" s="31"/>
      <c r="T12" s="38"/>
      <c r="U12"/>
      <c r="V12"/>
      <c r="W12"/>
      <c r="X12"/>
      <c r="Y12"/>
      <c r="Z12"/>
      <c r="AA12"/>
      <c r="AB12"/>
      <c r="AC12"/>
      <c r="AD12"/>
      <c r="AE12"/>
      <c r="AF12"/>
    </row>
    <row r="13" spans="3:32" x14ac:dyDescent="0.3">
      <c r="C13" s="26"/>
      <c r="E13" s="18"/>
      <c r="F13" s="18"/>
      <c r="G13" s="18"/>
      <c r="H13" s="69" t="s">
        <v>48</v>
      </c>
      <c r="I13" s="69"/>
      <c r="J13" s="69"/>
      <c r="K13" s="18"/>
      <c r="L13" s="18"/>
      <c r="M13" s="18"/>
      <c r="N13" s="18"/>
      <c r="O13" s="18"/>
      <c r="P13" s="18"/>
      <c r="Q13" s="18"/>
      <c r="T13" s="38"/>
    </row>
    <row r="14" spans="3:32" ht="48" customHeight="1" thickBot="1" x14ac:dyDescent="0.35">
      <c r="C14" s="25" t="s">
        <v>44</v>
      </c>
      <c r="H14" s="34" t="s">
        <v>37</v>
      </c>
      <c r="I14" s="77" t="s">
        <v>38</v>
      </c>
      <c r="J14" s="78" t="s">
        <v>47</v>
      </c>
      <c r="K14" s="63" t="s">
        <v>33</v>
      </c>
      <c r="L14" s="63" t="s">
        <v>25</v>
      </c>
      <c r="M14" s="63" t="s">
        <v>26</v>
      </c>
      <c r="N14" s="63" t="s">
        <v>27</v>
      </c>
      <c r="O14" s="18"/>
      <c r="P14" s="18"/>
      <c r="Q14" s="18"/>
      <c r="T14" s="38"/>
    </row>
    <row r="15" spans="3:32" ht="39" customHeight="1" thickBot="1" x14ac:dyDescent="0.35">
      <c r="C15" s="65" t="s">
        <v>59</v>
      </c>
      <c r="D15" s="75" t="s">
        <v>32</v>
      </c>
      <c r="E15" s="75" t="s">
        <v>33</v>
      </c>
      <c r="F15" s="76" t="s">
        <v>31</v>
      </c>
      <c r="H15" s="34">
        <v>1</v>
      </c>
      <c r="I15" s="44">
        <v>12</v>
      </c>
      <c r="J15" s="52">
        <v>20</v>
      </c>
      <c r="K15" s="27">
        <f t="shared" ref="K15:K26" si="10">L15/$R$4</f>
        <v>1.4483363306474841</v>
      </c>
      <c r="L15" s="27">
        <v>0.9278404618210444</v>
      </c>
      <c r="M15" s="27">
        <v>1.46648</v>
      </c>
      <c r="N15" s="27">
        <v>0.89296500820333402</v>
      </c>
      <c r="O15" s="18"/>
      <c r="P15" s="18"/>
      <c r="Q15" s="18"/>
      <c r="T15" s="38"/>
    </row>
    <row r="16" spans="3:32" ht="15.6" x14ac:dyDescent="0.3">
      <c r="C16" s="66" t="s">
        <v>34</v>
      </c>
      <c r="D16" s="39">
        <v>0.95006000000000002</v>
      </c>
      <c r="E16" s="39">
        <v>1.451047</v>
      </c>
      <c r="F16" s="39">
        <v>1.4861599999999999</v>
      </c>
      <c r="H16" s="34">
        <v>2</v>
      </c>
      <c r="I16" s="44">
        <v>12</v>
      </c>
      <c r="J16" s="52">
        <v>25</v>
      </c>
      <c r="K16" s="27">
        <f t="shared" si="10"/>
        <v>1.3193291500901716</v>
      </c>
      <c r="L16" s="27">
        <v>0.84519523677651598</v>
      </c>
      <c r="M16" s="27">
        <v>1.2207999999999997</v>
      </c>
      <c r="N16" s="27">
        <v>0.95150875087196951</v>
      </c>
      <c r="O16" s="18"/>
      <c r="P16" s="18"/>
      <c r="Q16" s="18"/>
      <c r="T16" s="38"/>
    </row>
    <row r="17" spans="3:21" ht="15.6" x14ac:dyDescent="0.3">
      <c r="C17" s="67" t="s">
        <v>36</v>
      </c>
      <c r="D17" s="40">
        <v>0.84048</v>
      </c>
      <c r="E17" s="40">
        <v>1.3532580000000001</v>
      </c>
      <c r="F17" s="40">
        <v>1.3479699999999999</v>
      </c>
      <c r="H17" s="34">
        <v>3</v>
      </c>
      <c r="I17" s="44">
        <v>12</v>
      </c>
      <c r="J17" s="52">
        <v>30</v>
      </c>
      <c r="K17" s="27">
        <f t="shared" si="10"/>
        <v>1.2872552387495706</v>
      </c>
      <c r="L17" s="27">
        <v>0.82464788732394356</v>
      </c>
      <c r="M17" s="27">
        <v>0.93082666666666647</v>
      </c>
      <c r="N17" s="27">
        <v>0.74817129963406515</v>
      </c>
      <c r="T17" s="38"/>
    </row>
    <row r="18" spans="3:21" ht="16.2" thickBot="1" x14ac:dyDescent="0.35">
      <c r="C18" s="68" t="s">
        <v>35</v>
      </c>
      <c r="D18" s="41">
        <v>1.0596399999999999</v>
      </c>
      <c r="E18" s="41">
        <v>1.5488360000000001</v>
      </c>
      <c r="F18" s="41">
        <v>1.6243399999999999</v>
      </c>
      <c r="H18" s="34">
        <v>4</v>
      </c>
      <c r="I18" s="44">
        <v>16</v>
      </c>
      <c r="J18" s="52">
        <v>20</v>
      </c>
      <c r="K18" s="27">
        <f t="shared" si="10"/>
        <v>1.392857142857143</v>
      </c>
      <c r="L18" s="27">
        <v>0.8922991071428571</v>
      </c>
      <c r="M18" s="27">
        <v>1.2571733333333333</v>
      </c>
      <c r="N18" s="27">
        <v>0.73489398019508745</v>
      </c>
      <c r="T18" s="38"/>
    </row>
    <row r="19" spans="3:21" ht="15.6" x14ac:dyDescent="0.3">
      <c r="G19" s="19" t="s">
        <v>41</v>
      </c>
      <c r="H19" s="34">
        <v>5</v>
      </c>
      <c r="I19" s="44">
        <v>16</v>
      </c>
      <c r="J19" s="52">
        <v>25</v>
      </c>
      <c r="K19" s="27">
        <f t="shared" si="10"/>
        <v>1.2738900150395607</v>
      </c>
      <c r="L19" s="27">
        <v>0.81608579088471844</v>
      </c>
      <c r="M19" s="27">
        <v>1.1870800000000001</v>
      </c>
      <c r="N19" s="27">
        <v>0.78066020272561143</v>
      </c>
      <c r="T19" s="38"/>
    </row>
    <row r="20" spans="3:21" ht="15.6" x14ac:dyDescent="0.3">
      <c r="H20" s="34">
        <v>6</v>
      </c>
      <c r="I20" s="44">
        <v>16</v>
      </c>
      <c r="J20" s="52">
        <v>30</v>
      </c>
      <c r="K20" s="27">
        <f t="shared" si="10"/>
        <v>1.2247511496594681</v>
      </c>
      <c r="L20" s="27">
        <v>0.78460620525059666</v>
      </c>
      <c r="M20" s="27">
        <v>1.0288533333333332</v>
      </c>
      <c r="N20" s="27">
        <v>0.75178388405435637</v>
      </c>
      <c r="T20" s="38"/>
    </row>
    <row r="21" spans="3:21" ht="15.6" x14ac:dyDescent="0.3">
      <c r="H21" s="34">
        <v>7</v>
      </c>
      <c r="I21" s="44">
        <v>20</v>
      </c>
      <c r="J21" s="52">
        <v>20</v>
      </c>
      <c r="K21" s="27">
        <f t="shared" si="10"/>
        <v>1.3517636496960641</v>
      </c>
      <c r="L21" s="27">
        <v>0.8659735880865409</v>
      </c>
      <c r="M21" s="27">
        <v>1.1775466666666663</v>
      </c>
      <c r="N21" s="27">
        <v>0.57362280773542518</v>
      </c>
      <c r="T21" s="38"/>
    </row>
    <row r="22" spans="3:21" ht="15.6" x14ac:dyDescent="0.3">
      <c r="H22" s="34">
        <v>8</v>
      </c>
      <c r="I22" s="44">
        <v>20</v>
      </c>
      <c r="J22" s="52">
        <v>25</v>
      </c>
      <c r="K22" s="27">
        <f t="shared" si="10"/>
        <v>1.3054563997960229</v>
      </c>
      <c r="L22" s="27">
        <v>0.83630800611932699</v>
      </c>
      <c r="M22" s="27">
        <v>1.2792400000000002</v>
      </c>
      <c r="N22" s="27">
        <v>0.74779328378857646</v>
      </c>
      <c r="T22" s="38"/>
    </row>
    <row r="23" spans="3:21" ht="15.6" x14ac:dyDescent="0.3">
      <c r="H23" s="34">
        <v>9</v>
      </c>
      <c r="I23" s="44">
        <v>20</v>
      </c>
      <c r="J23" s="52">
        <v>30</v>
      </c>
      <c r="K23" s="27">
        <f t="shared" si="10"/>
        <v>1.2416209134933842</v>
      </c>
      <c r="L23" s="27">
        <v>0.79541339770669905</v>
      </c>
      <c r="M23" s="27">
        <v>1.0347066666666667</v>
      </c>
      <c r="N23" s="27">
        <v>0.63005076583931874</v>
      </c>
      <c r="T23" s="38"/>
    </row>
    <row r="24" spans="3:21" ht="15.6" x14ac:dyDescent="0.3">
      <c r="G24" s="19" t="s">
        <v>40</v>
      </c>
      <c r="H24" s="34" t="s">
        <v>20</v>
      </c>
      <c r="I24" s="44">
        <v>16</v>
      </c>
      <c r="J24" s="52">
        <v>20</v>
      </c>
      <c r="K24" s="27">
        <f t="shared" si="10"/>
        <v>1.3049653006161328</v>
      </c>
      <c r="L24" s="27">
        <v>0.83599339570720999</v>
      </c>
      <c r="M24" s="27">
        <v>1.1864533333333336</v>
      </c>
      <c r="N24" s="27">
        <v>0.78024808751261709</v>
      </c>
    </row>
    <row r="25" spans="3:21" ht="15.6" x14ac:dyDescent="0.3">
      <c r="G25" s="19" t="s">
        <v>39</v>
      </c>
      <c r="H25" s="34" t="s">
        <v>21</v>
      </c>
      <c r="I25" s="44">
        <v>16</v>
      </c>
      <c r="J25" s="52">
        <v>20</v>
      </c>
      <c r="K25" s="27">
        <f t="shared" si="10"/>
        <v>1.3527854447135701</v>
      </c>
      <c r="L25" s="27">
        <v>0.86662817551963067</v>
      </c>
      <c r="M25" s="27">
        <v>1.1663600000000003</v>
      </c>
      <c r="N25" s="27">
        <v>0.76703409547043522</v>
      </c>
    </row>
    <row r="26" spans="3:21" ht="15.6" x14ac:dyDescent="0.3">
      <c r="G26" s="19" t="s">
        <v>40</v>
      </c>
      <c r="H26" s="34" t="s">
        <v>22</v>
      </c>
      <c r="I26" s="44">
        <v>16</v>
      </c>
      <c r="J26" s="52">
        <v>20</v>
      </c>
      <c r="K26" s="27">
        <f t="shared" si="10"/>
        <v>1.3634532127395091</v>
      </c>
      <c r="L26" s="27">
        <v>0.87346221441124794</v>
      </c>
      <c r="M26" s="27">
        <v>1.1660133333333333</v>
      </c>
      <c r="N26" s="27">
        <v>0.76680611684197009</v>
      </c>
    </row>
    <row r="27" spans="3:21" ht="15" thickBot="1" x14ac:dyDescent="0.35">
      <c r="C27" s="25" t="s">
        <v>42</v>
      </c>
    </row>
    <row r="28" spans="3:21" ht="43.2" customHeight="1" x14ac:dyDescent="0.3">
      <c r="C28" s="70" t="s">
        <v>43</v>
      </c>
      <c r="D28" s="71">
        <v>1</v>
      </c>
      <c r="E28" s="71">
        <v>2</v>
      </c>
      <c r="F28" s="71">
        <v>3</v>
      </c>
      <c r="G28" s="71">
        <v>4</v>
      </c>
      <c r="H28" s="71">
        <v>5</v>
      </c>
      <c r="I28" s="71">
        <v>6</v>
      </c>
      <c r="J28" s="71">
        <v>7</v>
      </c>
      <c r="K28" s="71">
        <v>8</v>
      </c>
      <c r="L28" s="71">
        <v>9</v>
      </c>
      <c r="M28" s="71" t="s">
        <v>20</v>
      </c>
      <c r="N28" s="71" t="s">
        <v>21</v>
      </c>
      <c r="O28" s="71" t="s">
        <v>22</v>
      </c>
      <c r="P28" s="79" t="s">
        <v>63</v>
      </c>
    </row>
    <row r="29" spans="3:21" x14ac:dyDescent="0.3">
      <c r="C29" s="67" t="s">
        <v>50</v>
      </c>
      <c r="D29" s="28">
        <f>(AVERAGE('Experimental data'!B11:B13)-'Experimental data'!B18)*20</f>
        <v>2.7633333333333332</v>
      </c>
      <c r="E29" s="28">
        <f>(AVERAGE('Experimental data'!C11:C13)-'Experimental data'!C18)*20</f>
        <v>2.2766666666666668</v>
      </c>
      <c r="F29" s="28">
        <f>(AVERAGE('Experimental data'!D11:D13)-'Experimental data'!D18)*20</f>
        <v>1.9266666666666665</v>
      </c>
      <c r="G29" s="28">
        <f>(AVERAGE('Experimental data'!E11:E13)-'Experimental data'!E18)*20</f>
        <v>2.1466666666666665</v>
      </c>
      <c r="H29" s="28">
        <f>(AVERAGE('Experimental data'!F11:F13)-'Experimental data'!F18)*20</f>
        <v>2.166666666666667</v>
      </c>
      <c r="I29" s="28">
        <f>(AVERAGE('Experimental data'!G11:G13)-'Experimental data'!G18)*20</f>
        <v>2.4400000000000004</v>
      </c>
      <c r="J29" s="28">
        <f>(AVERAGE('Experimental data'!H11:H13)-'Experimental data'!H18)*20</f>
        <v>2.41</v>
      </c>
      <c r="K29" s="28">
        <f>(AVERAGE('Experimental data'!I11:I13)-'Experimental data'!I18)*20</f>
        <v>2.5133333333333341</v>
      </c>
      <c r="L29" s="28">
        <f>(AVERAGE('Experimental data'!J11:J13)-'Experimental data'!J18)*20</f>
        <v>2.7600000000000002</v>
      </c>
      <c r="M29" s="28">
        <f>(AVERAGE('Experimental data'!K11:K13)-'Experimental data'!K18)*20</f>
        <v>2.1733333333333338</v>
      </c>
      <c r="N29" s="28">
        <f>(AVERAGE('Experimental data'!L11:L13)-'Experimental data'!L18)*20</f>
        <v>4.0933333333333337</v>
      </c>
      <c r="O29" s="28">
        <f>(AVERAGE('Experimental data'!M11:M13)-'Experimental data'!M18)*20</f>
        <v>2.42</v>
      </c>
      <c r="P29" s="72">
        <v>51.2</v>
      </c>
      <c r="U29" s="23"/>
    </row>
    <row r="30" spans="3:21" x14ac:dyDescent="0.3">
      <c r="C30" s="67" t="s">
        <v>51</v>
      </c>
      <c r="D30" s="28">
        <f>(AVERAGE('Experimental data'!B14:B16)-'Experimental data'!B18)*20</f>
        <v>12.703333333333333</v>
      </c>
      <c r="E30" s="28">
        <f>(AVERAGE('Experimental data'!C14:C16)-'Experimental data'!C18)*20</f>
        <v>12.036666666666669</v>
      </c>
      <c r="F30" s="28">
        <f>(AVERAGE('Experimental data'!D14:D16)-'Experimental data'!D18)*20</f>
        <v>9.466666666666665</v>
      </c>
      <c r="G30" s="28">
        <f>(AVERAGE('Experimental data'!E14:E16)-'Experimental data'!E18)*20</f>
        <v>11.946666666666667</v>
      </c>
      <c r="H30" s="28">
        <f>(AVERAGE('Experimental data'!F14:F16)-'Experimental data'!F18)*20</f>
        <v>12.433333333333334</v>
      </c>
      <c r="I30" s="28">
        <f>(AVERAGE('Experimental data'!G14:G16)-'Experimental data'!G18)*20</f>
        <v>11.173333333333332</v>
      </c>
      <c r="J30" s="28">
        <f>(AVERAGE('Experimental data'!H14:H16)-'Experimental data'!H18)*20</f>
        <v>11.863333333333335</v>
      </c>
      <c r="K30" s="28">
        <f>(AVERAGE('Experimental data'!I14:I16)-'Experimental data'!I18)*20</f>
        <v>13.073333333333332</v>
      </c>
      <c r="L30" s="28">
        <f>(AVERAGE('Experimental data'!J14:J16)-'Experimental data'!J18)*20</f>
        <v>11.046666666666665</v>
      </c>
      <c r="M30" s="28">
        <f>(AVERAGE('Experimental data'!K14:K16)-'Experimental data'!K18)*20</f>
        <v>12.113333333333332</v>
      </c>
      <c r="N30" s="28">
        <f>(AVERAGE('Experimental data'!L14:L16)-'Experimental data'!L18)*20</f>
        <v>11.546666666666665</v>
      </c>
      <c r="O30" s="28">
        <f>(AVERAGE('Experimental data'!M14:M16)-'Experimental data'!M18)*20</f>
        <v>11.379999999999999</v>
      </c>
      <c r="P30" s="73"/>
      <c r="U30" s="23"/>
    </row>
    <row r="31" spans="3:21" x14ac:dyDescent="0.3">
      <c r="C31" s="67" t="s">
        <v>52</v>
      </c>
      <c r="D31" s="28">
        <f>AVERAGE('Experimental data'!B22:B24)*20</f>
        <v>1.1733333333333333</v>
      </c>
      <c r="E31" s="28">
        <f>AVERAGE('Experimental data'!C22:C24)*20</f>
        <v>0.7400000000000001</v>
      </c>
      <c r="F31" s="28">
        <f>AVERAGE('Experimental data'!D22:D24)*20</f>
        <v>0.44000000000000006</v>
      </c>
      <c r="G31" s="28">
        <f>AVERAGE('Experimental data'!E22:E24)*20</f>
        <v>0.63333333333333341</v>
      </c>
      <c r="H31" s="28">
        <f>AVERAGE('Experimental data'!F22:F24)*20</f>
        <v>0.48666666666666664</v>
      </c>
      <c r="I31" s="28">
        <f>AVERAGE('Experimental data'!G22:G24)*20</f>
        <v>0.55999999999999994</v>
      </c>
      <c r="J31" s="28">
        <f>AVERAGE('Experimental data'!H22:H24)*20</f>
        <v>0.38666666666666671</v>
      </c>
      <c r="K31" s="28">
        <f>AVERAGE('Experimental data'!I22:I24)*20</f>
        <v>0.55333333333333323</v>
      </c>
      <c r="L31" s="28">
        <f>AVERAGE('Experimental data'!J22:J24)*20</f>
        <v>0.71333333333333349</v>
      </c>
      <c r="M31" s="28">
        <f>AVERAGE('Experimental data'!K22:K24)*20</f>
        <v>0.48666666666666664</v>
      </c>
      <c r="N31" s="28">
        <f>AVERAGE('Experimental data'!L22:L24)*20</f>
        <v>0.97333333333333338</v>
      </c>
      <c r="O31" s="28">
        <f>AVERAGE('Experimental data'!M22:M24)*20</f>
        <v>0.46666666666666667</v>
      </c>
      <c r="P31" s="72">
        <v>32.799999999999997</v>
      </c>
      <c r="U31" s="23"/>
    </row>
    <row r="32" spans="3:21" x14ac:dyDescent="0.3">
      <c r="C32" s="67" t="s">
        <v>53</v>
      </c>
      <c r="D32" s="28">
        <f>AVERAGE('Experimental data'!B25:B27)*20</f>
        <v>11.786666666666667</v>
      </c>
      <c r="E32" s="28">
        <f>AVERAGE('Experimental data'!C25:C27)*20</f>
        <v>10.173333333333332</v>
      </c>
      <c r="F32" s="28">
        <f>AVERAGE('Experimental data'!D25:D27)*20</f>
        <v>7.8066666666666649</v>
      </c>
      <c r="G32" s="28">
        <f>AVERAGE('Experimental data'!E25:E27)*20</f>
        <v>10.66</v>
      </c>
      <c r="H32" s="28">
        <f>AVERAGE('Experimental data'!F25:F27)*20</f>
        <v>10.146666666666667</v>
      </c>
      <c r="I32" s="28">
        <f>AVERAGE('Experimental data'!G25:G27)*20</f>
        <v>8.7666666666666657</v>
      </c>
      <c r="J32" s="28">
        <f>AVERAGE('Experimental data'!H25:H27)*20</f>
        <v>10.273333333333332</v>
      </c>
      <c r="K32" s="28">
        <f>AVERAGE('Experimental data'!I25:I27)*20</f>
        <v>10.933333333333334</v>
      </c>
      <c r="L32" s="28">
        <f>AVERAGE('Experimental data'!J25:J27)*20</f>
        <v>8.7866666666666671</v>
      </c>
      <c r="M32" s="28">
        <f>AVERAGE('Experimental data'!K25:K27)*20</f>
        <v>10.126666666666669</v>
      </c>
      <c r="N32" s="28">
        <f>AVERAGE('Experimental data'!L25:L27)*20</f>
        <v>10.006666666666668</v>
      </c>
      <c r="O32" s="28">
        <f>AVERAGE('Experimental data'!M25:M27)*20</f>
        <v>9.9400000000000013</v>
      </c>
      <c r="P32" s="73"/>
    </row>
    <row r="33" spans="3:29" x14ac:dyDescent="0.3">
      <c r="C33" s="67" t="s">
        <v>54</v>
      </c>
      <c r="D33" s="28">
        <f>AVERAGE('Experimental data'!B33:B35)*20</f>
        <v>0.6</v>
      </c>
      <c r="E33" s="28">
        <f>AVERAGE('Experimental data'!C33:C35)*20</f>
        <v>0.34</v>
      </c>
      <c r="F33" s="28">
        <f>AVERAGE('Experimental data'!D33:D35)*20</f>
        <v>0.13999999999999999</v>
      </c>
      <c r="G33" s="28">
        <f>AVERAGE('Experimental data'!E33:E35)*20</f>
        <v>0.29333333333333333</v>
      </c>
      <c r="H33" s="28">
        <f>AVERAGE('Experimental data'!F33:F35)*20</f>
        <v>0.18666666666666665</v>
      </c>
      <c r="I33" s="28">
        <f>AVERAGE('Experimental data'!G33:G35)*20</f>
        <v>0.21333333333333332</v>
      </c>
      <c r="J33" s="28">
        <f>AVERAGE('Experimental data'!H33:H35)*20</f>
        <v>8.4333333333333343E-2</v>
      </c>
      <c r="K33" s="28">
        <f>AVERAGE('Experimental data'!I33:I35)*20</f>
        <v>0.17</v>
      </c>
      <c r="L33" s="28">
        <f>AVERAGE('Experimental data'!J33:J35)*20</f>
        <v>0.26</v>
      </c>
      <c r="M33" s="28">
        <f>AVERAGE('Experimental data'!K33:K35)*20</f>
        <v>0.2</v>
      </c>
      <c r="N33" s="28">
        <f>AVERAGE('Experimental data'!L33:L35)*20</f>
        <v>0.65333333333333343</v>
      </c>
      <c r="O33" s="28">
        <f>AVERAGE('Experimental data'!M33:M35)*20</f>
        <v>0.15999999999999998</v>
      </c>
      <c r="P33" s="72">
        <v>14.506666666666668</v>
      </c>
    </row>
    <row r="34" spans="3:29" ht="15" thickBot="1" x14ac:dyDescent="0.35">
      <c r="C34" s="68" t="s">
        <v>55</v>
      </c>
      <c r="D34" s="29">
        <f>AVERAGE('Experimental data'!B36:B38)*20</f>
        <v>4.5199999999999996</v>
      </c>
      <c r="E34" s="29">
        <f>AVERAGE('Experimental data'!C36:C38)*20</f>
        <v>4.3600000000000003</v>
      </c>
      <c r="F34" s="29">
        <f>AVERAGE('Experimental data'!D36:D38)*20</f>
        <v>3.4066666666666667</v>
      </c>
      <c r="G34" s="29">
        <f>AVERAGE('Experimental data'!E36:E38)*20</f>
        <v>4.793333333333333</v>
      </c>
      <c r="H34" s="29">
        <f>AVERAGE('Experimental data'!F36:F38)*20</f>
        <v>4.66</v>
      </c>
      <c r="I34" s="29">
        <f>AVERAGE('Experimental data'!G36:G38)*20</f>
        <v>3.9933333333333332</v>
      </c>
      <c r="J34" s="29">
        <f>AVERAGE('Experimental data'!H36:H38)*20</f>
        <v>4.9666666666666668</v>
      </c>
      <c r="K34" s="29">
        <f>AVERAGE('Experimental data'!I36:I38)*20</f>
        <v>5.0199999999999996</v>
      </c>
      <c r="L34" s="29">
        <f>AVERAGE('Experimental data'!J36:J38)*20</f>
        <v>3.9666666666666668</v>
      </c>
      <c r="M34" s="29">
        <f>AVERAGE('Experimental data'!K36:K38)*20</f>
        <v>4.6333333333333337</v>
      </c>
      <c r="N34" s="29">
        <f>AVERAGE('Experimental data'!L36:L38)*20</f>
        <v>4.6399999999999997</v>
      </c>
      <c r="O34" s="29">
        <f>AVERAGE('Experimental data'!M36:M38)*20</f>
        <v>4.5333333333333332</v>
      </c>
      <c r="P34" s="74"/>
    </row>
    <row r="43" spans="3:29" x14ac:dyDescent="0.3">
      <c r="U43" s="24"/>
    </row>
    <row r="44" spans="3:29" x14ac:dyDescent="0.3">
      <c r="V44" s="11"/>
      <c r="AA44" s="25"/>
      <c r="AB44" s="25"/>
      <c r="AC44" s="25"/>
    </row>
    <row r="45" spans="3:29" x14ac:dyDescent="0.3">
      <c r="V45" s="11"/>
      <c r="AA45" s="25"/>
      <c r="AB45" s="25"/>
      <c r="AC45" s="25"/>
    </row>
    <row r="46" spans="3:29" x14ac:dyDescent="0.3">
      <c r="V46" s="23"/>
      <c r="AA46" s="25"/>
      <c r="AB46" s="25"/>
      <c r="AC46" s="25"/>
    </row>
    <row r="48" spans="3:29" x14ac:dyDescent="0.3">
      <c r="V48" s="24"/>
      <c r="W48" s="24"/>
      <c r="X48" s="24"/>
      <c r="Y48" s="24"/>
    </row>
    <row r="49" spans="21:22" x14ac:dyDescent="0.3">
      <c r="V49" s="24"/>
    </row>
    <row r="50" spans="21:22" x14ac:dyDescent="0.3">
      <c r="V50" s="24"/>
    </row>
    <row r="51" spans="21:22" x14ac:dyDescent="0.3">
      <c r="U51" s="11"/>
      <c r="V51" s="24"/>
    </row>
  </sheetData>
  <mergeCells count="5">
    <mergeCell ref="C4:C7"/>
    <mergeCell ref="C8:C11"/>
    <mergeCell ref="P29:P30"/>
    <mergeCell ref="P31:P32"/>
    <mergeCell ref="P33:P34"/>
  </mergeCells>
  <phoneticPr fontId="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0B40B-196A-44EF-8A09-BA62ACBE4AD4}">
  <dimension ref="B3:R16"/>
  <sheetViews>
    <sheetView zoomScale="70" zoomScaleNormal="70" workbookViewId="0">
      <selection activeCell="E23" sqref="E23"/>
    </sheetView>
  </sheetViews>
  <sheetFormatPr defaultRowHeight="14.4" x14ac:dyDescent="0.3"/>
  <cols>
    <col min="2" max="2" width="7.21875" bestFit="1" customWidth="1"/>
    <col min="3" max="4" width="20" customWidth="1"/>
    <col min="5" max="5" width="18.33203125" customWidth="1"/>
    <col min="6" max="6" width="17.88671875" customWidth="1"/>
    <col min="7" max="7" width="15.5546875" customWidth="1"/>
    <col min="8" max="8" width="17" bestFit="1" customWidth="1"/>
    <col min="9" max="9" width="12.21875" bestFit="1" customWidth="1"/>
  </cols>
  <sheetData>
    <row r="3" spans="2:18" ht="41.4" customHeight="1" x14ac:dyDescent="0.35">
      <c r="B3" s="59" t="s">
        <v>62</v>
      </c>
      <c r="C3" s="61" t="s">
        <v>38</v>
      </c>
      <c r="D3" s="62" t="s">
        <v>47</v>
      </c>
      <c r="E3" s="64" t="s">
        <v>60</v>
      </c>
      <c r="F3" s="64" t="s">
        <v>61</v>
      </c>
      <c r="G3" s="64" t="s">
        <v>33</v>
      </c>
      <c r="H3" s="64" t="s">
        <v>26</v>
      </c>
      <c r="I3" s="64" t="s">
        <v>27</v>
      </c>
    </row>
    <row r="4" spans="2:18" ht="18" x14ac:dyDescent="0.35">
      <c r="B4" s="59">
        <v>1</v>
      </c>
      <c r="C4" s="60">
        <v>12</v>
      </c>
      <c r="D4" s="48">
        <v>20</v>
      </c>
      <c r="E4" s="42">
        <v>35.040880269907603</v>
      </c>
      <c r="F4" s="28">
        <v>1.8947368421052631</v>
      </c>
      <c r="G4" s="28">
        <v>1.4483363306474841</v>
      </c>
      <c r="H4" s="28">
        <v>1.46648</v>
      </c>
      <c r="I4" s="27">
        <v>0.78935213514824354</v>
      </c>
    </row>
    <row r="5" spans="2:18" ht="18" x14ac:dyDescent="0.35">
      <c r="B5" s="59">
        <v>2</v>
      </c>
      <c r="C5" s="60">
        <v>12</v>
      </c>
      <c r="D5" s="48">
        <v>25</v>
      </c>
      <c r="E5" s="42">
        <v>43.401241871633125</v>
      </c>
      <c r="F5" s="28">
        <v>1</v>
      </c>
      <c r="G5" s="28">
        <v>1.3193291500901716</v>
      </c>
      <c r="H5" s="28">
        <v>1.2207999999999997</v>
      </c>
      <c r="I5" s="27">
        <v>0.93379023375351855</v>
      </c>
    </row>
    <row r="6" spans="2:18" ht="18" x14ac:dyDescent="0.35">
      <c r="B6" s="59">
        <v>3</v>
      </c>
      <c r="C6" s="60">
        <v>12</v>
      </c>
      <c r="D6" s="48">
        <v>30</v>
      </c>
      <c r="E6" s="42">
        <v>52.867176962648578</v>
      </c>
      <c r="F6" s="28">
        <v>0.76666666666666672</v>
      </c>
      <c r="G6" s="28">
        <v>1.2872552387495706</v>
      </c>
      <c r="H6" s="28">
        <v>0.93082666666666647</v>
      </c>
      <c r="I6" s="27">
        <v>0.79109950729091605</v>
      </c>
    </row>
    <row r="7" spans="2:18" ht="18" x14ac:dyDescent="0.35">
      <c r="B7" s="59">
        <v>4</v>
      </c>
      <c r="C7" s="60">
        <v>16</v>
      </c>
      <c r="D7" s="48">
        <v>20</v>
      </c>
      <c r="E7" s="42">
        <v>38.679342496997023</v>
      </c>
      <c r="F7" s="28">
        <v>1.7</v>
      </c>
      <c r="G7" s="28">
        <v>1.392857142857143</v>
      </c>
      <c r="H7" s="28">
        <v>1.2571733333333333</v>
      </c>
      <c r="I7" s="27">
        <v>0.71230533760619852</v>
      </c>
    </row>
    <row r="8" spans="2:18" ht="18" x14ac:dyDescent="0.35">
      <c r="B8" s="59">
        <v>5</v>
      </c>
      <c r="C8" s="60">
        <v>16</v>
      </c>
      <c r="D8" s="48">
        <v>25</v>
      </c>
      <c r="E8" s="42">
        <v>49.094088126779582</v>
      </c>
      <c r="F8" s="28">
        <v>1.1599999999999999</v>
      </c>
      <c r="G8" s="28">
        <v>1.2738900150395607</v>
      </c>
      <c r="H8" s="28">
        <v>1.1870800000000001</v>
      </c>
      <c r="I8" s="27">
        <v>0.84073870100672243</v>
      </c>
      <c r="Q8" s="18"/>
      <c r="R8" s="38"/>
    </row>
    <row r="9" spans="2:18" ht="18" x14ac:dyDescent="0.35">
      <c r="B9" s="59">
        <v>6</v>
      </c>
      <c r="C9" s="60">
        <v>16</v>
      </c>
      <c r="D9" s="48">
        <v>30</v>
      </c>
      <c r="E9" s="42">
        <v>57.739614486070131</v>
      </c>
      <c r="F9" s="28">
        <v>0.96296296296296291</v>
      </c>
      <c r="G9" s="28">
        <v>1.2247511496594681</v>
      </c>
      <c r="H9" s="28">
        <v>1.0288533333333332</v>
      </c>
      <c r="I9" s="27">
        <v>0.78697017908864686</v>
      </c>
      <c r="Q9" s="18"/>
      <c r="R9" s="38"/>
    </row>
    <row r="10" spans="2:18" ht="18" x14ac:dyDescent="0.35">
      <c r="B10" s="59">
        <v>7</v>
      </c>
      <c r="C10" s="60">
        <v>20</v>
      </c>
      <c r="D10" s="48">
        <v>20</v>
      </c>
      <c r="E10" s="42">
        <v>45.210509408764686</v>
      </c>
      <c r="F10" s="28">
        <v>2.1764705882352939</v>
      </c>
      <c r="G10" s="28">
        <v>1.3517636496960641</v>
      </c>
      <c r="H10" s="28">
        <v>1.1775466666666663</v>
      </c>
      <c r="I10" s="27">
        <v>0.56711102649992218</v>
      </c>
      <c r="Q10" s="18"/>
      <c r="R10" s="38"/>
    </row>
    <row r="11" spans="2:18" ht="18" x14ac:dyDescent="0.35">
      <c r="B11" s="59">
        <v>8</v>
      </c>
      <c r="C11" s="60">
        <v>20</v>
      </c>
      <c r="D11" s="48">
        <v>25</v>
      </c>
      <c r="E11" s="42">
        <v>55.478460829406572</v>
      </c>
      <c r="F11" s="28">
        <v>1.4761904761904763</v>
      </c>
      <c r="G11" s="28">
        <v>1.3054563997960229</v>
      </c>
      <c r="H11" s="28">
        <v>1.2792400000000002</v>
      </c>
      <c r="I11" s="27">
        <v>0.76104855926787174</v>
      </c>
      <c r="Q11" s="18"/>
      <c r="R11" s="38"/>
    </row>
    <row r="12" spans="2:18" ht="18" x14ac:dyDescent="0.35">
      <c r="B12" s="59">
        <v>9</v>
      </c>
      <c r="C12" s="60">
        <v>20</v>
      </c>
      <c r="D12" s="48">
        <v>30</v>
      </c>
      <c r="E12" s="42">
        <v>64.653017379314946</v>
      </c>
      <c r="F12" s="28">
        <v>1.0384615384615385</v>
      </c>
      <c r="G12" s="28">
        <v>1.2416209134933842</v>
      </c>
      <c r="H12" s="28">
        <v>1.0347066666666667</v>
      </c>
      <c r="I12" s="27">
        <v>0.76213452876855992</v>
      </c>
      <c r="Q12" s="18"/>
      <c r="R12" s="38"/>
    </row>
    <row r="13" spans="2:18" ht="18" x14ac:dyDescent="0.35">
      <c r="B13" s="59" t="s">
        <v>20</v>
      </c>
      <c r="C13" s="60">
        <v>16</v>
      </c>
      <c r="D13" s="48">
        <v>20</v>
      </c>
      <c r="E13" s="42">
        <v>49.094088126779582</v>
      </c>
      <c r="F13" s="28">
        <v>1.1200000000000001</v>
      </c>
      <c r="G13" s="28">
        <v>1.3049653006161328</v>
      </c>
      <c r="H13" s="28">
        <v>1.1864533333333336</v>
      </c>
      <c r="I13" s="27">
        <v>0.84029486999339775</v>
      </c>
      <c r="Q13" s="18"/>
      <c r="R13" s="38"/>
    </row>
    <row r="14" spans="2:18" ht="18" x14ac:dyDescent="0.35">
      <c r="B14" s="59" t="s">
        <v>21</v>
      </c>
      <c r="C14" s="60">
        <v>16</v>
      </c>
      <c r="D14" s="48">
        <v>20</v>
      </c>
      <c r="E14" s="42">
        <v>49.094088126779582</v>
      </c>
      <c r="F14" s="28">
        <v>1.1200000000000001</v>
      </c>
      <c r="G14" s="28">
        <v>1.3527854447135701</v>
      </c>
      <c r="H14" s="28">
        <v>1.1663600000000003</v>
      </c>
      <c r="I14" s="27">
        <v>0.82606394792785731</v>
      </c>
      <c r="Q14" s="18"/>
      <c r="R14" s="38"/>
    </row>
    <row r="15" spans="2:18" ht="18" x14ac:dyDescent="0.35">
      <c r="B15" s="59" t="s">
        <v>22</v>
      </c>
      <c r="C15" s="60">
        <v>16</v>
      </c>
      <c r="D15" s="48">
        <v>20</v>
      </c>
      <c r="E15" s="42">
        <v>49.094088126779582</v>
      </c>
      <c r="F15" s="28">
        <v>1.1200000000000001</v>
      </c>
      <c r="G15" s="28">
        <v>1.3634532127395091</v>
      </c>
      <c r="H15" s="28">
        <v>1.1660133333333333</v>
      </c>
      <c r="I15" s="27">
        <v>0.82581842438857112</v>
      </c>
      <c r="Q15" s="18"/>
      <c r="R15" s="38"/>
    </row>
    <row r="16" spans="2:18" x14ac:dyDescent="0.3">
      <c r="Q16" s="18"/>
      <c r="R16" s="3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S65"/>
  <sheetViews>
    <sheetView topLeftCell="A19" zoomScale="55" zoomScaleNormal="55" workbookViewId="0">
      <selection activeCell="N54" sqref="N53:N54"/>
    </sheetView>
  </sheetViews>
  <sheetFormatPr defaultRowHeight="14.4" x14ac:dyDescent="0.3"/>
  <cols>
    <col min="1" max="1" width="4.33203125" customWidth="1"/>
    <col min="8" max="8" width="10.33203125" bestFit="1" customWidth="1"/>
    <col min="9" max="9" width="12" customWidth="1"/>
  </cols>
  <sheetData>
    <row r="3" spans="1:19" x14ac:dyDescent="0.3">
      <c r="A3" t="s">
        <v>0</v>
      </c>
      <c r="D3" t="s">
        <v>1</v>
      </c>
      <c r="K3" t="s">
        <v>2</v>
      </c>
    </row>
    <row r="4" spans="1:19" x14ac:dyDescent="0.3">
      <c r="A4" t="s">
        <v>3</v>
      </c>
      <c r="I4" t="s">
        <v>4</v>
      </c>
      <c r="K4" t="s">
        <v>5</v>
      </c>
    </row>
    <row r="5" spans="1:19" x14ac:dyDescent="0.3">
      <c r="A5" t="s">
        <v>6</v>
      </c>
      <c r="D5" t="s">
        <v>7</v>
      </c>
    </row>
    <row r="7" spans="1:19" ht="23.4" x14ac:dyDescent="0.45">
      <c r="B7" s="55" t="s">
        <v>58</v>
      </c>
      <c r="C7" s="55"/>
      <c r="D7" s="55"/>
      <c r="E7" s="55"/>
      <c r="F7" s="55"/>
      <c r="G7" s="55"/>
      <c r="H7" s="55"/>
      <c r="I7" s="55"/>
      <c r="J7" s="55"/>
      <c r="K7" s="55"/>
      <c r="L7" s="55"/>
      <c r="M7" s="55"/>
    </row>
    <row r="8" spans="1:19" ht="23.4" x14ac:dyDescent="0.45">
      <c r="B8" s="36">
        <v>1</v>
      </c>
      <c r="C8" s="36">
        <v>2</v>
      </c>
      <c r="D8" s="36">
        <v>3</v>
      </c>
      <c r="E8" s="36">
        <v>4</v>
      </c>
      <c r="F8" s="36">
        <v>5</v>
      </c>
      <c r="G8" s="36">
        <v>6</v>
      </c>
      <c r="H8" s="36">
        <v>7</v>
      </c>
      <c r="I8" s="36">
        <v>8</v>
      </c>
      <c r="J8" s="36">
        <v>9</v>
      </c>
      <c r="K8" s="37" t="s">
        <v>20</v>
      </c>
      <c r="L8" s="37" t="s">
        <v>21</v>
      </c>
      <c r="M8" s="37" t="s">
        <v>22</v>
      </c>
    </row>
    <row r="9" spans="1:19" x14ac:dyDescent="0.3">
      <c r="B9" t="s">
        <v>8</v>
      </c>
      <c r="O9" s="17" t="s">
        <v>17</v>
      </c>
      <c r="P9" s="2"/>
      <c r="Q9" s="2"/>
      <c r="R9" s="2"/>
      <c r="S9" s="3"/>
    </row>
    <row r="10" spans="1:19" ht="24" thickBot="1" x14ac:dyDescent="0.5">
      <c r="B10" s="43">
        <v>1</v>
      </c>
      <c r="C10" s="43">
        <v>2</v>
      </c>
      <c r="D10" s="43">
        <v>3</v>
      </c>
      <c r="E10" s="43">
        <v>4</v>
      </c>
      <c r="F10" s="43">
        <v>5</v>
      </c>
      <c r="G10" s="43">
        <v>6</v>
      </c>
      <c r="H10" s="43">
        <v>7</v>
      </c>
      <c r="I10" s="43">
        <v>8</v>
      </c>
      <c r="J10" s="43">
        <v>9</v>
      </c>
      <c r="K10" s="37" t="s">
        <v>20</v>
      </c>
      <c r="L10" s="37" t="s">
        <v>21</v>
      </c>
      <c r="M10" s="37" t="s">
        <v>22</v>
      </c>
      <c r="O10" s="4"/>
      <c r="P10" s="5"/>
      <c r="Q10" s="5"/>
      <c r="R10" s="5"/>
      <c r="S10" s="6"/>
    </row>
    <row r="11" spans="1:19" x14ac:dyDescent="0.3">
      <c r="A11" s="1" t="s">
        <v>9</v>
      </c>
      <c r="B11" s="7">
        <v>0.14499999999999999</v>
      </c>
      <c r="C11" s="8">
        <v>0.123</v>
      </c>
      <c r="D11" s="8">
        <v>0.11700000000000001</v>
      </c>
      <c r="E11" s="8">
        <v>0.12</v>
      </c>
      <c r="F11" s="8">
        <v>0.124</v>
      </c>
      <c r="G11" s="8">
        <v>0.13</v>
      </c>
      <c r="H11" s="8">
        <v>0.126</v>
      </c>
      <c r="I11" s="8">
        <v>0.14500000000000002</v>
      </c>
      <c r="J11" s="8">
        <v>0.16400000000000001</v>
      </c>
      <c r="K11" s="8">
        <v>0.129</v>
      </c>
      <c r="L11" s="8">
        <v>0.14799999999999999</v>
      </c>
      <c r="M11" s="8">
        <v>0.14099999999999999</v>
      </c>
      <c r="N11" s="56" t="s">
        <v>23</v>
      </c>
    </row>
    <row r="12" spans="1:19" x14ac:dyDescent="0.3">
      <c r="A12" s="1" t="s">
        <v>10</v>
      </c>
      <c r="B12" s="10">
        <v>0.17299999999999999</v>
      </c>
      <c r="C12" s="11">
        <v>0.14799999999999999</v>
      </c>
      <c r="D12" s="11">
        <v>0.13500000000000001</v>
      </c>
      <c r="E12" s="11">
        <v>0.13300000000000001</v>
      </c>
      <c r="F12" s="11">
        <v>0.14099999999999999</v>
      </c>
      <c r="G12" s="11">
        <v>0.14699999999999999</v>
      </c>
      <c r="H12" s="11">
        <v>0.13800000000000001</v>
      </c>
      <c r="I12" s="11">
        <v>0.154</v>
      </c>
      <c r="J12" s="11">
        <v>0.17100000000000001</v>
      </c>
      <c r="K12" s="11">
        <v>0.14199999999999999</v>
      </c>
      <c r="L12" s="11">
        <v>0.13700000000000001</v>
      </c>
      <c r="M12" s="11">
        <v>0.158</v>
      </c>
      <c r="N12" s="57"/>
    </row>
    <row r="13" spans="1:19" ht="15" thickBot="1" x14ac:dyDescent="0.35">
      <c r="A13" s="1" t="s">
        <v>11</v>
      </c>
      <c r="B13" s="10">
        <v>0.16700000000000001</v>
      </c>
      <c r="C13" s="11">
        <v>0.14699999999999999</v>
      </c>
      <c r="D13" s="11">
        <v>0.14199999999999999</v>
      </c>
      <c r="E13" s="11">
        <v>0.13200000000000001</v>
      </c>
      <c r="F13" s="11">
        <v>0.14699999999999999</v>
      </c>
      <c r="G13" s="11">
        <v>0.16700000000000001</v>
      </c>
      <c r="H13" s="11">
        <v>0.156</v>
      </c>
      <c r="I13" s="11">
        <v>0.16200000000000001</v>
      </c>
      <c r="J13" s="11">
        <v>0.16900000000000001</v>
      </c>
      <c r="K13" s="11">
        <v>0.14199999999999999</v>
      </c>
      <c r="L13" s="11">
        <v>0.41599999999999998</v>
      </c>
      <c r="M13" s="11">
        <v>0.151</v>
      </c>
      <c r="N13" s="58"/>
    </row>
    <row r="14" spans="1:19" x14ac:dyDescent="0.3">
      <c r="A14" s="1" t="s">
        <v>12</v>
      </c>
      <c r="B14" s="10">
        <v>0.65400000000000003</v>
      </c>
      <c r="C14" s="11">
        <v>0.49</v>
      </c>
      <c r="D14" s="11">
        <v>0.54</v>
      </c>
      <c r="E14" s="11">
        <v>0.65900000000000003</v>
      </c>
      <c r="F14" s="11">
        <v>0.68700000000000006</v>
      </c>
      <c r="G14" s="11">
        <v>0.46300000000000002</v>
      </c>
      <c r="H14" s="11">
        <v>0.42599999999999999</v>
      </c>
      <c r="I14" s="11">
        <v>0.71399999999999997</v>
      </c>
      <c r="J14" s="11">
        <v>0.63</v>
      </c>
      <c r="K14" s="11">
        <v>0.53400000000000003</v>
      </c>
      <c r="L14" s="11">
        <v>0.67400000000000004</v>
      </c>
      <c r="M14" s="11">
        <v>0.626</v>
      </c>
      <c r="N14" s="56" t="s">
        <v>24</v>
      </c>
    </row>
    <row r="15" spans="1:19" x14ac:dyDescent="0.3">
      <c r="A15" s="1" t="s">
        <v>13</v>
      </c>
      <c r="B15" s="10">
        <v>0.61699999999999999</v>
      </c>
      <c r="C15" s="11">
        <v>0.65500000000000003</v>
      </c>
      <c r="D15" s="11">
        <v>0.47399999999999998</v>
      </c>
      <c r="E15" s="11">
        <v>0.65400000000000003</v>
      </c>
      <c r="F15" s="11">
        <v>0.65800000000000003</v>
      </c>
      <c r="G15" s="11">
        <v>0.64300000000000002</v>
      </c>
      <c r="H15" s="11">
        <v>0.72699999999999998</v>
      </c>
      <c r="I15" s="11">
        <v>0.74099999999999999</v>
      </c>
      <c r="J15" s="11">
        <v>0.62</v>
      </c>
      <c r="K15" s="11">
        <v>0.66100000000000003</v>
      </c>
      <c r="L15" s="11">
        <v>0.52500000000000002</v>
      </c>
      <c r="M15" s="11">
        <v>0.52100000000000002</v>
      </c>
      <c r="N15" s="57"/>
    </row>
    <row r="16" spans="1:19" ht="15" thickBot="1" x14ac:dyDescent="0.35">
      <c r="A16" s="1" t="s">
        <v>14</v>
      </c>
      <c r="B16" s="10">
        <v>0.70499999999999996</v>
      </c>
      <c r="C16" s="11">
        <v>0.73699999999999999</v>
      </c>
      <c r="D16" s="11">
        <v>0.51100000000000001</v>
      </c>
      <c r="E16" s="11">
        <v>0.54200000000000004</v>
      </c>
      <c r="F16" s="11">
        <v>0.60699999999999998</v>
      </c>
      <c r="G16" s="11">
        <v>0.64800000000000002</v>
      </c>
      <c r="H16" s="11">
        <v>0.68500000000000005</v>
      </c>
      <c r="I16" s="11">
        <v>0.59</v>
      </c>
      <c r="J16" s="11">
        <v>0.497</v>
      </c>
      <c r="K16" s="11">
        <v>0.70899999999999996</v>
      </c>
      <c r="L16" s="11">
        <v>0.62</v>
      </c>
      <c r="M16" s="11">
        <v>0.64700000000000002</v>
      </c>
      <c r="N16" s="58"/>
    </row>
    <row r="17" spans="1:19" x14ac:dyDescent="0.3">
      <c r="A17" s="1" t="s">
        <v>15</v>
      </c>
      <c r="B17" s="10"/>
      <c r="C17" s="11"/>
      <c r="D17" s="11"/>
      <c r="E17" s="11"/>
      <c r="F17" s="11"/>
      <c r="G17" s="11"/>
      <c r="H17" s="11"/>
      <c r="I17" s="11"/>
      <c r="J17" s="11"/>
      <c r="K17" s="11"/>
      <c r="L17" s="11"/>
      <c r="M17" s="12"/>
    </row>
    <row r="18" spans="1:19" x14ac:dyDescent="0.3">
      <c r="A18" s="1" t="s">
        <v>16</v>
      </c>
      <c r="B18" s="13">
        <v>2.35E-2</v>
      </c>
      <c r="C18" s="14">
        <v>2.5500000000000002E-2</v>
      </c>
      <c r="D18" s="14">
        <v>3.5000000000000003E-2</v>
      </c>
      <c r="E18" s="14">
        <v>2.0999999999999998E-2</v>
      </c>
      <c r="F18" s="14">
        <v>2.9000000000000001E-2</v>
      </c>
      <c r="G18" s="14">
        <v>2.6000000000000002E-2</v>
      </c>
      <c r="H18" s="14">
        <v>1.95E-2</v>
      </c>
      <c r="I18" s="14">
        <v>2.7999999999999997E-2</v>
      </c>
      <c r="J18" s="14">
        <v>0.03</v>
      </c>
      <c r="K18" s="14">
        <v>2.9000000000000001E-2</v>
      </c>
      <c r="L18" s="14">
        <v>2.9000000000000001E-2</v>
      </c>
      <c r="M18" s="15">
        <v>2.9000000000000001E-2</v>
      </c>
      <c r="N18" t="s">
        <v>57</v>
      </c>
    </row>
    <row r="20" spans="1:19" x14ac:dyDescent="0.3">
      <c r="B20" t="s">
        <v>18</v>
      </c>
      <c r="O20" s="17" t="s">
        <v>17</v>
      </c>
      <c r="P20" s="2"/>
      <c r="Q20" s="2"/>
      <c r="R20" s="2"/>
      <c r="S20" s="3"/>
    </row>
    <row r="21" spans="1:19" ht="24" thickBot="1" x14ac:dyDescent="0.5">
      <c r="B21" s="43">
        <v>1</v>
      </c>
      <c r="C21" s="43">
        <v>2</v>
      </c>
      <c r="D21" s="43">
        <v>3</v>
      </c>
      <c r="E21" s="43">
        <v>4</v>
      </c>
      <c r="F21" s="43">
        <v>5</v>
      </c>
      <c r="G21" s="43">
        <v>6</v>
      </c>
      <c r="H21" s="43">
        <v>7</v>
      </c>
      <c r="I21" s="43">
        <v>8</v>
      </c>
      <c r="J21" s="43">
        <v>9</v>
      </c>
      <c r="K21" s="37" t="s">
        <v>20</v>
      </c>
      <c r="L21" s="37" t="s">
        <v>21</v>
      </c>
      <c r="M21" s="37" t="s">
        <v>22</v>
      </c>
      <c r="O21" s="4"/>
      <c r="P21" s="5"/>
      <c r="Q21" s="5"/>
      <c r="R21" s="5"/>
      <c r="S21" s="6"/>
    </row>
    <row r="22" spans="1:19" x14ac:dyDescent="0.3">
      <c r="A22" s="1" t="s">
        <v>9</v>
      </c>
      <c r="B22" s="7">
        <v>5.0999999999999997E-2</v>
      </c>
      <c r="C22" s="8">
        <v>3.5999999999999997E-2</v>
      </c>
      <c r="D22" s="8">
        <v>1.6E-2</v>
      </c>
      <c r="E22" s="8">
        <v>3.1E-2</v>
      </c>
      <c r="F22" s="8">
        <v>2.1000000000000001E-2</v>
      </c>
      <c r="G22" s="8">
        <v>2.5999999999999999E-2</v>
      </c>
      <c r="H22" s="8">
        <v>1.4999999999999999E-2</v>
      </c>
      <c r="I22" s="8">
        <v>2.5999999999999999E-2</v>
      </c>
      <c r="J22" s="8">
        <v>3.6999999999999998E-2</v>
      </c>
      <c r="K22" s="8">
        <v>2.5999999999999999E-2</v>
      </c>
      <c r="L22" s="8">
        <v>2.5000000000000001E-2</v>
      </c>
      <c r="M22" s="8">
        <v>2.3E-2</v>
      </c>
      <c r="N22" s="56" t="s">
        <v>23</v>
      </c>
    </row>
    <row r="23" spans="1:19" x14ac:dyDescent="0.3">
      <c r="A23" s="1" t="s">
        <v>10</v>
      </c>
      <c r="B23" s="10">
        <v>6.7000000000000004E-2</v>
      </c>
      <c r="C23" s="11">
        <v>3.5000000000000003E-2</v>
      </c>
      <c r="D23" s="11">
        <v>2.4E-2</v>
      </c>
      <c r="E23" s="11">
        <v>3.1E-2</v>
      </c>
      <c r="F23" s="11">
        <v>2.3E-2</v>
      </c>
      <c r="G23" s="11">
        <v>2.5999999999999999E-2</v>
      </c>
      <c r="H23" s="11">
        <v>0.02</v>
      </c>
      <c r="I23" s="11">
        <v>2.7E-2</v>
      </c>
      <c r="J23" s="11">
        <v>3.3000000000000002E-2</v>
      </c>
      <c r="K23" s="11">
        <v>2.1000000000000001E-2</v>
      </c>
      <c r="L23" s="11">
        <v>0.02</v>
      </c>
      <c r="M23" s="11">
        <v>2.5999999999999999E-2</v>
      </c>
      <c r="N23" s="57"/>
    </row>
    <row r="24" spans="1:19" ht="15" thickBot="1" x14ac:dyDescent="0.35">
      <c r="A24" s="1" t="s">
        <v>11</v>
      </c>
      <c r="B24" s="10">
        <v>5.8000000000000003E-2</v>
      </c>
      <c r="C24" s="11">
        <v>0.04</v>
      </c>
      <c r="D24" s="11">
        <v>2.5999999999999999E-2</v>
      </c>
      <c r="E24" s="11">
        <v>3.3000000000000002E-2</v>
      </c>
      <c r="F24" s="11">
        <v>2.9000000000000001E-2</v>
      </c>
      <c r="G24" s="11">
        <v>3.2000000000000001E-2</v>
      </c>
      <c r="H24" s="11">
        <v>2.3E-2</v>
      </c>
      <c r="I24" s="11">
        <v>0.03</v>
      </c>
      <c r="J24" s="11">
        <v>3.6999999999999998E-2</v>
      </c>
      <c r="K24" s="11">
        <v>2.5999999999999999E-2</v>
      </c>
      <c r="L24" s="11">
        <v>0.10100000000000001</v>
      </c>
      <c r="M24" s="11">
        <v>2.1000000000000001E-2</v>
      </c>
      <c r="N24" s="58"/>
    </row>
    <row r="25" spans="1:19" x14ac:dyDescent="0.3">
      <c r="A25" s="1" t="s">
        <v>12</v>
      </c>
      <c r="B25" s="10">
        <v>0.626</v>
      </c>
      <c r="C25" s="11">
        <v>0.42699999999999999</v>
      </c>
      <c r="D25" s="11">
        <v>0.41499999999999998</v>
      </c>
      <c r="E25" s="11">
        <v>0.57299999999999995</v>
      </c>
      <c r="F25" s="11">
        <v>0.52900000000000003</v>
      </c>
      <c r="G25" s="11">
        <v>0.34499999999999997</v>
      </c>
      <c r="H25" s="11">
        <v>0.34799999999999998</v>
      </c>
      <c r="I25" s="11">
        <v>0.59</v>
      </c>
      <c r="J25" s="11">
        <v>0.47</v>
      </c>
      <c r="K25" s="11">
        <v>0.43099999999999999</v>
      </c>
      <c r="L25" s="11">
        <v>0.54</v>
      </c>
      <c r="M25" s="11">
        <v>0.51800000000000002</v>
      </c>
      <c r="N25" s="56" t="s">
        <v>24</v>
      </c>
    </row>
    <row r="26" spans="1:19" x14ac:dyDescent="0.3">
      <c r="A26" s="1" t="s">
        <v>13</v>
      </c>
      <c r="B26" s="10">
        <v>0.55000000000000004</v>
      </c>
      <c r="C26" s="11">
        <v>0.52700000000000002</v>
      </c>
      <c r="D26" s="11">
        <v>0.372</v>
      </c>
      <c r="E26" s="11">
        <v>0.56100000000000005</v>
      </c>
      <c r="F26" s="11">
        <v>0.51700000000000002</v>
      </c>
      <c r="G26" s="11">
        <v>0.48899999999999999</v>
      </c>
      <c r="H26" s="11">
        <v>0.621</v>
      </c>
      <c r="I26" s="11">
        <v>0.59699999999999998</v>
      </c>
      <c r="J26" s="11">
        <v>0.48399999999999999</v>
      </c>
      <c r="K26" s="11">
        <v>0.52600000000000002</v>
      </c>
      <c r="L26" s="11">
        <v>0.433</v>
      </c>
      <c r="M26" s="11">
        <v>0.45400000000000001</v>
      </c>
      <c r="N26" s="57"/>
    </row>
    <row r="27" spans="1:19" ht="15" thickBot="1" x14ac:dyDescent="0.35">
      <c r="A27" s="1" t="s">
        <v>14</v>
      </c>
      <c r="B27" s="10">
        <v>0.59199999999999997</v>
      </c>
      <c r="C27" s="11">
        <v>0.57199999999999995</v>
      </c>
      <c r="D27" s="11">
        <v>0.38400000000000001</v>
      </c>
      <c r="E27" s="11">
        <v>0.46500000000000002</v>
      </c>
      <c r="F27" s="11">
        <v>0.47599999999999998</v>
      </c>
      <c r="G27" s="11">
        <v>0.48099999999999998</v>
      </c>
      <c r="H27" s="11">
        <v>0.57199999999999995</v>
      </c>
      <c r="I27" s="11">
        <v>0.45300000000000001</v>
      </c>
      <c r="J27" s="11">
        <v>0.36399999999999999</v>
      </c>
      <c r="K27" s="11">
        <v>0.56200000000000006</v>
      </c>
      <c r="L27" s="11">
        <v>0.52800000000000002</v>
      </c>
      <c r="M27" s="11">
        <v>0.51900000000000002</v>
      </c>
      <c r="N27" s="58"/>
    </row>
    <row r="28" spans="1:19" x14ac:dyDescent="0.3">
      <c r="A28" s="1" t="s">
        <v>15</v>
      </c>
      <c r="B28" s="10"/>
      <c r="C28" s="11"/>
      <c r="D28" s="11"/>
      <c r="E28" s="11"/>
      <c r="F28" s="11"/>
      <c r="G28" s="11"/>
      <c r="H28" s="11"/>
      <c r="I28" s="11"/>
      <c r="J28" s="11"/>
      <c r="K28" s="11"/>
      <c r="L28" s="11"/>
      <c r="M28" s="12"/>
    </row>
    <row r="29" spans="1:19" x14ac:dyDescent="0.3">
      <c r="A29" s="1" t="s">
        <v>16</v>
      </c>
      <c r="B29" s="13"/>
      <c r="C29" s="14"/>
      <c r="D29" s="14"/>
      <c r="E29" s="14"/>
      <c r="F29" s="14"/>
      <c r="G29" s="14"/>
      <c r="H29" s="14"/>
      <c r="I29" s="14"/>
      <c r="J29" s="14"/>
      <c r="K29" s="14"/>
      <c r="L29" s="14"/>
      <c r="M29" s="15"/>
    </row>
    <row r="31" spans="1:19" x14ac:dyDescent="0.3">
      <c r="B31" t="s">
        <v>19</v>
      </c>
      <c r="O31" s="17" t="s">
        <v>17</v>
      </c>
      <c r="P31" s="2"/>
      <c r="Q31" s="2"/>
      <c r="R31" s="2"/>
      <c r="S31" s="3"/>
    </row>
    <row r="32" spans="1:19" ht="24" thickBot="1" x14ac:dyDescent="0.5">
      <c r="B32" s="43">
        <v>1</v>
      </c>
      <c r="C32" s="43">
        <v>2</v>
      </c>
      <c r="D32" s="43">
        <v>3</v>
      </c>
      <c r="E32" s="43">
        <v>4</v>
      </c>
      <c r="F32" s="43">
        <v>5</v>
      </c>
      <c r="G32" s="43">
        <v>6</v>
      </c>
      <c r="H32" s="43">
        <v>7</v>
      </c>
      <c r="I32" s="43">
        <v>8</v>
      </c>
      <c r="J32" s="43">
        <v>9</v>
      </c>
      <c r="K32" s="37" t="s">
        <v>20</v>
      </c>
      <c r="L32" s="37" t="s">
        <v>21</v>
      </c>
      <c r="M32" s="37" t="s">
        <v>22</v>
      </c>
      <c r="O32" s="4"/>
      <c r="P32" s="5"/>
      <c r="Q32" s="5"/>
      <c r="R32" s="5"/>
      <c r="S32" s="6"/>
    </row>
    <row r="33" spans="1:14" x14ac:dyDescent="0.3">
      <c r="A33" s="1" t="s">
        <v>9</v>
      </c>
      <c r="B33" s="7">
        <v>2.3E-2</v>
      </c>
      <c r="C33" s="8">
        <v>1.7000000000000001E-2</v>
      </c>
      <c r="D33" s="8">
        <v>2E-3</v>
      </c>
      <c r="E33" s="8">
        <v>1.4999999999999999E-2</v>
      </c>
      <c r="F33" s="8">
        <v>7.0000000000000001E-3</v>
      </c>
      <c r="G33" s="8">
        <v>1.0999999999999999E-2</v>
      </c>
      <c r="H33" s="21">
        <v>6.4999999999999997E-4</v>
      </c>
      <c r="I33" s="8">
        <v>8.0000000000000002E-3</v>
      </c>
      <c r="J33" s="8">
        <v>1.6E-2</v>
      </c>
      <c r="K33" s="8">
        <v>1.4E-2</v>
      </c>
      <c r="L33" s="8">
        <v>1.0999999999999999E-2</v>
      </c>
      <c r="M33" s="8">
        <v>8.9999999999999993E-3</v>
      </c>
      <c r="N33" s="56" t="s">
        <v>23</v>
      </c>
    </row>
    <row r="34" spans="1:14" x14ac:dyDescent="0.3">
      <c r="A34" s="1" t="s">
        <v>10</v>
      </c>
      <c r="B34" s="10">
        <v>3.9E-2</v>
      </c>
      <c r="C34" s="11">
        <v>1.4E-2</v>
      </c>
      <c r="D34" s="11">
        <v>8.9999999999999993E-3</v>
      </c>
      <c r="E34" s="11">
        <v>1.2999999999999999E-2</v>
      </c>
      <c r="F34" s="11">
        <v>8.0000000000000002E-3</v>
      </c>
      <c r="G34" s="11">
        <v>8.9999999999999993E-3</v>
      </c>
      <c r="H34" s="11">
        <v>5.0000000000000001E-3</v>
      </c>
      <c r="I34" s="35">
        <v>6.9999999999999993E-3</v>
      </c>
      <c r="J34" s="11">
        <v>8.9999999999999993E-3</v>
      </c>
      <c r="K34" s="11">
        <v>6.0000000000000001E-3</v>
      </c>
      <c r="L34" s="11">
        <v>4.0000000000000001E-3</v>
      </c>
      <c r="M34" s="11">
        <v>1.0999999999999999E-2</v>
      </c>
      <c r="N34" s="57"/>
    </row>
    <row r="35" spans="1:14" ht="15" thickBot="1" x14ac:dyDescent="0.35">
      <c r="A35" s="1" t="s">
        <v>11</v>
      </c>
      <c r="B35" s="10">
        <v>2.8000000000000001E-2</v>
      </c>
      <c r="C35" s="11">
        <v>0.02</v>
      </c>
      <c r="D35" s="11">
        <v>0.01</v>
      </c>
      <c r="E35" s="11">
        <v>1.6E-2</v>
      </c>
      <c r="F35" s="11">
        <v>1.2999999999999999E-2</v>
      </c>
      <c r="G35" s="11">
        <v>1.2E-2</v>
      </c>
      <c r="H35" s="11">
        <v>7.0000000000000001E-3</v>
      </c>
      <c r="I35" s="11">
        <v>1.0500000000000001E-2</v>
      </c>
      <c r="J35" s="11">
        <v>1.4E-2</v>
      </c>
      <c r="K35" s="11">
        <v>0.01</v>
      </c>
      <c r="L35" s="11">
        <v>8.3000000000000004E-2</v>
      </c>
      <c r="M35" s="11">
        <v>4.0000000000000001E-3</v>
      </c>
      <c r="N35" s="58"/>
    </row>
    <row r="36" spans="1:14" x14ac:dyDescent="0.3">
      <c r="A36" s="1" t="s">
        <v>12</v>
      </c>
      <c r="B36" s="10">
        <v>0.23699999999999999</v>
      </c>
      <c r="C36" s="11">
        <v>0.18</v>
      </c>
      <c r="D36" s="11">
        <v>0.18</v>
      </c>
      <c r="E36" s="11">
        <v>0.26100000000000001</v>
      </c>
      <c r="F36" s="11">
        <v>0.24299999999999999</v>
      </c>
      <c r="G36" s="11">
        <v>0.152</v>
      </c>
      <c r="H36" s="11">
        <v>0.16400000000000001</v>
      </c>
      <c r="I36" s="11">
        <v>0.27</v>
      </c>
      <c r="J36" s="11">
        <v>0.21099999999999999</v>
      </c>
      <c r="K36" s="11">
        <v>0.192</v>
      </c>
      <c r="L36" s="11">
        <v>0.246</v>
      </c>
      <c r="M36" s="11">
        <v>0.23400000000000001</v>
      </c>
      <c r="N36" s="56" t="s">
        <v>24</v>
      </c>
    </row>
    <row r="37" spans="1:14" x14ac:dyDescent="0.3">
      <c r="A37" s="1" t="s">
        <v>13</v>
      </c>
      <c r="B37" s="10">
        <v>0.21099999999999999</v>
      </c>
      <c r="C37" s="11">
        <v>0.22800000000000001</v>
      </c>
      <c r="D37" s="11">
        <v>0.161</v>
      </c>
      <c r="E37" s="11">
        <v>0.248</v>
      </c>
      <c r="F37" s="11">
        <v>0.23799999999999999</v>
      </c>
      <c r="G37" s="11">
        <v>0.22600000000000001</v>
      </c>
      <c r="H37" s="11">
        <v>0.30299999999999999</v>
      </c>
      <c r="I37" s="11">
        <v>0.27800000000000002</v>
      </c>
      <c r="J37" s="11">
        <v>0.222</v>
      </c>
      <c r="K37" s="11">
        <v>0.24399999999999999</v>
      </c>
      <c r="L37" s="11">
        <v>0.20200000000000001</v>
      </c>
      <c r="M37" s="11">
        <v>0.21099999999999999</v>
      </c>
      <c r="N37" s="57"/>
    </row>
    <row r="38" spans="1:14" ht="15" thickBot="1" x14ac:dyDescent="0.35">
      <c r="A38" s="1" t="s">
        <v>14</v>
      </c>
      <c r="B38" s="10">
        <v>0.23</v>
      </c>
      <c r="C38" s="11">
        <v>0.246</v>
      </c>
      <c r="D38" s="11">
        <v>0.17</v>
      </c>
      <c r="E38" s="11">
        <v>0.21</v>
      </c>
      <c r="F38" s="11">
        <v>0.218</v>
      </c>
      <c r="G38" s="11">
        <v>0.221</v>
      </c>
      <c r="H38" s="11">
        <v>0.27800000000000002</v>
      </c>
      <c r="I38" s="11">
        <v>0.20499999999999999</v>
      </c>
      <c r="J38" s="11">
        <v>0.16200000000000001</v>
      </c>
      <c r="K38" s="11">
        <v>0.25900000000000001</v>
      </c>
      <c r="L38" s="11">
        <v>0.248</v>
      </c>
      <c r="M38" s="11">
        <v>0.23499999999999999</v>
      </c>
      <c r="N38" s="58"/>
    </row>
    <row r="39" spans="1:14" x14ac:dyDescent="0.3">
      <c r="A39" s="1" t="s">
        <v>15</v>
      </c>
      <c r="B39" s="10"/>
      <c r="C39" s="11"/>
      <c r="D39" s="11"/>
      <c r="E39" s="11"/>
      <c r="F39" s="11"/>
      <c r="G39" s="11"/>
      <c r="H39" s="11"/>
      <c r="I39" s="11"/>
      <c r="J39" s="11"/>
      <c r="K39" s="11"/>
      <c r="L39" s="11"/>
      <c r="M39" s="12"/>
    </row>
    <row r="40" spans="1:14" x14ac:dyDescent="0.3">
      <c r="A40" s="1" t="s">
        <v>16</v>
      </c>
      <c r="B40" s="13"/>
      <c r="C40" s="14"/>
      <c r="D40" s="14"/>
      <c r="E40" s="14"/>
      <c r="F40" s="14"/>
      <c r="G40" s="14"/>
      <c r="H40" s="14"/>
      <c r="I40" s="14"/>
      <c r="J40" s="14"/>
      <c r="K40" s="14"/>
      <c r="L40" s="14"/>
      <c r="M40" s="15"/>
    </row>
    <row r="43" spans="1:14" x14ac:dyDescent="0.3">
      <c r="A43" t="s">
        <v>0</v>
      </c>
      <c r="B43" t="s">
        <v>1</v>
      </c>
    </row>
    <row r="44" spans="1:14" x14ac:dyDescent="0.3">
      <c r="A44" t="s">
        <v>3</v>
      </c>
    </row>
    <row r="45" spans="1:14" x14ac:dyDescent="0.3">
      <c r="A45" t="s">
        <v>6</v>
      </c>
      <c r="B45" t="s">
        <v>7</v>
      </c>
    </row>
    <row r="47" spans="1:14" x14ac:dyDescent="0.3">
      <c r="B47" s="25" t="s">
        <v>64</v>
      </c>
    </row>
    <row r="48" spans="1:14" x14ac:dyDescent="0.3">
      <c r="B48" s="25" t="s">
        <v>56</v>
      </c>
    </row>
    <row r="49" spans="1:10" x14ac:dyDescent="0.3">
      <c r="F49" s="17" t="s">
        <v>17</v>
      </c>
      <c r="G49" s="2"/>
      <c r="H49" s="2"/>
      <c r="I49" s="2"/>
      <c r="J49" s="3"/>
    </row>
    <row r="50" spans="1:10" x14ac:dyDescent="0.3">
      <c r="B50" s="1"/>
      <c r="C50" s="1"/>
      <c r="D50" s="1"/>
      <c r="F50" s="4"/>
      <c r="G50" s="5"/>
      <c r="H50" s="5"/>
      <c r="I50" s="5"/>
      <c r="J50" s="6"/>
    </row>
    <row r="51" spans="1:10" x14ac:dyDescent="0.3">
      <c r="A51" s="1" t="s">
        <v>9</v>
      </c>
      <c r="B51" s="8">
        <v>0.59799999999999998</v>
      </c>
      <c r="C51" s="8"/>
      <c r="D51" s="9"/>
    </row>
    <row r="52" spans="1:10" x14ac:dyDescent="0.3">
      <c r="A52" s="1" t="s">
        <v>10</v>
      </c>
      <c r="B52" s="19">
        <v>0.64800000000000002</v>
      </c>
      <c r="C52" s="19"/>
      <c r="D52" s="12"/>
    </row>
    <row r="53" spans="1:10" x14ac:dyDescent="0.3">
      <c r="A53" s="1" t="s">
        <v>11</v>
      </c>
      <c r="B53" s="19">
        <v>0.67400000000000004</v>
      </c>
      <c r="C53" s="19"/>
      <c r="D53" s="12"/>
    </row>
    <row r="55" spans="1:10" x14ac:dyDescent="0.3">
      <c r="F55" s="17" t="s">
        <v>17</v>
      </c>
      <c r="G55" s="2"/>
      <c r="H55" s="2"/>
      <c r="I55" s="2"/>
      <c r="J55" s="3"/>
    </row>
    <row r="56" spans="1:10" x14ac:dyDescent="0.3">
      <c r="B56" s="1"/>
      <c r="C56" s="1"/>
      <c r="D56" s="1"/>
      <c r="F56" s="4"/>
      <c r="G56" s="5"/>
      <c r="H56" s="5"/>
      <c r="I56" s="5"/>
      <c r="J56" s="6"/>
    </row>
    <row r="57" spans="1:10" x14ac:dyDescent="0.3">
      <c r="A57" s="1" t="s">
        <v>9</v>
      </c>
      <c r="B57" s="8">
        <v>0.38400000000000001</v>
      </c>
      <c r="C57" s="21"/>
      <c r="D57" s="22"/>
    </row>
    <row r="58" spans="1:10" x14ac:dyDescent="0.3">
      <c r="A58" s="1" t="s">
        <v>10</v>
      </c>
      <c r="B58" s="19">
        <v>0.41799999999999998</v>
      </c>
      <c r="C58" s="19"/>
      <c r="D58" s="12"/>
    </row>
    <row r="59" spans="1:10" x14ac:dyDescent="0.3">
      <c r="A59" s="1" t="s">
        <v>11</v>
      </c>
      <c r="B59" s="19">
        <v>0.42799999999999999</v>
      </c>
      <c r="C59" s="19"/>
      <c r="D59" s="16"/>
    </row>
    <row r="61" spans="1:10" x14ac:dyDescent="0.3">
      <c r="F61" s="17" t="s">
        <v>17</v>
      </c>
      <c r="G61" s="2"/>
      <c r="H61" s="2"/>
      <c r="I61" s="2"/>
      <c r="J61" s="3"/>
    </row>
    <row r="62" spans="1:10" x14ac:dyDescent="0.3">
      <c r="B62" s="1"/>
      <c r="C62" s="1"/>
      <c r="D62" s="1"/>
      <c r="F62" s="4"/>
      <c r="G62" s="5"/>
      <c r="H62" s="5"/>
      <c r="I62" s="5"/>
      <c r="J62" s="6"/>
    </row>
    <row r="63" spans="1:10" x14ac:dyDescent="0.3">
      <c r="A63" s="1" t="s">
        <v>9</v>
      </c>
      <c r="B63" s="8">
        <v>0.16900000000000001</v>
      </c>
      <c r="C63" s="8"/>
      <c r="D63" s="9"/>
    </row>
    <row r="64" spans="1:10" x14ac:dyDescent="0.3">
      <c r="A64" s="1" t="s">
        <v>10</v>
      </c>
      <c r="B64" s="19">
        <v>0.186</v>
      </c>
      <c r="C64" s="20"/>
      <c r="D64" s="12"/>
    </row>
    <row r="65" spans="1:4" x14ac:dyDescent="0.3">
      <c r="A65" s="1" t="s">
        <v>11</v>
      </c>
      <c r="B65" s="19">
        <v>0.189</v>
      </c>
      <c r="C65" s="20"/>
      <c r="D65" s="12"/>
    </row>
  </sheetData>
  <mergeCells count="7">
    <mergeCell ref="B7:M7"/>
    <mergeCell ref="N36:N38"/>
    <mergeCell ref="N11:N13"/>
    <mergeCell ref="N14:N16"/>
    <mergeCell ref="N22:N24"/>
    <mergeCell ref="N25:N27"/>
    <mergeCell ref="N33:N3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8E895-A9B9-463C-9E31-93A74B3A6BB8}">
  <dimension ref="A1"/>
  <sheetViews>
    <sheetView tabSelected="1" zoomScale="70" zoomScaleNormal="70" workbookViewId="0">
      <selection activeCell="N43" sqref="N43"/>
    </sheetView>
  </sheetViews>
  <sheetFormatPr defaultRowHeight="14.4" x14ac:dyDescent="0.3"/>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46584D94221548B0A15FA545F36AFC" ma:contentTypeVersion="12" ma:contentTypeDescription="Create a new document." ma:contentTypeScope="" ma:versionID="a5f3cd7935cd805612986720fdfbab91">
  <xsd:schema xmlns:xsd="http://www.w3.org/2001/XMLSchema" xmlns:xs="http://www.w3.org/2001/XMLSchema" xmlns:p="http://schemas.microsoft.com/office/2006/metadata/properties" xmlns:ns3="63fd02ab-cfc4-4f9e-a638-b2ef7d8e85ad" xmlns:ns4="9e4cadc0-eff7-4d89-90e3-26cb00012714" targetNamespace="http://schemas.microsoft.com/office/2006/metadata/properties" ma:root="true" ma:fieldsID="d26d3dd5d120392dcd06d56c25292a7b" ns3:_="" ns4:_="">
    <xsd:import namespace="63fd02ab-cfc4-4f9e-a638-b2ef7d8e85ad"/>
    <xsd:import namespace="9e4cadc0-eff7-4d89-90e3-26cb0001271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fd02ab-cfc4-4f9e-a638-b2ef7d8e85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e4cadc0-eff7-4d89-90e3-26cb0001271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3BDB60-72F1-435C-BFA2-85DBEF4F67CA}">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63fd02ab-cfc4-4f9e-a638-b2ef7d8e85ad"/>
    <ds:schemaRef ds:uri="9e4cadc0-eff7-4d89-90e3-26cb00012714"/>
    <ds:schemaRef ds:uri="http://www.w3.org/XML/1998/namespace"/>
    <ds:schemaRef ds:uri="http://purl.org/dc/dcmitype/"/>
  </ds:schemaRefs>
</ds:datastoreItem>
</file>

<file path=customXml/itemProps2.xml><?xml version="1.0" encoding="utf-8"?>
<ds:datastoreItem xmlns:ds="http://schemas.openxmlformats.org/officeDocument/2006/customXml" ds:itemID="{9738E669-185A-4081-90E7-4079C996DC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fd02ab-cfc4-4f9e-a638-b2ef7d8e85ad"/>
    <ds:schemaRef ds:uri="9e4cadc0-eff7-4d89-90e3-26cb000127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B00FFB1-0433-4F1B-BBFE-D03989072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Results summary</vt:lpstr>
      <vt:lpstr>Table for thesis</vt:lpstr>
      <vt:lpstr>Experimental data</vt:lpstr>
      <vt:lpstr>Method</vt:lpstr>
    </vt:vector>
  </TitlesOfParts>
  <Company>University of Cape Town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dc:creator>
  <cp:lastModifiedBy>James Hockey</cp:lastModifiedBy>
  <dcterms:created xsi:type="dcterms:W3CDTF">2020-03-18T13:31:14Z</dcterms:created>
  <dcterms:modified xsi:type="dcterms:W3CDTF">2021-09-06T11:44:57Z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0x0101006546584D94221548B0A15FA545F36AFC</vt:lpwstr>
  </property>
</Properties>
</file>