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26325213-C713-493F-B978-4BAFD38B5DE2}" xr6:coauthVersionLast="47" xr6:coauthVersionMax="47" xr10:uidLastSave="{00000000-0000-0000-0000-000000000000}"/>
  <bookViews>
    <workbookView xWindow="-108" yWindow="-108" windowWidth="23256" windowHeight="13176" activeTab="3" xr2:uid="{00000000-000D-0000-FFFF-FFFF00000000}"/>
  </bookViews>
  <sheets>
    <sheet name="Results summary" sheetId="2" r:id="rId1"/>
    <sheet name="Table for thesis" sheetId="4" r:id="rId2"/>
    <sheet name="Experiment data" sheetId="1" r:id="rId3"/>
    <sheet name="Method"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2" i="2" l="1"/>
  <c r="E10" i="2" l="1"/>
  <c r="E6" i="2"/>
  <c r="L34" i="2" l="1"/>
  <c r="R5" i="2" l="1"/>
  <c r="R4" i="2" l="1"/>
  <c r="K15" i="2" l="1"/>
  <c r="K16" i="2"/>
  <c r="K20" i="2"/>
  <c r="K24" i="2"/>
  <c r="K21" i="2"/>
  <c r="K25" i="2"/>
  <c r="K17" i="2"/>
  <c r="K18" i="2"/>
  <c r="K22" i="2"/>
  <c r="K26" i="2"/>
  <c r="K19" i="2"/>
  <c r="K23" i="2"/>
  <c r="E29" i="2"/>
  <c r="F29" i="2"/>
  <c r="G29" i="2"/>
  <c r="H29" i="2"/>
  <c r="I29" i="2"/>
  <c r="J29" i="2"/>
  <c r="K29" i="2"/>
  <c r="L29" i="2"/>
  <c r="M29" i="2"/>
  <c r="N29" i="2"/>
  <c r="O29" i="2"/>
  <c r="E30" i="2"/>
  <c r="F30" i="2"/>
  <c r="G30" i="2"/>
  <c r="H30" i="2"/>
  <c r="I30" i="2"/>
  <c r="J30" i="2"/>
  <c r="K30" i="2"/>
  <c r="L30" i="2"/>
  <c r="M30" i="2"/>
  <c r="N30" i="2"/>
  <c r="O30" i="2"/>
  <c r="E31" i="2"/>
  <c r="F31" i="2"/>
  <c r="G31" i="2"/>
  <c r="H31" i="2"/>
  <c r="I31" i="2"/>
  <c r="J31" i="2"/>
  <c r="K31" i="2"/>
  <c r="L31" i="2"/>
  <c r="M31" i="2"/>
  <c r="N31" i="2"/>
  <c r="O31" i="2"/>
  <c r="E32" i="2"/>
  <c r="F32" i="2"/>
  <c r="G32" i="2"/>
  <c r="H32" i="2"/>
  <c r="I32" i="2"/>
  <c r="J32" i="2"/>
  <c r="K32" i="2"/>
  <c r="L32" i="2"/>
  <c r="M32" i="2"/>
  <c r="O32" i="2"/>
  <c r="E33" i="2"/>
  <c r="F33" i="2"/>
  <c r="G33" i="2"/>
  <c r="H33" i="2"/>
  <c r="I33" i="2"/>
  <c r="J33" i="2"/>
  <c r="K33" i="2"/>
  <c r="L33" i="2"/>
  <c r="M33" i="2"/>
  <c r="N33" i="2"/>
  <c r="O33" i="2"/>
  <c r="E34" i="2"/>
  <c r="F34" i="2"/>
  <c r="G34" i="2"/>
  <c r="H34" i="2"/>
  <c r="I34" i="2"/>
  <c r="J34" i="2"/>
  <c r="K34" i="2"/>
  <c r="M34" i="2"/>
  <c r="N34" i="2"/>
  <c r="O34" i="2"/>
  <c r="D34" i="2"/>
  <c r="D33" i="2"/>
  <c r="D32" i="2"/>
  <c r="F9" i="2" s="1"/>
  <c r="D31" i="2"/>
  <c r="D30" i="2"/>
  <c r="D29" i="2"/>
  <c r="Q9" i="2" l="1"/>
  <c r="H9" i="2"/>
  <c r="I8" i="2"/>
  <c r="I9" i="2"/>
  <c r="L9" i="2"/>
  <c r="L8" i="2"/>
  <c r="F4" i="2"/>
  <c r="F5" i="2"/>
  <c r="F7" i="2" s="1"/>
  <c r="O8" i="2"/>
  <c r="E8" i="2" s="1"/>
  <c r="O9" i="2"/>
  <c r="K9" i="2"/>
  <c r="G9" i="2"/>
  <c r="G8" i="2"/>
  <c r="F8" i="2"/>
  <c r="J9" i="2"/>
  <c r="N4" i="2"/>
  <c r="H4" i="2"/>
  <c r="J4" i="2"/>
  <c r="J5" i="2"/>
  <c r="Q4" i="2"/>
  <c r="Q5" i="2"/>
  <c r="Q7" i="2" s="1"/>
  <c r="K4" i="2"/>
  <c r="K5" i="2"/>
  <c r="O4" i="2"/>
  <c r="O5" i="2"/>
  <c r="I4" i="2"/>
  <c r="I5" i="2"/>
  <c r="M4" i="2"/>
  <c r="G4" i="2"/>
  <c r="P4" i="2"/>
  <c r="P5" i="2"/>
  <c r="P7" i="2" s="1"/>
  <c r="N5" i="2"/>
  <c r="N7" i="2" s="1"/>
  <c r="N11" i="2" s="1"/>
  <c r="H5" i="2"/>
  <c r="L4" i="2"/>
  <c r="M5" i="2"/>
  <c r="M7" i="2" s="1"/>
  <c r="M11" i="2" s="1"/>
  <c r="G5" i="2"/>
  <c r="L5" i="2"/>
  <c r="L7" i="2" l="1"/>
  <c r="L11" i="2" s="1"/>
  <c r="O7" i="2"/>
  <c r="O11" i="2" s="1"/>
  <c r="Q11" i="2"/>
  <c r="F11" i="2"/>
  <c r="E5" i="2"/>
  <c r="G7" i="2"/>
  <c r="G11" i="2" s="1"/>
  <c r="E4" i="2"/>
  <c r="E9" i="2"/>
  <c r="H7" i="2"/>
  <c r="H11" i="2" s="1"/>
  <c r="I7" i="2"/>
  <c r="I11" i="2" s="1"/>
  <c r="J7" i="2"/>
  <c r="J11" i="2" s="1"/>
  <c r="K7" i="2"/>
  <c r="K11" i="2" s="1"/>
  <c r="P11" i="2" l="1"/>
  <c r="E11" i="2" s="1"/>
  <c r="E7" i="2"/>
</calcChain>
</file>

<file path=xl/sharedStrings.xml><?xml version="1.0" encoding="utf-8"?>
<sst xmlns="http://schemas.openxmlformats.org/spreadsheetml/2006/main" count="124" uniqueCount="64">
  <si>
    <t>User: USER</t>
  </si>
  <si>
    <t>Path: C:\Program Files\BMG\Omega\User\Data\</t>
  </si>
  <si>
    <t>Test ID: 13961</t>
  </si>
  <si>
    <t>Test Name: C-PC</t>
  </si>
  <si>
    <t>Date: 2020/03/18</t>
  </si>
  <si>
    <t>Time: 03:29:14 PM</t>
  </si>
  <si>
    <t>Absorbance</t>
  </si>
  <si>
    <t>Absorbance values are displayed as OD</t>
  </si>
  <si>
    <t>1. Blank corrected raw data (280 1)</t>
  </si>
  <si>
    <t>A</t>
  </si>
  <si>
    <t>B</t>
  </si>
  <si>
    <t>C</t>
  </si>
  <si>
    <t>D</t>
  </si>
  <si>
    <t>E</t>
  </si>
  <si>
    <t>F</t>
  </si>
  <si>
    <t>G</t>
  </si>
  <si>
    <t>H</t>
  </si>
  <si>
    <t>Average of all blanks used</t>
  </si>
  <si>
    <t>2. Blank corrected raw data (620 2)</t>
  </si>
  <si>
    <t>3. Blank corrected raw data (650 3)</t>
  </si>
  <si>
    <t>5A</t>
  </si>
  <si>
    <t>5B</t>
  </si>
  <si>
    <t>5C</t>
  </si>
  <si>
    <t>top</t>
  </si>
  <si>
    <t>bottom</t>
  </si>
  <si>
    <t>Purity number</t>
  </si>
  <si>
    <t>cPC concentration</t>
  </si>
  <si>
    <t>Recovery</t>
  </si>
  <si>
    <t>Standard error</t>
  </si>
  <si>
    <t>Recovery %</t>
  </si>
  <si>
    <t>Volume</t>
  </si>
  <si>
    <t>cPC Recovery</t>
  </si>
  <si>
    <t>Purification factor</t>
  </si>
  <si>
    <t>cPC concentration (g/L)</t>
  </si>
  <si>
    <t>Predicted value</t>
  </si>
  <si>
    <t xml:space="preserve">(-) 95.% confidence </t>
  </si>
  <si>
    <t xml:space="preserve">(+) 95.% confidence </t>
  </si>
  <si>
    <t>PEG concentration</t>
  </si>
  <si>
    <t>Citrate concentration</t>
  </si>
  <si>
    <t>No.</t>
  </si>
  <si>
    <t>Centre point&gt;</t>
  </si>
  <si>
    <t>&gt;</t>
  </si>
  <si>
    <t>Centre point repeats&gt;</t>
  </si>
  <si>
    <t>Absorbances @ wavelength:</t>
  </si>
  <si>
    <t>280 nm top</t>
  </si>
  <si>
    <t>280 nm bottom</t>
  </si>
  <si>
    <t>620 nm top</t>
  </si>
  <si>
    <t>620 nm bottom</t>
  </si>
  <si>
    <t>650 nm top</t>
  </si>
  <si>
    <t>Absorbances adjusted by dilution factor (all 20 x)</t>
  </si>
  <si>
    <t>650 nm bottom</t>
  </si>
  <si>
    <t>Top phase (PEG 4000)</t>
  </si>
  <si>
    <t>Bottom phase (Citrate)</t>
  </si>
  <si>
    <t>Table of results from factorial experiment (at varying PEG and citrate concentrations)</t>
  </si>
  <si>
    <t>Prediced values using statistica model</t>
  </si>
  <si>
    <t>Table showing experimental concentrations and important values used in analysis</t>
  </si>
  <si>
    <t>Test number (20 x dilution):</t>
  </si>
  <si>
    <t>Top phase density</t>
  </si>
  <si>
    <t>Bottom phase density</t>
  </si>
  <si>
    <t>11 wt% PEG, 20 wt% citrate</t>
  </si>
  <si>
    <t>5*</t>
  </si>
  <si>
    <t>TLL (%)</t>
  </si>
  <si>
    <t>Volume ratio (Vr)</t>
  </si>
  <si>
    <t>Crude C-PC leachate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</si>
</sst>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11" x14ac:knownFonts="1">
    <font>
      <sz val="11"/>
      <color theme="1"/>
      <name val="Calibri"/>
      <family val="2"/>
      <scheme val="minor"/>
    </font>
    <font>
      <b/>
      <sz val="11"/>
      <color theme="1"/>
      <name val="Calibri"/>
      <family val="2"/>
      <scheme val="minor"/>
    </font>
    <font>
      <sz val="11"/>
      <color theme="1"/>
      <name val="Tahoma"/>
      <family val="2"/>
    </font>
    <font>
      <sz val="8"/>
      <name val="Calibri"/>
      <family val="2"/>
      <scheme val="minor"/>
    </font>
    <font>
      <sz val="10"/>
      <name val="Arial"/>
      <family val="2"/>
    </font>
    <font>
      <sz val="10"/>
      <color indexed="8"/>
      <name val="Arial"/>
      <family val="2"/>
    </font>
    <font>
      <b/>
      <sz val="16"/>
      <color theme="1"/>
      <name val="Calibri"/>
      <family val="2"/>
      <scheme val="minor"/>
    </font>
    <font>
      <b/>
      <sz val="18"/>
      <color theme="1"/>
      <name val="Calibri"/>
      <family val="2"/>
      <scheme val="minor"/>
    </font>
    <font>
      <b/>
      <sz val="11"/>
      <name val="Calibri"/>
      <family val="2"/>
      <scheme val="minor"/>
    </font>
    <font>
      <b/>
      <sz val="12"/>
      <name val="Calibri"/>
      <family val="2"/>
      <scheme val="minor"/>
    </font>
    <font>
      <b/>
      <sz val="12"/>
      <color theme="1"/>
      <name val="Calibri"/>
      <family val="2"/>
      <scheme val="minor"/>
    </font>
  </fonts>
  <fills count="9">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rgb="FF92D050"/>
        <bgColor indexed="64"/>
      </patternFill>
    </fill>
  </fills>
  <borders count="4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s>
  <cellStyleXfs count="2">
    <xf numFmtId="0" fontId="0" fillId="0" borderId="0"/>
    <xf numFmtId="0" fontId="4" fillId="0" borderId="0"/>
  </cellStyleXfs>
  <cellXfs count="131">
    <xf numFmtId="0" fontId="0" fillId="0" borderId="0" xfId="0"/>
    <xf numFmtId="0" fontId="1" fillId="0" borderId="0" xfId="0" applyFont="1" applyAlignment="1">
      <alignment horizontal="center"/>
    </xf>
    <xf numFmtId="0" fontId="0" fillId="0" borderId="3" xfId="0" applyBorder="1"/>
    <xf numFmtId="0" fontId="0" fillId="0" borderId="4" xfId="0" applyBorder="1"/>
    <xf numFmtId="0" fontId="0" fillId="0" borderId="6" xfId="0" applyBorder="1"/>
    <xf numFmtId="0" fontId="0" fillId="0" borderId="7" xfId="0" applyBorder="1"/>
    <xf numFmtId="0" fontId="0" fillId="0" borderId="8" xfId="0" applyBorder="1"/>
    <xf numFmtId="0" fontId="0" fillId="0" borderId="2" xfId="0" applyBorder="1" applyAlignment="1">
      <alignment horizontal="right"/>
    </xf>
    <xf numFmtId="0" fontId="0" fillId="0" borderId="3" xfId="0" applyBorder="1" applyAlignment="1">
      <alignment horizontal="right"/>
    </xf>
    <xf numFmtId="0" fontId="0" fillId="0" borderId="1" xfId="0" applyBorder="1" applyAlignment="1">
      <alignment horizontal="right"/>
    </xf>
    <xf numFmtId="0" fontId="0" fillId="0" borderId="0" xfId="0" applyBorder="1" applyAlignment="1">
      <alignment horizontal="right"/>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11" fontId="0" fillId="0" borderId="0" xfId="0" applyNumberFormat="1" applyBorder="1" applyAlignment="1">
      <alignment horizontal="right"/>
    </xf>
    <xf numFmtId="0" fontId="2" fillId="0" borderId="2" xfId="0" applyFont="1" applyBorder="1"/>
    <xf numFmtId="164" fontId="0" fillId="0" borderId="0" xfId="0" applyNumberFormat="1"/>
    <xf numFmtId="0" fontId="0" fillId="0" borderId="0" xfId="0" applyAlignment="1">
      <alignment horizontal="right"/>
    </xf>
    <xf numFmtId="0" fontId="0" fillId="0" borderId="0" xfId="0" applyBorder="1"/>
    <xf numFmtId="0" fontId="1" fillId="0" borderId="0" xfId="0" applyFont="1" applyBorder="1" applyAlignment="1">
      <alignment horizontal="center"/>
    </xf>
    <xf numFmtId="2" fontId="0" fillId="0" borderId="0" xfId="0" applyNumberFormat="1"/>
    <xf numFmtId="0" fontId="1" fillId="0" borderId="0" xfId="0" applyFont="1"/>
    <xf numFmtId="165" fontId="5" fillId="0" borderId="0" xfId="1" applyNumberFormat="1" applyFont="1" applyBorder="1" applyAlignment="1">
      <alignment horizontal="right" vertical="center"/>
    </xf>
    <xf numFmtId="164" fontId="5" fillId="0" borderId="0" xfId="1" applyNumberFormat="1" applyFont="1" applyBorder="1" applyAlignment="1">
      <alignment horizontal="right" vertical="center"/>
    </xf>
    <xf numFmtId="164" fontId="0" fillId="3" borderId="7" xfId="0" applyNumberFormat="1" applyFill="1" applyBorder="1"/>
    <xf numFmtId="164" fontId="0" fillId="3" borderId="34" xfId="0" applyNumberFormat="1" applyFill="1" applyBorder="1"/>
    <xf numFmtId="164" fontId="0" fillId="3" borderId="31" xfId="0" applyNumberFormat="1" applyFill="1" applyBorder="1"/>
    <xf numFmtId="164" fontId="0" fillId="3" borderId="24" xfId="0" applyNumberFormat="1" applyFill="1" applyBorder="1"/>
    <xf numFmtId="164" fontId="0" fillId="3" borderId="32" xfId="0" applyNumberFormat="1" applyFill="1" applyBorder="1"/>
    <xf numFmtId="164" fontId="0" fillId="3" borderId="25" xfId="0" applyNumberFormat="1" applyFill="1" applyBorder="1"/>
    <xf numFmtId="0" fontId="1" fillId="2" borderId="33" xfId="0" applyFont="1" applyFill="1" applyBorder="1" applyAlignment="1">
      <alignment horizontal="center"/>
    </xf>
    <xf numFmtId="0" fontId="1" fillId="2" borderId="29" xfId="0" applyFont="1" applyFill="1" applyBorder="1" applyAlignment="1">
      <alignment horizontal="center"/>
    </xf>
    <xf numFmtId="0" fontId="1" fillId="2" borderId="30" xfId="0" applyFont="1" applyFill="1" applyBorder="1" applyAlignment="1">
      <alignment horizontal="center"/>
    </xf>
    <xf numFmtId="164" fontId="5" fillId="3" borderId="9" xfId="1" applyNumberFormat="1" applyFont="1" applyFill="1" applyBorder="1" applyAlignment="1">
      <alignment horizontal="right" vertical="center"/>
    </xf>
    <xf numFmtId="164" fontId="5" fillId="3" borderId="15" xfId="1" applyNumberFormat="1" applyFont="1" applyFill="1" applyBorder="1" applyAlignment="1">
      <alignment horizontal="right" vertical="center"/>
    </xf>
    <xf numFmtId="164" fontId="5" fillId="3" borderId="17" xfId="1" applyNumberFormat="1" applyFont="1" applyFill="1" applyBorder="1" applyAlignment="1">
      <alignment horizontal="right" vertical="center"/>
    </xf>
    <xf numFmtId="164" fontId="5" fillId="3" borderId="18" xfId="1" applyNumberFormat="1" applyFont="1" applyFill="1" applyBorder="1" applyAlignment="1">
      <alignment horizontal="right" vertical="center"/>
    </xf>
    <xf numFmtId="2" fontId="0" fillId="3" borderId="17" xfId="0" applyNumberFormat="1" applyFill="1" applyBorder="1"/>
    <xf numFmtId="0" fontId="7" fillId="0" borderId="0" xfId="0" applyFont="1" applyAlignment="1">
      <alignment horizontal="center"/>
    </xf>
    <xf numFmtId="0" fontId="7" fillId="0" borderId="0" xfId="0" applyFont="1"/>
    <xf numFmtId="0" fontId="0" fillId="0" borderId="0" xfId="0" applyFill="1" applyBorder="1" applyAlignment="1">
      <alignment horizontal="center"/>
    </xf>
    <xf numFmtId="0" fontId="0" fillId="0" borderId="0" xfId="0" applyFill="1" applyBorder="1"/>
    <xf numFmtId="164" fontId="0" fillId="0" borderId="0" xfId="0" applyNumberFormat="1" applyFill="1" applyBorder="1"/>
    <xf numFmtId="0" fontId="0" fillId="3" borderId="0" xfId="0" applyFill="1" applyBorder="1"/>
    <xf numFmtId="2" fontId="0" fillId="3" borderId="0" xfId="0" applyNumberFormat="1" applyFill="1" applyBorder="1"/>
    <xf numFmtId="2" fontId="0" fillId="3" borderId="0" xfId="0" applyNumberFormat="1" applyFill="1" applyBorder="1" applyAlignment="1">
      <alignment horizontal="center"/>
    </xf>
    <xf numFmtId="165" fontId="0" fillId="0" borderId="0" xfId="0" applyNumberFormat="1"/>
    <xf numFmtId="166" fontId="0" fillId="0" borderId="0" xfId="0" applyNumberFormat="1"/>
    <xf numFmtId="166" fontId="0" fillId="0" borderId="34" xfId="0" applyNumberFormat="1" applyBorder="1"/>
    <xf numFmtId="166" fontId="0" fillId="0" borderId="24" xfId="0" applyNumberFormat="1" applyBorder="1"/>
    <xf numFmtId="166" fontId="0" fillId="0" borderId="25" xfId="0" applyNumberFormat="1" applyBorder="1"/>
    <xf numFmtId="2" fontId="0" fillId="0" borderId="34" xfId="0" applyNumberFormat="1" applyBorder="1"/>
    <xf numFmtId="2" fontId="0" fillId="0" borderId="24" xfId="0" applyNumberFormat="1" applyBorder="1"/>
    <xf numFmtId="2" fontId="0" fillId="0" borderId="25" xfId="0" applyNumberFormat="1" applyBorder="1"/>
    <xf numFmtId="0" fontId="7" fillId="0" borderId="0" xfId="0" applyFont="1" applyAlignment="1">
      <alignment horizontal="center"/>
    </xf>
    <xf numFmtId="2" fontId="0" fillId="3" borderId="42" xfId="0" applyNumberFormat="1" applyFill="1" applyBorder="1"/>
    <xf numFmtId="2" fontId="0" fillId="3" borderId="12" xfId="0" applyNumberFormat="1" applyFill="1" applyBorder="1"/>
    <xf numFmtId="164" fontId="0" fillId="4" borderId="12" xfId="0" applyNumberFormat="1" applyFill="1" applyBorder="1"/>
    <xf numFmtId="164" fontId="0" fillId="4" borderId="9" xfId="0" applyNumberFormat="1" applyFill="1" applyBorder="1"/>
    <xf numFmtId="164" fontId="0" fillId="4" borderId="17" xfId="0" applyNumberFormat="1" applyFill="1" applyBorder="1"/>
    <xf numFmtId="164" fontId="0" fillId="5" borderId="12" xfId="0" applyNumberFormat="1" applyFill="1" applyBorder="1"/>
    <xf numFmtId="164" fontId="0" fillId="5" borderId="9" xfId="0" applyNumberFormat="1" applyFill="1" applyBorder="1"/>
    <xf numFmtId="164" fontId="0" fillId="5" borderId="17" xfId="0" applyNumberFormat="1" applyFill="1" applyBorder="1"/>
    <xf numFmtId="0" fontId="6" fillId="6" borderId="27" xfId="0" applyFont="1" applyFill="1" applyBorder="1"/>
    <xf numFmtId="0" fontId="1" fillId="8" borderId="28" xfId="0" applyFont="1" applyFill="1" applyBorder="1"/>
    <xf numFmtId="164" fontId="0" fillId="8" borderId="15" xfId="0" applyNumberFormat="1" applyFill="1" applyBorder="1"/>
    <xf numFmtId="2" fontId="0" fillId="8" borderId="18" xfId="0" applyNumberFormat="1" applyFill="1" applyBorder="1"/>
    <xf numFmtId="2" fontId="0" fillId="8" borderId="13" xfId="0" applyNumberFormat="1" applyFill="1" applyBorder="1"/>
    <xf numFmtId="2" fontId="0" fillId="8" borderId="15" xfId="0" applyNumberFormat="1" applyFill="1" applyBorder="1"/>
    <xf numFmtId="0" fontId="0" fillId="8" borderId="18" xfId="0" applyFill="1" applyBorder="1"/>
    <xf numFmtId="164" fontId="0" fillId="8" borderId="13" xfId="0" applyNumberFormat="1" applyFill="1" applyBorder="1"/>
    <xf numFmtId="0" fontId="1" fillId="6" borderId="22" xfId="0" applyFont="1" applyFill="1" applyBorder="1"/>
    <xf numFmtId="0" fontId="1" fillId="6" borderId="26" xfId="0" applyFont="1" applyFill="1" applyBorder="1"/>
    <xf numFmtId="0" fontId="1" fillId="4" borderId="19" xfId="0" applyFont="1" applyFill="1" applyBorder="1"/>
    <xf numFmtId="0" fontId="1" fillId="4" borderId="20" xfId="0" applyFont="1" applyFill="1" applyBorder="1"/>
    <xf numFmtId="0" fontId="1" fillId="4" borderId="21" xfId="0" applyFont="1" applyFill="1" applyBorder="1"/>
    <xf numFmtId="0" fontId="1" fillId="5" borderId="19" xfId="0" applyFont="1" applyFill="1" applyBorder="1"/>
    <xf numFmtId="0" fontId="1" fillId="5" borderId="20" xfId="0" applyFont="1" applyFill="1" applyBorder="1"/>
    <xf numFmtId="0" fontId="1" fillId="5" borderId="21" xfId="0" applyFont="1" applyFill="1" applyBorder="1"/>
    <xf numFmtId="0" fontId="1" fillId="6" borderId="27" xfId="0" applyFont="1" applyFill="1" applyBorder="1"/>
    <xf numFmtId="0" fontId="1" fillId="2" borderId="11" xfId="0" applyFont="1" applyFill="1" applyBorder="1"/>
    <xf numFmtId="0" fontId="1" fillId="2" borderId="14" xfId="0" applyFont="1" applyFill="1" applyBorder="1"/>
    <xf numFmtId="0" fontId="1" fillId="2" borderId="16" xfId="0" applyFont="1" applyFill="1" applyBorder="1"/>
    <xf numFmtId="0" fontId="1" fillId="2" borderId="12" xfId="0" applyFont="1" applyFill="1" applyBorder="1"/>
    <xf numFmtId="0" fontId="1" fillId="2" borderId="13" xfId="0" applyFont="1" applyFill="1" applyBorder="1"/>
    <xf numFmtId="0" fontId="8" fillId="2" borderId="35" xfId="0" applyFont="1" applyFill="1" applyBorder="1"/>
    <xf numFmtId="164" fontId="1" fillId="0" borderId="0" xfId="0" applyNumberFormat="1" applyFont="1"/>
    <xf numFmtId="0" fontId="1" fillId="7" borderId="34" xfId="0" applyFont="1" applyFill="1" applyBorder="1"/>
    <xf numFmtId="0" fontId="1" fillId="5" borderId="34" xfId="0" applyFont="1" applyFill="1" applyBorder="1"/>
    <xf numFmtId="0" fontId="1" fillId="7" borderId="24" xfId="0" applyFont="1" applyFill="1" applyBorder="1"/>
    <xf numFmtId="0" fontId="1" fillId="5" borderId="24" xfId="0" applyFont="1" applyFill="1" applyBorder="1"/>
    <xf numFmtId="0" fontId="1" fillId="7" borderId="25" xfId="0" applyFont="1" applyFill="1" applyBorder="1"/>
    <xf numFmtId="0" fontId="1" fillId="5" borderId="25" xfId="0" applyFont="1" applyFill="1" applyBorder="1"/>
    <xf numFmtId="0" fontId="1" fillId="7" borderId="40" xfId="0" applyFont="1" applyFill="1" applyBorder="1"/>
    <xf numFmtId="0" fontId="1" fillId="7" borderId="11" xfId="0" applyFont="1" applyFill="1" applyBorder="1"/>
    <xf numFmtId="0" fontId="1" fillId="7" borderId="16" xfId="0" applyFont="1" applyFill="1" applyBorder="1"/>
    <xf numFmtId="0" fontId="1" fillId="7" borderId="41" xfId="0" applyFont="1" applyFill="1" applyBorder="1"/>
    <xf numFmtId="0" fontId="1" fillId="3" borderId="0" xfId="0" applyFont="1" applyFill="1" applyBorder="1"/>
    <xf numFmtId="0" fontId="1" fillId="7" borderId="27" xfId="0" applyFont="1" applyFill="1" applyBorder="1"/>
    <xf numFmtId="0" fontId="8" fillId="7" borderId="10" xfId="0" applyFont="1" applyFill="1" applyBorder="1" applyAlignment="1">
      <alignment wrapText="1"/>
    </xf>
    <xf numFmtId="0" fontId="8" fillId="5" borderId="10" xfId="0" applyFont="1" applyFill="1" applyBorder="1" applyAlignment="1">
      <alignment wrapText="1"/>
    </xf>
    <xf numFmtId="0" fontId="8" fillId="2" borderId="36" xfId="0" applyFont="1" applyFill="1" applyBorder="1" applyAlignment="1">
      <alignment wrapText="1"/>
    </xf>
    <xf numFmtId="0" fontId="8" fillId="2" borderId="10" xfId="0" applyFont="1" applyFill="1" applyBorder="1" applyAlignment="1">
      <alignment wrapText="1"/>
    </xf>
    <xf numFmtId="0" fontId="1" fillId="8" borderId="28" xfId="0" applyFont="1" applyFill="1" applyBorder="1" applyAlignment="1">
      <alignment wrapText="1"/>
    </xf>
    <xf numFmtId="0" fontId="9" fillId="2" borderId="35" xfId="0" applyFont="1" applyFill="1" applyBorder="1"/>
    <xf numFmtId="0" fontId="10" fillId="2" borderId="33" xfId="0" applyFont="1" applyFill="1" applyBorder="1" applyAlignment="1">
      <alignment horizontal="center"/>
    </xf>
    <xf numFmtId="0" fontId="10" fillId="2" borderId="34" xfId="0" applyFont="1" applyFill="1" applyBorder="1"/>
    <xf numFmtId="0" fontId="10" fillId="2" borderId="33" xfId="0" applyFont="1" applyFill="1" applyBorder="1"/>
    <xf numFmtId="0" fontId="10" fillId="2" borderId="29" xfId="0" applyFont="1" applyFill="1" applyBorder="1" applyAlignment="1">
      <alignment horizontal="center"/>
    </xf>
    <xf numFmtId="0" fontId="10" fillId="2" borderId="24" xfId="0" applyFont="1" applyFill="1" applyBorder="1"/>
    <xf numFmtId="0" fontId="10" fillId="2" borderId="29" xfId="0" applyFont="1" applyFill="1" applyBorder="1"/>
    <xf numFmtId="0" fontId="10" fillId="2" borderId="30" xfId="0" applyFont="1" applyFill="1" applyBorder="1" applyAlignment="1">
      <alignment horizontal="center"/>
    </xf>
    <xf numFmtId="0" fontId="10" fillId="2" borderId="25" xfId="0" applyFont="1" applyFill="1" applyBorder="1"/>
    <xf numFmtId="0" fontId="10" fillId="2" borderId="30" xfId="0" applyFont="1" applyFill="1" applyBorder="1"/>
    <xf numFmtId="0" fontId="9" fillId="2" borderId="10" xfId="0" applyFont="1" applyFill="1" applyBorder="1" applyAlignment="1">
      <alignment wrapText="1"/>
    </xf>
    <xf numFmtId="0" fontId="9" fillId="2" borderId="35" xfId="0" applyFont="1" applyFill="1" applyBorder="1" applyAlignment="1">
      <alignment wrapText="1"/>
    </xf>
    <xf numFmtId="0" fontId="9" fillId="2" borderId="36" xfId="0" applyFont="1" applyFill="1" applyBorder="1" applyAlignment="1">
      <alignment wrapText="1"/>
    </xf>
    <xf numFmtId="0" fontId="1" fillId="4" borderId="23"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0" fontId="1" fillId="5" borderId="23" xfId="0" applyFont="1" applyFill="1" applyBorder="1" applyAlignment="1">
      <alignment horizontal="center"/>
    </xf>
    <xf numFmtId="0" fontId="1" fillId="5" borderId="24" xfId="0" applyFont="1" applyFill="1" applyBorder="1" applyAlignment="1">
      <alignment horizontal="center"/>
    </xf>
    <xf numFmtId="0" fontId="1" fillId="5" borderId="25" xfId="0" applyFont="1" applyFill="1" applyBorder="1" applyAlignment="1">
      <alignment horizontal="center"/>
    </xf>
    <xf numFmtId="2" fontId="1" fillId="8" borderId="28" xfId="0" applyNumberFormat="1" applyFont="1" applyFill="1" applyBorder="1" applyAlignment="1">
      <alignment horizontal="center"/>
    </xf>
    <xf numFmtId="2" fontId="1" fillId="8" borderId="37" xfId="0" applyNumberFormat="1" applyFont="1" applyFill="1" applyBorder="1" applyAlignment="1">
      <alignment horizontal="center"/>
    </xf>
    <xf numFmtId="2" fontId="1" fillId="8" borderId="43" xfId="0" applyNumberFormat="1" applyFont="1" applyFill="1" applyBorder="1" applyAlignment="1">
      <alignment horizontal="center"/>
    </xf>
    <xf numFmtId="0" fontId="7" fillId="0" borderId="0" xfId="0" applyFont="1" applyAlignment="1">
      <alignment horizontal="center"/>
    </xf>
    <xf numFmtId="0" fontId="0" fillId="0" borderId="22" xfId="0" applyBorder="1" applyAlignment="1">
      <alignment horizontal="center"/>
    </xf>
    <xf numFmtId="0" fontId="0" fillId="0" borderId="38" xfId="0" applyBorder="1" applyAlignment="1">
      <alignment horizontal="center"/>
    </xf>
    <xf numFmtId="0" fontId="0" fillId="0" borderId="39" xfId="0" applyBorder="1" applyAlignment="1">
      <alignment horizontal="center"/>
    </xf>
  </cellXfs>
  <cellStyles count="2">
    <cellStyle name="Normal" xfId="0" builtinId="0"/>
    <cellStyle name="Normal_Results" xfId="1" xr:uid="{E84C5CD1-37E2-4E22-B2BB-4BD6B8F7E5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0</xdr:colOff>
      <xdr:row>25</xdr:row>
      <xdr:rowOff>141514</xdr:rowOff>
    </xdr:to>
    <xdr:sp macro="" textlink="">
      <xdr:nvSpPr>
        <xdr:cNvPr id="2" name="TextBox 1">
          <a:extLst>
            <a:ext uri="{FF2B5EF4-FFF2-40B4-BE49-F238E27FC236}">
              <a16:creationId xmlns:a16="http://schemas.microsoft.com/office/drawing/2014/main" id="{31962EA6-CE93-4A16-BFA3-12EE049E7C2F}"/>
            </a:ext>
          </a:extLst>
        </xdr:cNvPr>
        <xdr:cNvSpPr txBox="1"/>
      </xdr:nvSpPr>
      <xdr:spPr>
        <a:xfrm>
          <a:off x="609600" y="185057"/>
          <a:ext cx="5486400" cy="45828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400" b="1"/>
            <a:t>PEG – citrate ATPS factorial experiment</a:t>
          </a:r>
        </a:p>
        <a:p>
          <a:r>
            <a:rPr lang="en-ZA" sz="1400"/>
            <a:t> Using the best-performing PEG identified from the screening experiments, different component concentrations were used in a PEG – citrate ATPS factorial experiment at the 50 mL</a:t>
          </a:r>
          <a:r>
            <a:rPr lang="en-ZA" sz="1400" baseline="0"/>
            <a:t> scale in Falcon tubes</a:t>
          </a:r>
          <a:r>
            <a:rPr lang="en-ZA" sz="1400"/>
            <a:t>. The factorial experiment varied two factors: PEG and citrate concentration. This was done at three concentration levels, evenly spaced. Both PEG and citrate concentrations were varied between 12, 16 and 20 wt %, with the sodium citrate and citric acid being used to ensure pH 6 was used in each ATPS. The balance was again made up of a phycocyanin-containing crude solution made up of crude extract diluted with deionised water to aid visual discernment of the different phases formed. The top and bottom phases were analysed for C-PC concentration and purity, as well as density. The volumes were read off the graduations on the 50 mL falcon tubes used.</a:t>
          </a:r>
        </a:p>
        <a:p>
          <a:r>
            <a:rPr lang="en-ZA" sz="1400"/>
            <a:t>These values were then used in </a:t>
          </a:r>
          <a:r>
            <a:rPr lang="en-ZA" sz="1400" i="1"/>
            <a:t>Statistica </a:t>
          </a:r>
          <a:r>
            <a:rPr lang="en-ZA" sz="1400"/>
            <a:t>(version 13.5.0.17) software to model the results</a:t>
          </a:r>
          <a:r>
            <a:rPr lang="en-ZA" sz="1400" baseline="0"/>
            <a:t> and use for prediction.</a:t>
          </a:r>
          <a:endParaRPr lang="en-ZA" sz="1400"/>
        </a:p>
      </xdr:txBody>
    </xdr:sp>
    <xdr:clientData/>
  </xdr:twoCellAnchor>
  <xdr:twoCellAnchor>
    <xdr:from>
      <xdr:col>1</xdr:col>
      <xdr:colOff>0</xdr:colOff>
      <xdr:row>26</xdr:row>
      <xdr:rowOff>21772</xdr:rowOff>
    </xdr:from>
    <xdr:to>
      <xdr:col>10</xdr:col>
      <xdr:colOff>10886</xdr:colOff>
      <xdr:row>67</xdr:row>
      <xdr:rowOff>108857</xdr:rowOff>
    </xdr:to>
    <mc:AlternateContent xmlns:mc="http://schemas.openxmlformats.org/markup-compatibility/2006">
      <mc:Choice xmlns:a14="http://schemas.microsoft.com/office/drawing/2010/main" Requires="a14">
        <xdr:sp macro="" textlink="">
          <xdr:nvSpPr>
            <xdr:cNvPr id="3" name="TextBox 2">
              <a:extLst>
                <a:ext uri="{FF2B5EF4-FFF2-40B4-BE49-F238E27FC236}">
                  <a16:creationId xmlns:a16="http://schemas.microsoft.com/office/drawing/2014/main" id="{145953B6-988C-4C49-92D4-A04834797ACD}"/>
                </a:ext>
              </a:extLst>
            </xdr:cNvPr>
            <xdr:cNvSpPr txBox="1"/>
          </xdr:nvSpPr>
          <xdr:spPr>
            <a:xfrm>
              <a:off x="609600" y="4833258"/>
              <a:ext cx="5497286" cy="76744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b="1"/>
                <a:t>C-PC descriptors </a:t>
              </a:r>
            </a:p>
            <a:p>
              <a:r>
                <a:rPr lang="en-ZA" sz="1200"/>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sz="1200"/>
            </a:p>
            <a:p>
              <a:pPr marL="0" marR="0" lvl="0" indent="0" algn="l" defTabSz="914400" eaLnBrk="1" fontAlgn="auto" latinLnBrk="0" hangingPunct="1">
                <a:lnSpc>
                  <a:spcPct val="100000"/>
                </a:lnSpc>
                <a:spcBef>
                  <a:spcPts val="0"/>
                </a:spcBef>
                <a:spcAft>
                  <a:spcPts val="0"/>
                </a:spcAft>
                <a:buClrTx/>
                <a:buSzTx/>
                <a:buFontTx/>
                <a:buNone/>
                <a:tabLst/>
                <a:defRPr/>
              </a:pPr>
              <a:r>
                <a:rPr lang="en-ZA" sz="1200" b="1" i="1">
                  <a:solidFill>
                    <a:schemeClr val="dk1"/>
                  </a:solidFill>
                  <a:effectLst/>
                  <a:latin typeface="+mn-lt"/>
                  <a:ea typeface="+mn-ea"/>
                  <a:cs typeface="+mn-cs"/>
                </a:rPr>
                <a:t>C-PC Purity</a:t>
              </a:r>
              <a:endParaRPr lang="en-ZA" sz="1200">
                <a:solidFill>
                  <a:schemeClr val="dk1"/>
                </a:solidFill>
                <a:effectLst/>
                <a:latin typeface="+mn-lt"/>
                <a:ea typeface="+mn-ea"/>
                <a:cs typeface="+mn-cs"/>
              </a:endParaRPr>
            </a:p>
            <a:p>
              <a:r>
                <a:rPr lang="en-ZA" sz="12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14:m>
                <m:oMath xmlns:m="http://schemas.openxmlformats.org/officeDocument/2006/math">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r>
                    <a:rPr lang="en-ZA" sz="1200" i="1">
                      <a:solidFill>
                        <a:schemeClr val="dk1"/>
                      </a:solidFill>
                      <a:effectLst/>
                      <a:latin typeface="Cambria Math" panose="02040503050406030204" pitchFamily="18" charset="0"/>
                      <a:ea typeface="+mn-ea"/>
                      <a:cs typeface="+mn-cs"/>
                    </a:rPr>
                    <m:t>𝑝𝑢𝑟𝑖𝑡𝑦</m:t>
                  </m:r>
                  <m:r>
                    <a:rPr lang="en-ZA" sz="1200" i="1">
                      <a:solidFill>
                        <a:schemeClr val="dk1"/>
                      </a:solidFill>
                      <a:effectLst/>
                      <a:latin typeface="Cambria Math" panose="02040503050406030204" pitchFamily="18" charset="0"/>
                      <a:ea typeface="+mn-ea"/>
                      <a:cs typeface="+mn-cs"/>
                    </a:rPr>
                    <m:t>=</m:t>
                  </m:r>
                  <m:f>
                    <m:fPr>
                      <m:ctrlPr>
                        <a:rPr lang="en-ZA" sz="1200" i="1">
                          <a:solidFill>
                            <a:schemeClr val="dk1"/>
                          </a:solidFill>
                          <a:effectLst/>
                          <a:latin typeface="Cambria Math" panose="02040503050406030204" pitchFamily="18" charset="0"/>
                          <a:ea typeface="+mn-ea"/>
                          <a:cs typeface="+mn-cs"/>
                        </a:rPr>
                      </m:ctrlPr>
                    </m:fPr>
                    <m:num>
                      <m:r>
                        <a:rPr lang="en-ZA" sz="1200" i="1">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620</m:t>
                          </m:r>
                        </m:sub>
                      </m:sSub>
                    </m:num>
                    <m:den>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280</m:t>
                          </m:r>
                        </m:sub>
                      </m:sSub>
                    </m:den>
                  </m:f>
                  <m:r>
                    <a:rPr lang="en-ZA" sz="1200" i="1">
                      <a:solidFill>
                        <a:schemeClr val="dk1"/>
                      </a:solidFill>
                      <a:effectLst/>
                      <a:latin typeface="Cambria Math" panose="02040503050406030204" pitchFamily="18" charset="0"/>
                      <a:ea typeface="+mn-ea"/>
                      <a:cs typeface="+mn-cs"/>
                    </a:rPr>
                    <m:t> </m:t>
                  </m:r>
                </m:oMath>
              </a14:m>
              <a:r>
                <a:rPr lang="en-ZA" sz="1200">
                  <a:solidFill>
                    <a:schemeClr val="dk1"/>
                  </a:solidFill>
                  <a:effectLst/>
                  <a:latin typeface="+mn-lt"/>
                  <a:ea typeface="+mn-ea"/>
                  <a:cs typeface="+mn-cs"/>
                </a:rPr>
                <a:t>			Equation 2</a:t>
              </a:r>
            </a:p>
            <a:p>
              <a:r>
                <a:rPr lang="en-ZA" sz="1200">
                  <a:solidFill>
                    <a:schemeClr val="dk1"/>
                  </a:solidFill>
                  <a:effectLst/>
                  <a:latin typeface="+mn-lt"/>
                  <a:ea typeface="+mn-ea"/>
                  <a:cs typeface="+mn-cs"/>
                </a:rPr>
                <a:t>Where </a:t>
              </a:r>
              <a14:m>
                <m:oMath xmlns:m="http://schemas.openxmlformats.org/officeDocument/2006/math">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m:rPr>
                          <m:sty m:val="p"/>
                        </m:rPr>
                        <a:rPr lang="en-ZA" sz="1200">
                          <a:solidFill>
                            <a:schemeClr val="dk1"/>
                          </a:solidFill>
                          <a:effectLst/>
                          <a:latin typeface="Cambria Math" panose="02040503050406030204" pitchFamily="18" charset="0"/>
                          <a:ea typeface="+mn-ea"/>
                          <a:cs typeface="+mn-cs"/>
                        </a:rPr>
                        <m:t>λ</m:t>
                      </m:r>
                    </m:sub>
                  </m:sSub>
                </m:oMath>
              </a14:m>
              <a:r>
                <a:rPr lang="en-ZA" sz="1200">
                  <a:solidFill>
                    <a:schemeClr val="dk1"/>
                  </a:solidFill>
                  <a:effectLst/>
                  <a:latin typeface="+mn-lt"/>
                  <a:ea typeface="+mn-ea"/>
                  <a:cs typeface="+mn-cs"/>
                </a:rPr>
                <a:t> is the absorbance under a spectrophotometer at λ, the wavelength in nm.</a:t>
              </a:r>
            </a:p>
            <a:p>
              <a:endParaRPr lang="en-ZA" sz="1200" b="1" i="1">
                <a:solidFill>
                  <a:schemeClr val="dk1"/>
                </a:solidFill>
                <a:effectLst/>
                <a:latin typeface="+mn-lt"/>
                <a:ea typeface="+mn-ea"/>
                <a:cs typeface="+mn-cs"/>
              </a:endParaRPr>
            </a:p>
            <a:p>
              <a:r>
                <a:rPr lang="en-ZA" sz="1200" b="1" i="1">
                  <a:solidFill>
                    <a:schemeClr val="dk1"/>
                  </a:solidFill>
                  <a:effectLst/>
                  <a:latin typeface="+mn-lt"/>
                  <a:ea typeface="+mn-ea"/>
                  <a:cs typeface="+mn-cs"/>
                </a:rPr>
                <a:t>C-PC concentration</a:t>
              </a:r>
            </a:p>
            <a:p>
              <a:r>
                <a:rPr lang="en-ZA" sz="12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14:m>
                <m:oMath xmlns:m="http://schemas.openxmlformats.org/officeDocument/2006/math">
                  <m:r>
                    <a:rPr lang="en-ZA" sz="1200" i="1">
                      <a:solidFill>
                        <a:schemeClr val="dk1"/>
                      </a:solidFill>
                      <a:effectLst/>
                      <a:latin typeface="Cambria Math" panose="02040503050406030204" pitchFamily="18" charset="0"/>
                      <a:ea typeface="+mn-ea"/>
                      <a:cs typeface="+mn-cs"/>
                    </a:rPr>
                    <m:t>[</m:t>
                  </m:r>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d>
                    <m:dPr>
                      <m:ctrlPr>
                        <a:rPr lang="en-ZA" sz="1200" i="1">
                          <a:solidFill>
                            <a:schemeClr val="dk1"/>
                          </a:solidFill>
                          <a:effectLst/>
                          <a:latin typeface="Cambria Math" panose="02040503050406030204" pitchFamily="18" charset="0"/>
                          <a:ea typeface="+mn-ea"/>
                          <a:cs typeface="+mn-cs"/>
                        </a:rPr>
                      </m:ctrlPr>
                    </m:dPr>
                    <m:e>
                      <m:r>
                        <a:rPr lang="en-ZA" sz="1200" i="1">
                          <a:solidFill>
                            <a:schemeClr val="dk1"/>
                          </a:solidFill>
                          <a:effectLst/>
                          <a:latin typeface="Cambria Math" panose="02040503050406030204" pitchFamily="18" charset="0"/>
                          <a:ea typeface="+mn-ea"/>
                          <a:cs typeface="+mn-cs"/>
                        </a:rPr>
                        <m:t>𝑚𝑔</m:t>
                      </m:r>
                      <m:r>
                        <a:rPr lang="en-ZA" sz="1200" i="1">
                          <a:solidFill>
                            <a:schemeClr val="dk1"/>
                          </a:solidFill>
                          <a:effectLst/>
                          <a:latin typeface="Cambria Math" panose="02040503050406030204" pitchFamily="18" charset="0"/>
                          <a:ea typeface="+mn-ea"/>
                          <a:cs typeface="+mn-cs"/>
                        </a:rPr>
                        <m:t>/</m:t>
                      </m:r>
                      <m:r>
                        <a:rPr lang="en-ZA" sz="1200" i="1">
                          <a:solidFill>
                            <a:schemeClr val="dk1"/>
                          </a:solidFill>
                          <a:effectLst/>
                          <a:latin typeface="Cambria Math" panose="02040503050406030204" pitchFamily="18" charset="0"/>
                          <a:ea typeface="+mn-ea"/>
                          <a:cs typeface="+mn-cs"/>
                        </a:rPr>
                        <m:t>𝑚𝐿</m:t>
                      </m:r>
                    </m:e>
                  </m:d>
                  <m:r>
                    <a:rPr lang="en-ZA" sz="1200" i="1">
                      <a:solidFill>
                        <a:schemeClr val="dk1"/>
                      </a:solidFill>
                      <a:effectLst/>
                      <a:latin typeface="Cambria Math" panose="02040503050406030204" pitchFamily="18" charset="0"/>
                      <a:ea typeface="+mn-ea"/>
                      <a:cs typeface="+mn-cs"/>
                    </a:rPr>
                    <m:t>= </m:t>
                  </m:r>
                  <m:r>
                    <a:rPr lang="en-ZA" sz="1200">
                      <a:solidFill>
                        <a:schemeClr val="dk1"/>
                      </a:solidFill>
                      <a:effectLst/>
                      <a:latin typeface="Cambria Math" panose="02040503050406030204" pitchFamily="18" charset="0"/>
                      <a:ea typeface="+mn-ea"/>
                      <a:cs typeface="+mn-cs"/>
                    </a:rPr>
                    <m:t>0.162</m:t>
                  </m:r>
                  <m:r>
                    <a:rPr lang="en-ZA" sz="1200" i="1">
                      <a:solidFill>
                        <a:schemeClr val="dk1"/>
                      </a:solidFill>
                      <a:effectLst/>
                      <a:latin typeface="Cambria Math" panose="02040503050406030204" pitchFamily="18" charset="0"/>
                      <a:ea typeface="+mn-ea"/>
                      <a:cs typeface="+mn-cs"/>
                    </a:rPr>
                    <m:t>∗</m:t>
                  </m:r>
                  <m:r>
                    <a:rPr lang="en-ZA" sz="1200">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620</m:t>
                      </m:r>
                    </m:sub>
                  </m:sSub>
                  <m:r>
                    <a:rPr lang="en-ZA" sz="1200">
                      <a:solidFill>
                        <a:schemeClr val="dk1"/>
                      </a:solidFill>
                      <a:effectLst/>
                      <a:latin typeface="Cambria Math" panose="02040503050406030204" pitchFamily="18" charset="0"/>
                      <a:ea typeface="+mn-ea"/>
                      <a:cs typeface="+mn-cs"/>
                    </a:rPr>
                    <m:t> – 0.098</m:t>
                  </m:r>
                  <m:r>
                    <a:rPr lang="en-ZA" sz="1200" i="1">
                      <a:solidFill>
                        <a:schemeClr val="dk1"/>
                      </a:solidFill>
                      <a:effectLst/>
                      <a:latin typeface="Cambria Math" panose="02040503050406030204" pitchFamily="18" charset="0"/>
                      <a:ea typeface="+mn-ea"/>
                      <a:cs typeface="+mn-cs"/>
                    </a:rPr>
                    <m:t>∗</m:t>
                  </m:r>
                  <m:r>
                    <a:rPr lang="en-ZA" sz="1200">
                      <a:solidFill>
                        <a:schemeClr val="dk1"/>
                      </a:solidFill>
                      <a:effectLst/>
                      <a:latin typeface="Cambria Math" panose="02040503050406030204" pitchFamily="18" charset="0"/>
                      <a:ea typeface="+mn-ea"/>
                      <a:cs typeface="+mn-cs"/>
                    </a:rPr>
                    <m:t> </m:t>
                  </m:r>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A</m:t>
                      </m:r>
                    </m:e>
                    <m:sub>
                      <m:r>
                        <a:rPr lang="en-ZA" sz="1200">
                          <a:solidFill>
                            <a:schemeClr val="dk1"/>
                          </a:solidFill>
                          <a:effectLst/>
                          <a:latin typeface="Cambria Math" panose="02040503050406030204" pitchFamily="18" charset="0"/>
                          <a:ea typeface="+mn-ea"/>
                          <a:cs typeface="+mn-cs"/>
                        </a:rPr>
                        <m:t>650</m:t>
                      </m:r>
                    </m:sub>
                  </m:sSub>
                </m:oMath>
              </a14:m>
              <a:r>
                <a:rPr lang="en-ZA" sz="1200">
                  <a:solidFill>
                    <a:schemeClr val="dk1"/>
                  </a:solidFill>
                  <a:effectLst/>
                  <a:latin typeface="+mn-lt"/>
                  <a:ea typeface="+mn-ea"/>
                  <a:cs typeface="+mn-cs"/>
                </a:rPr>
                <a:t>	Equation 3</a:t>
              </a:r>
            </a:p>
            <a:p>
              <a:r>
                <a:rPr lang="en-ZA" sz="1200">
                  <a:solidFill>
                    <a:schemeClr val="dk1"/>
                  </a:solidFill>
                  <a:effectLst/>
                  <a:latin typeface="+mn-lt"/>
                  <a:ea typeface="+mn-ea"/>
                  <a:cs typeface="+mn-cs"/>
                </a:rPr>
                <a:t>Where [C-PC] is the C-PC concentration </a:t>
              </a:r>
            </a:p>
            <a:p>
              <a:endParaRPr lang="en-ZA" sz="1200">
                <a:solidFill>
                  <a:schemeClr val="dk1"/>
                </a:solidFill>
                <a:effectLst/>
                <a:latin typeface="+mn-lt"/>
                <a:ea typeface="+mn-ea"/>
                <a:cs typeface="+mn-cs"/>
              </a:endParaRPr>
            </a:p>
            <a:p>
              <a:r>
                <a:rPr lang="en-ZA" sz="1200" b="1" i="1">
                  <a:solidFill>
                    <a:schemeClr val="dk1"/>
                  </a:solidFill>
                  <a:effectLst/>
                  <a:latin typeface="+mn-lt"/>
                  <a:ea typeface="+mn-ea"/>
                  <a:cs typeface="+mn-cs"/>
                </a:rPr>
                <a:t>C-PC recovery</a:t>
              </a:r>
            </a:p>
            <a:p>
              <a:r>
                <a:rPr lang="en-ZA" sz="12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14:m>
                <m:oMath xmlns:m="http://schemas.openxmlformats.org/officeDocument/2006/math">
                  <m:r>
                    <a:rPr lang="en-ZA" sz="1200" i="1">
                      <a:solidFill>
                        <a:schemeClr val="dk1"/>
                      </a:solidFill>
                      <a:effectLst/>
                      <a:latin typeface="Cambria Math" panose="02040503050406030204" pitchFamily="18" charset="0"/>
                      <a:ea typeface="+mn-ea"/>
                      <a:cs typeface="+mn-cs"/>
                    </a:rPr>
                    <m:t>𝑐𝑃𝐶</m:t>
                  </m:r>
                  <m:r>
                    <a:rPr lang="en-ZA" sz="1200" i="1">
                      <a:solidFill>
                        <a:schemeClr val="dk1"/>
                      </a:solidFill>
                      <a:effectLst/>
                      <a:latin typeface="Cambria Math" panose="02040503050406030204" pitchFamily="18" charset="0"/>
                      <a:ea typeface="+mn-ea"/>
                      <a:cs typeface="+mn-cs"/>
                    </a:rPr>
                    <m:t> </m:t>
                  </m:r>
                  <m:r>
                    <a:rPr lang="en-ZA" sz="1200" i="1">
                      <a:solidFill>
                        <a:schemeClr val="dk1"/>
                      </a:solidFill>
                      <a:effectLst/>
                      <a:latin typeface="Cambria Math" panose="02040503050406030204" pitchFamily="18" charset="0"/>
                      <a:ea typeface="+mn-ea"/>
                      <a:cs typeface="+mn-cs"/>
                    </a:rPr>
                    <m:t>𝑟𝑒𝑐𝑜𝑣𝑒𝑟𝑦</m:t>
                  </m:r>
                  <m:r>
                    <a:rPr lang="en-ZA" sz="1200" i="1">
                      <a:solidFill>
                        <a:schemeClr val="dk1"/>
                      </a:solidFill>
                      <a:effectLst/>
                      <a:latin typeface="Cambria Math" panose="02040503050406030204" pitchFamily="18" charset="0"/>
                      <a:ea typeface="+mn-ea"/>
                      <a:cs typeface="+mn-cs"/>
                    </a:rPr>
                    <m:t> </m:t>
                  </m:r>
                  <m:d>
                    <m:dPr>
                      <m:ctrlPr>
                        <a:rPr lang="en-ZA" sz="1200" i="1">
                          <a:solidFill>
                            <a:schemeClr val="dk1"/>
                          </a:solidFill>
                          <a:effectLst/>
                          <a:latin typeface="Cambria Math" panose="02040503050406030204" pitchFamily="18" charset="0"/>
                          <a:ea typeface="+mn-ea"/>
                          <a:cs typeface="+mn-cs"/>
                        </a:rPr>
                      </m:ctrlPr>
                    </m:dPr>
                    <m:e>
                      <m:r>
                        <a:rPr lang="en-ZA" sz="1200" i="1">
                          <a:solidFill>
                            <a:schemeClr val="dk1"/>
                          </a:solidFill>
                          <a:effectLst/>
                          <a:latin typeface="Cambria Math" panose="02040503050406030204" pitchFamily="18" charset="0"/>
                          <a:ea typeface="+mn-ea"/>
                          <a:cs typeface="+mn-cs"/>
                        </a:rPr>
                        <m:t>𝑓𝑟𝑎𝑐𝑡𝑖𝑜𝑛</m:t>
                      </m:r>
                    </m:e>
                  </m:d>
                  <m:r>
                    <a:rPr lang="en-ZA" sz="1200" i="1">
                      <a:solidFill>
                        <a:schemeClr val="dk1"/>
                      </a:solidFill>
                      <a:effectLst/>
                      <a:latin typeface="Cambria Math" panose="02040503050406030204" pitchFamily="18" charset="0"/>
                      <a:ea typeface="+mn-ea"/>
                      <a:cs typeface="+mn-cs"/>
                    </a:rPr>
                    <m:t>=</m:t>
                  </m:r>
                  <m:f>
                    <m:fPr>
                      <m:ctrlPr>
                        <a:rPr lang="en-ZA" sz="1200" i="1">
                          <a:solidFill>
                            <a:schemeClr val="dk1"/>
                          </a:solidFill>
                          <a:effectLst/>
                          <a:latin typeface="Cambria Math" panose="02040503050406030204" pitchFamily="18" charset="0"/>
                          <a:ea typeface="+mn-ea"/>
                          <a:cs typeface="+mn-cs"/>
                        </a:rPr>
                      </m:ctrlPr>
                    </m:fPr>
                    <m:num>
                      <m:sSub>
                        <m:sSubPr>
                          <m:ctrlPr>
                            <a:rPr lang="en-ZA" sz="1200" i="1">
                              <a:solidFill>
                                <a:schemeClr val="dk1"/>
                              </a:solidFill>
                              <a:effectLst/>
                              <a:latin typeface="Cambria Math" panose="02040503050406030204" pitchFamily="18" charset="0"/>
                              <a:ea typeface="+mn-ea"/>
                              <a:cs typeface="+mn-cs"/>
                            </a:rPr>
                          </m:ctrlPr>
                        </m:sSubPr>
                        <m:e>
                          <m:d>
                            <m:dPr>
                              <m:begChr m:val="["/>
                              <m:endChr m:val="]"/>
                              <m:ctrlPr>
                                <a:rPr lang="en-ZA" sz="1200" i="1">
                                  <a:solidFill>
                                    <a:schemeClr val="dk1"/>
                                  </a:solidFill>
                                  <a:effectLst/>
                                  <a:latin typeface="Cambria Math" panose="02040503050406030204" pitchFamily="18" charset="0"/>
                                  <a:ea typeface="+mn-ea"/>
                                  <a:cs typeface="+mn-cs"/>
                                </a:rPr>
                              </m:ctrlPr>
                            </m:dPr>
                            <m:e>
                              <m:r>
                                <m:rPr>
                                  <m:sty m:val="p"/>
                                </m:rPr>
                                <a:rPr lang="en-ZA" sz="1200">
                                  <a:solidFill>
                                    <a:schemeClr val="dk1"/>
                                  </a:solidFill>
                                  <a:effectLst/>
                                  <a:latin typeface="Cambria Math" panose="02040503050406030204" pitchFamily="18" charset="0"/>
                                  <a:ea typeface="+mn-ea"/>
                                  <a:cs typeface="+mn-cs"/>
                                </a:rPr>
                                <m:t>C</m:t>
                              </m:r>
                              <m:r>
                                <a:rPr lang="en-ZA" sz="1200" i="1">
                                  <a:solidFill>
                                    <a:schemeClr val="dk1"/>
                                  </a:solidFill>
                                  <a:effectLst/>
                                  <a:latin typeface="Cambria Math" panose="02040503050406030204" pitchFamily="18" charset="0"/>
                                  <a:ea typeface="+mn-ea"/>
                                  <a:cs typeface="+mn-cs"/>
                                </a:rPr>
                                <m:t>−</m:t>
                              </m:r>
                              <m:r>
                                <m:rPr>
                                  <m:sty m:val="p"/>
                                </m:rPr>
                                <a:rPr lang="en-ZA" sz="1200">
                                  <a:solidFill>
                                    <a:schemeClr val="dk1"/>
                                  </a:solidFill>
                                  <a:effectLst/>
                                  <a:latin typeface="Cambria Math" panose="02040503050406030204" pitchFamily="18" charset="0"/>
                                  <a:ea typeface="+mn-ea"/>
                                  <a:cs typeface="+mn-cs"/>
                                </a:rPr>
                                <m:t>PC</m:t>
                              </m:r>
                            </m:e>
                          </m:d>
                        </m:e>
                        <m:sub>
                          <m:r>
                            <a:rPr lang="en-ZA" sz="1200">
                              <a:solidFill>
                                <a:schemeClr val="dk1"/>
                              </a:solidFill>
                              <a:effectLst/>
                              <a:latin typeface="Cambria Math" panose="02040503050406030204" pitchFamily="18" charset="0"/>
                              <a:ea typeface="+mn-ea"/>
                              <a:cs typeface="+mn-cs"/>
                            </a:rPr>
                            <m:t>2</m:t>
                          </m:r>
                        </m:sub>
                      </m:sSub>
                      <m:sSub>
                        <m:sSubPr>
                          <m:ctrlPr>
                            <a:rPr lang="en-ZA" sz="1200" i="1">
                              <a:solidFill>
                                <a:schemeClr val="dk1"/>
                              </a:solidFill>
                              <a:effectLst/>
                              <a:latin typeface="Cambria Math" panose="02040503050406030204" pitchFamily="18" charset="0"/>
                              <a:ea typeface="+mn-ea"/>
                              <a:cs typeface="+mn-cs"/>
                            </a:rPr>
                          </m:ctrlPr>
                        </m:sSubPr>
                        <m:e>
                          <m:r>
                            <m:rPr>
                              <m:sty m:val="p"/>
                            </m:rPr>
                            <a:rPr lang="en-ZA" sz="1200">
                              <a:solidFill>
                                <a:schemeClr val="dk1"/>
                              </a:solidFill>
                              <a:effectLst/>
                              <a:latin typeface="Cambria Math" panose="02040503050406030204" pitchFamily="18" charset="0"/>
                              <a:ea typeface="+mn-ea"/>
                              <a:cs typeface="+mn-cs"/>
                            </a:rPr>
                            <m:t>V</m:t>
                          </m:r>
                        </m:e>
                        <m:sub>
                          <m:r>
                            <a:rPr lang="en-ZA" sz="1200">
                              <a:solidFill>
                                <a:schemeClr val="dk1"/>
                              </a:solidFill>
                              <a:effectLst/>
                              <a:latin typeface="Cambria Math" panose="02040503050406030204" pitchFamily="18" charset="0"/>
                              <a:ea typeface="+mn-ea"/>
                              <a:cs typeface="+mn-cs"/>
                            </a:rPr>
                            <m:t>2</m:t>
                          </m:r>
                        </m:sub>
                      </m:sSub>
                    </m:num>
                    <m:den>
                      <m:sSub>
                        <m:sSubPr>
                          <m:ctrlPr>
                            <a:rPr lang="en-ZA" sz="1200" i="1">
                              <a:solidFill>
                                <a:schemeClr val="dk1"/>
                              </a:solidFill>
                              <a:effectLst/>
                              <a:latin typeface="Cambria Math" panose="02040503050406030204" pitchFamily="18" charset="0"/>
                              <a:ea typeface="+mn-ea"/>
                              <a:cs typeface="+mn-cs"/>
                            </a:rPr>
                          </m:ctrlPr>
                        </m:sSubPr>
                        <m:e>
                          <m:d>
                            <m:dPr>
                              <m:begChr m:val="["/>
                              <m:endChr m:val="]"/>
                              <m:ctrlPr>
                                <a:rPr lang="en-ZA" sz="1200" i="1">
                                  <a:solidFill>
                                    <a:schemeClr val="dk1"/>
                                  </a:solidFill>
                                  <a:effectLst/>
                                  <a:latin typeface="Cambria Math" panose="02040503050406030204" pitchFamily="18" charset="0"/>
                                  <a:ea typeface="+mn-ea"/>
                                  <a:cs typeface="+mn-cs"/>
                                </a:rPr>
                              </m:ctrlPr>
                            </m:dPr>
                            <m:e>
                              <m:r>
                                <m:rPr>
                                  <m:sty m:val="p"/>
                                </m:rPr>
                                <a:rPr lang="en-ZA" sz="1200">
                                  <a:solidFill>
                                    <a:schemeClr val="dk1"/>
                                  </a:solidFill>
                                  <a:effectLst/>
                                  <a:latin typeface="Cambria Math" panose="02040503050406030204" pitchFamily="18" charset="0"/>
                                  <a:ea typeface="+mn-ea"/>
                                  <a:cs typeface="+mn-cs"/>
                                </a:rPr>
                                <m:t>C</m:t>
                              </m:r>
                              <m:r>
                                <a:rPr lang="en-ZA" sz="1200" i="1">
                                  <a:solidFill>
                                    <a:schemeClr val="dk1"/>
                                  </a:solidFill>
                                  <a:effectLst/>
                                  <a:latin typeface="Cambria Math" panose="02040503050406030204" pitchFamily="18" charset="0"/>
                                  <a:ea typeface="+mn-ea"/>
                                  <a:cs typeface="+mn-cs"/>
                                </a:rPr>
                                <m:t>−</m:t>
                              </m:r>
                              <m:r>
                                <m:rPr>
                                  <m:sty m:val="p"/>
                                </m:rPr>
                                <a:rPr lang="en-ZA" sz="1200">
                                  <a:solidFill>
                                    <a:schemeClr val="dk1"/>
                                  </a:solidFill>
                                  <a:effectLst/>
                                  <a:latin typeface="Cambria Math" panose="02040503050406030204" pitchFamily="18" charset="0"/>
                                  <a:ea typeface="+mn-ea"/>
                                  <a:cs typeface="+mn-cs"/>
                                </a:rPr>
                                <m:t>PC</m:t>
                              </m:r>
                            </m:e>
                          </m:d>
                        </m:e>
                        <m:sub>
                          <m:r>
                            <a:rPr lang="en-ZA" sz="1200">
                              <a:solidFill>
                                <a:schemeClr val="dk1"/>
                              </a:solidFill>
                              <a:effectLst/>
                              <a:latin typeface="Cambria Math" panose="02040503050406030204" pitchFamily="18" charset="0"/>
                              <a:ea typeface="+mn-ea"/>
                              <a:cs typeface="+mn-cs"/>
                            </a:rPr>
                            <m:t>1</m:t>
                          </m:r>
                        </m:sub>
                      </m:sSub>
                      <m:sSub>
                        <m:sSubPr>
                          <m:ctrlPr>
                            <a:rPr lang="en-ZA" sz="1200" i="1">
                              <a:solidFill>
                                <a:schemeClr val="dk1"/>
                              </a:solidFill>
                              <a:effectLst/>
                              <a:latin typeface="Cambria Math" panose="02040503050406030204" pitchFamily="18" charset="0"/>
                              <a:ea typeface="+mn-ea"/>
                              <a:cs typeface="+mn-cs"/>
                            </a:rPr>
                          </m:ctrlPr>
                        </m:sSubPr>
                        <m:e>
                          <m:r>
                            <a:rPr lang="en-ZA" sz="1200" i="1">
                              <a:solidFill>
                                <a:schemeClr val="dk1"/>
                              </a:solidFill>
                              <a:effectLst/>
                              <a:latin typeface="Cambria Math" panose="02040503050406030204" pitchFamily="18" charset="0"/>
                              <a:ea typeface="+mn-ea"/>
                              <a:cs typeface="+mn-cs"/>
                            </a:rPr>
                            <m:t>𝑉</m:t>
                          </m:r>
                        </m:e>
                        <m:sub>
                          <m:r>
                            <a:rPr lang="en-ZA" sz="1200" i="1">
                              <a:solidFill>
                                <a:schemeClr val="dk1"/>
                              </a:solidFill>
                              <a:effectLst/>
                              <a:latin typeface="Cambria Math" panose="02040503050406030204" pitchFamily="18" charset="0"/>
                              <a:ea typeface="+mn-ea"/>
                              <a:cs typeface="+mn-cs"/>
                            </a:rPr>
                            <m:t>1</m:t>
                          </m:r>
                        </m:sub>
                      </m:sSub>
                    </m:den>
                  </m:f>
                </m:oMath>
              </a14:m>
              <a:r>
                <a:rPr lang="en-ZA" sz="1200">
                  <a:solidFill>
                    <a:schemeClr val="dk1"/>
                  </a:solidFill>
                  <a:effectLst/>
                  <a:latin typeface="+mn-lt"/>
                  <a:ea typeface="+mn-ea"/>
                  <a:cs typeface="+mn-cs"/>
                </a:rPr>
                <a:t>		Equation 4</a:t>
              </a:r>
            </a:p>
            <a:p>
              <a:r>
                <a:rPr lang="en-ZA" sz="1200">
                  <a:solidFill>
                    <a:schemeClr val="dk1"/>
                  </a:solidFill>
                  <a:effectLst/>
                  <a:latin typeface="+mn-lt"/>
                  <a:ea typeface="+mn-ea"/>
                  <a:cs typeface="+mn-cs"/>
                </a:rPr>
                <a:t>Where V is the volume, and 1 refers to the previous or first step, and 2 refers to the subsequent step.</a:t>
              </a:r>
            </a:p>
            <a:p>
              <a:endParaRPr lang="en-ZA" sz="1200"/>
            </a:p>
          </xdr:txBody>
        </xdr:sp>
      </mc:Choice>
      <mc:Fallback>
        <xdr:sp macro="" textlink="">
          <xdr:nvSpPr>
            <xdr:cNvPr id="3" name="TextBox 2">
              <a:extLst>
                <a:ext uri="{FF2B5EF4-FFF2-40B4-BE49-F238E27FC236}">
                  <a16:creationId xmlns:a16="http://schemas.microsoft.com/office/drawing/2014/main" id="{145953B6-988C-4C49-92D4-A04834797ACD}"/>
                </a:ext>
              </a:extLst>
            </xdr:cNvPr>
            <xdr:cNvSpPr txBox="1"/>
          </xdr:nvSpPr>
          <xdr:spPr>
            <a:xfrm>
              <a:off x="609600" y="4833258"/>
              <a:ext cx="5497286" cy="76744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b="1"/>
                <a:t>C-PC descriptors </a:t>
              </a:r>
            </a:p>
            <a:p>
              <a:r>
                <a:rPr lang="en-ZA" sz="1200"/>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sz="1200"/>
            </a:p>
            <a:p>
              <a:pPr marL="0" marR="0" lvl="0" indent="0" algn="l" defTabSz="914400" eaLnBrk="1" fontAlgn="auto" latinLnBrk="0" hangingPunct="1">
                <a:lnSpc>
                  <a:spcPct val="100000"/>
                </a:lnSpc>
                <a:spcBef>
                  <a:spcPts val="0"/>
                </a:spcBef>
                <a:spcAft>
                  <a:spcPts val="0"/>
                </a:spcAft>
                <a:buClrTx/>
                <a:buSzTx/>
                <a:buFontTx/>
                <a:buNone/>
                <a:tabLst/>
                <a:defRPr/>
              </a:pPr>
              <a:r>
                <a:rPr lang="en-ZA" sz="1200" b="1" i="1">
                  <a:solidFill>
                    <a:schemeClr val="dk1"/>
                  </a:solidFill>
                  <a:effectLst/>
                  <a:latin typeface="+mn-lt"/>
                  <a:ea typeface="+mn-ea"/>
                  <a:cs typeface="+mn-cs"/>
                </a:rPr>
                <a:t>C-PC Purity</a:t>
              </a:r>
              <a:endParaRPr lang="en-ZA" sz="1200">
                <a:solidFill>
                  <a:schemeClr val="dk1"/>
                </a:solidFill>
                <a:effectLst/>
                <a:latin typeface="+mn-lt"/>
                <a:ea typeface="+mn-ea"/>
                <a:cs typeface="+mn-cs"/>
              </a:endParaRPr>
            </a:p>
            <a:p>
              <a:r>
                <a:rPr lang="en-ZA" sz="12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r>
                <a:rPr lang="en-ZA" sz="1200" i="0">
                  <a:solidFill>
                    <a:schemeClr val="dk1"/>
                  </a:solidFill>
                  <a:effectLst/>
                  <a:latin typeface="Cambria Math" panose="02040503050406030204" pitchFamily="18" charset="0"/>
                  <a:ea typeface="+mn-ea"/>
                  <a:cs typeface="+mn-cs"/>
                </a:rPr>
                <a:t>𝑐𝑃𝐶 𝑝𝑢𝑟𝑖𝑡𝑦=( A_620)/A_280   </a:t>
              </a:r>
              <a:r>
                <a:rPr lang="en-ZA" sz="1200">
                  <a:solidFill>
                    <a:schemeClr val="dk1"/>
                  </a:solidFill>
                  <a:effectLst/>
                  <a:latin typeface="+mn-lt"/>
                  <a:ea typeface="+mn-ea"/>
                  <a:cs typeface="+mn-cs"/>
                </a:rPr>
                <a:t>			Equation 2</a:t>
              </a:r>
            </a:p>
            <a:p>
              <a:r>
                <a:rPr lang="en-ZA" sz="1200">
                  <a:solidFill>
                    <a:schemeClr val="dk1"/>
                  </a:solidFill>
                  <a:effectLst/>
                  <a:latin typeface="+mn-lt"/>
                  <a:ea typeface="+mn-ea"/>
                  <a:cs typeface="+mn-cs"/>
                </a:rPr>
                <a:t>Where </a:t>
              </a:r>
              <a:r>
                <a:rPr lang="en-ZA" sz="1200" i="0">
                  <a:solidFill>
                    <a:schemeClr val="dk1"/>
                  </a:solidFill>
                  <a:effectLst/>
                  <a:latin typeface="Cambria Math" panose="02040503050406030204" pitchFamily="18" charset="0"/>
                  <a:ea typeface="+mn-ea"/>
                  <a:cs typeface="+mn-cs"/>
                </a:rPr>
                <a:t>A_λ</a:t>
              </a:r>
              <a:r>
                <a:rPr lang="en-ZA" sz="1200">
                  <a:solidFill>
                    <a:schemeClr val="dk1"/>
                  </a:solidFill>
                  <a:effectLst/>
                  <a:latin typeface="+mn-lt"/>
                  <a:ea typeface="+mn-ea"/>
                  <a:cs typeface="+mn-cs"/>
                </a:rPr>
                <a:t> is the absorbance under a spectrophotometer at λ, the wavelength in nm.</a:t>
              </a:r>
            </a:p>
            <a:p>
              <a:endParaRPr lang="en-ZA" sz="1200" b="1" i="1">
                <a:solidFill>
                  <a:schemeClr val="dk1"/>
                </a:solidFill>
                <a:effectLst/>
                <a:latin typeface="+mn-lt"/>
                <a:ea typeface="+mn-ea"/>
                <a:cs typeface="+mn-cs"/>
              </a:endParaRPr>
            </a:p>
            <a:p>
              <a:r>
                <a:rPr lang="en-ZA" sz="1200" b="1" i="1">
                  <a:solidFill>
                    <a:schemeClr val="dk1"/>
                  </a:solidFill>
                  <a:effectLst/>
                  <a:latin typeface="+mn-lt"/>
                  <a:ea typeface="+mn-ea"/>
                  <a:cs typeface="+mn-cs"/>
                </a:rPr>
                <a:t>C-PC concentration</a:t>
              </a:r>
            </a:p>
            <a:p>
              <a:r>
                <a:rPr lang="en-ZA" sz="12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r>
                <a:rPr lang="en-ZA" sz="1200" i="0">
                  <a:solidFill>
                    <a:schemeClr val="dk1"/>
                  </a:solidFill>
                  <a:effectLst/>
                  <a:latin typeface="Cambria Math" panose="02040503050406030204" pitchFamily="18" charset="0"/>
                  <a:ea typeface="+mn-ea"/>
                  <a:cs typeface="+mn-cs"/>
                </a:rPr>
                <a:t>[𝑐𝑃𝐶]  (𝑚𝑔/𝑚𝐿)= 0.162∗ A_620  – 0.098∗ A_650</a:t>
              </a:r>
              <a:r>
                <a:rPr lang="en-ZA" sz="1200">
                  <a:solidFill>
                    <a:schemeClr val="dk1"/>
                  </a:solidFill>
                  <a:effectLst/>
                  <a:latin typeface="+mn-lt"/>
                  <a:ea typeface="+mn-ea"/>
                  <a:cs typeface="+mn-cs"/>
                </a:rPr>
                <a:t>	Equation 3</a:t>
              </a:r>
            </a:p>
            <a:p>
              <a:r>
                <a:rPr lang="en-ZA" sz="1200">
                  <a:solidFill>
                    <a:schemeClr val="dk1"/>
                  </a:solidFill>
                  <a:effectLst/>
                  <a:latin typeface="+mn-lt"/>
                  <a:ea typeface="+mn-ea"/>
                  <a:cs typeface="+mn-cs"/>
                </a:rPr>
                <a:t>Where [C-PC] is the C-PC concentration </a:t>
              </a:r>
            </a:p>
            <a:p>
              <a:endParaRPr lang="en-ZA" sz="1200">
                <a:solidFill>
                  <a:schemeClr val="dk1"/>
                </a:solidFill>
                <a:effectLst/>
                <a:latin typeface="+mn-lt"/>
                <a:ea typeface="+mn-ea"/>
                <a:cs typeface="+mn-cs"/>
              </a:endParaRPr>
            </a:p>
            <a:p>
              <a:r>
                <a:rPr lang="en-ZA" sz="1200" b="1" i="1">
                  <a:solidFill>
                    <a:schemeClr val="dk1"/>
                  </a:solidFill>
                  <a:effectLst/>
                  <a:latin typeface="+mn-lt"/>
                  <a:ea typeface="+mn-ea"/>
                  <a:cs typeface="+mn-cs"/>
                </a:rPr>
                <a:t>C-PC recovery</a:t>
              </a:r>
            </a:p>
            <a:p>
              <a:r>
                <a:rPr lang="en-ZA" sz="12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r>
                <a:rPr lang="en-ZA" sz="1200" i="0">
                  <a:solidFill>
                    <a:schemeClr val="dk1"/>
                  </a:solidFill>
                  <a:effectLst/>
                  <a:latin typeface="Cambria Math" panose="02040503050406030204" pitchFamily="18" charset="0"/>
                  <a:ea typeface="+mn-ea"/>
                  <a:cs typeface="+mn-cs"/>
                </a:rPr>
                <a:t>𝑐𝑃𝐶 𝑟𝑒𝑐𝑜𝑣𝑒𝑟𝑦 (𝑓𝑟𝑎𝑐𝑡𝑖𝑜𝑛)=([C−PC]_2 V_2)/([C−PC]_1 𝑉_1 )</a:t>
              </a:r>
              <a:r>
                <a:rPr lang="en-ZA" sz="1200">
                  <a:solidFill>
                    <a:schemeClr val="dk1"/>
                  </a:solidFill>
                  <a:effectLst/>
                  <a:latin typeface="+mn-lt"/>
                  <a:ea typeface="+mn-ea"/>
                  <a:cs typeface="+mn-cs"/>
                </a:rPr>
                <a:t>		Equation 4</a:t>
              </a:r>
            </a:p>
            <a:p>
              <a:r>
                <a:rPr lang="en-ZA" sz="1200">
                  <a:solidFill>
                    <a:schemeClr val="dk1"/>
                  </a:solidFill>
                  <a:effectLst/>
                  <a:latin typeface="+mn-lt"/>
                  <a:ea typeface="+mn-ea"/>
                  <a:cs typeface="+mn-cs"/>
                </a:rPr>
                <a:t>Where V is the volume, and 1 refers to the previous or first step, and 2 refers to the subsequent step.</a:t>
              </a:r>
            </a:p>
            <a:p>
              <a:endParaRPr lang="en-ZA" sz="1200"/>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462D5-75EC-491D-BDC9-07B66ACC2D71}">
  <dimension ref="C2:AC52"/>
  <sheetViews>
    <sheetView zoomScale="55" zoomScaleNormal="55" workbookViewId="0">
      <selection activeCell="E40" sqref="E40"/>
    </sheetView>
  </sheetViews>
  <sheetFormatPr defaultRowHeight="14.4" x14ac:dyDescent="0.3"/>
  <cols>
    <col min="3" max="3" width="28.88671875" bestFit="1" customWidth="1"/>
    <col min="4" max="4" width="28.6640625" customWidth="1"/>
    <col min="5" max="5" width="22.44140625" bestFit="1" customWidth="1"/>
    <col min="6" max="7" width="24.33203125" bestFit="1" customWidth="1"/>
    <col min="8" max="8" width="7.6640625" bestFit="1" customWidth="1"/>
    <col min="9" max="9" width="17.88671875" customWidth="1"/>
    <col min="10" max="10" width="22.5546875" customWidth="1"/>
    <col min="11" max="11" width="19.109375" customWidth="1"/>
    <col min="12" max="12" width="15.5546875" customWidth="1"/>
    <col min="13" max="13" width="18.33203125" customWidth="1"/>
    <col min="14" max="14" width="12.77734375" customWidth="1"/>
    <col min="15" max="15" width="7.6640625" bestFit="1" customWidth="1"/>
    <col min="16" max="16" width="21.5546875" customWidth="1"/>
    <col min="17" max="17" width="14" bestFit="1" customWidth="1"/>
    <col min="18" max="18" width="25.88671875" customWidth="1"/>
    <col min="22" max="23" width="9.6640625" bestFit="1" customWidth="1"/>
    <col min="24" max="24" width="5.44140625" customWidth="1"/>
  </cols>
  <sheetData>
    <row r="2" spans="3:18" ht="15" thickBot="1" x14ac:dyDescent="0.35">
      <c r="C2" s="22" t="s">
        <v>53</v>
      </c>
      <c r="D2" s="22"/>
    </row>
    <row r="3" spans="3:18" ht="21.6" thickBot="1" x14ac:dyDescent="0.45">
      <c r="C3" s="72"/>
      <c r="D3" s="73"/>
      <c r="E3" s="80" t="s">
        <v>28</v>
      </c>
      <c r="F3" s="64">
        <v>1</v>
      </c>
      <c r="G3" s="64">
        <v>2</v>
      </c>
      <c r="H3" s="64">
        <v>3</v>
      </c>
      <c r="I3" s="64">
        <v>4</v>
      </c>
      <c r="J3" s="64">
        <v>5</v>
      </c>
      <c r="K3" s="64">
        <v>6</v>
      </c>
      <c r="L3" s="64">
        <v>7</v>
      </c>
      <c r="M3" s="64">
        <v>8</v>
      </c>
      <c r="N3" s="64">
        <v>9</v>
      </c>
      <c r="O3" s="64" t="s">
        <v>20</v>
      </c>
      <c r="P3" s="64" t="s">
        <v>21</v>
      </c>
      <c r="Q3" s="64" t="s">
        <v>22</v>
      </c>
      <c r="R3" s="65" t="s">
        <v>63</v>
      </c>
    </row>
    <row r="4" spans="3:18" x14ac:dyDescent="0.3">
      <c r="C4" s="118" t="s">
        <v>51</v>
      </c>
      <c r="D4" s="74" t="s">
        <v>25</v>
      </c>
      <c r="E4" s="58">
        <f t="shared" ref="E4:E11" si="0">_xlfn.STDEV.S(J4,O4:Q4)</f>
        <v>1.4020073893468522E-2</v>
      </c>
      <c r="F4" s="58">
        <f t="shared" ref="F4:R4" si="1">D31/D29</f>
        <v>0.89014539579967678</v>
      </c>
      <c r="G4" s="58">
        <f t="shared" si="1"/>
        <v>1.1055555555555552</v>
      </c>
      <c r="H4" s="58">
        <f t="shared" si="1"/>
        <v>1.023086269744836</v>
      </c>
      <c r="I4" s="58">
        <f t="shared" si="1"/>
        <v>1.0975609756097562</v>
      </c>
      <c r="J4" s="58">
        <f t="shared" si="1"/>
        <v>0.99505766062602952</v>
      </c>
      <c r="K4" s="58">
        <f t="shared" si="1"/>
        <v>0.91331658291457274</v>
      </c>
      <c r="L4" s="58">
        <f t="shared" si="1"/>
        <v>0.95522388059701491</v>
      </c>
      <c r="M4" s="58">
        <f t="shared" si="1"/>
        <v>0.82840236686390545</v>
      </c>
      <c r="N4" s="58">
        <f t="shared" si="1"/>
        <v>0.77645788336933064</v>
      </c>
      <c r="O4" s="58">
        <f t="shared" si="1"/>
        <v>0.98901098901098894</v>
      </c>
      <c r="P4" s="58">
        <f t="shared" si="1"/>
        <v>0.99839743589743568</v>
      </c>
      <c r="Q4" s="58">
        <f t="shared" si="1"/>
        <v>0.96721311475409832</v>
      </c>
      <c r="R4" s="71">
        <f t="shared" si="1"/>
        <v>0.64062499999999989</v>
      </c>
    </row>
    <row r="5" spans="3:18" x14ac:dyDescent="0.3">
      <c r="C5" s="119"/>
      <c r="D5" s="75" t="s">
        <v>26</v>
      </c>
      <c r="E5" s="59">
        <f t="shared" si="0"/>
        <v>1.498856996613185E-2</v>
      </c>
      <c r="F5" s="59">
        <f t="shared" ref="F5:Q5" si="2">0.162*D31-0.098*D33</f>
        <v>0.48270666666666662</v>
      </c>
      <c r="G5" s="59">
        <f t="shared" si="2"/>
        <v>0.54022666666666663</v>
      </c>
      <c r="H5" s="59">
        <f t="shared" si="2"/>
        <v>0.73753333333333337</v>
      </c>
      <c r="I5" s="59">
        <f t="shared" si="2"/>
        <v>0.44836000000000009</v>
      </c>
      <c r="J5" s="59">
        <f t="shared" si="2"/>
        <v>0.53864000000000001</v>
      </c>
      <c r="K5" s="59">
        <f t="shared" si="2"/>
        <v>0.63228000000000006</v>
      </c>
      <c r="L5" s="59">
        <f t="shared" si="2"/>
        <v>0.40543999999999997</v>
      </c>
      <c r="M5" s="59">
        <f t="shared" si="2"/>
        <v>0.48654666666666668</v>
      </c>
      <c r="N5" s="59">
        <f t="shared" si="2"/>
        <v>0.60600000000000009</v>
      </c>
      <c r="O5" s="59">
        <f t="shared" si="2"/>
        <v>0.56345333333333336</v>
      </c>
      <c r="P5" s="59">
        <f t="shared" si="2"/>
        <v>0.55523999999999996</v>
      </c>
      <c r="Q5" s="59">
        <f t="shared" si="2"/>
        <v>0.53070666666666666</v>
      </c>
      <c r="R5" s="66">
        <f>(0.162*P31-0.098*P33)/10</f>
        <v>0.38919466666666669</v>
      </c>
    </row>
    <row r="6" spans="3:18" x14ac:dyDescent="0.3">
      <c r="C6" s="119"/>
      <c r="D6" s="75" t="s">
        <v>30</v>
      </c>
      <c r="E6" s="59">
        <f t="shared" si="0"/>
        <v>0</v>
      </c>
      <c r="F6" s="59">
        <v>15</v>
      </c>
      <c r="G6" s="59">
        <v>11.5</v>
      </c>
      <c r="H6" s="59">
        <v>10.5</v>
      </c>
      <c r="I6" s="59">
        <v>15.5</v>
      </c>
      <c r="J6" s="59">
        <v>14</v>
      </c>
      <c r="K6" s="59">
        <v>12</v>
      </c>
      <c r="L6" s="59">
        <v>17.5</v>
      </c>
      <c r="M6" s="59">
        <v>15.5</v>
      </c>
      <c r="N6" s="59">
        <v>14</v>
      </c>
      <c r="O6" s="59">
        <v>14</v>
      </c>
      <c r="P6" s="59">
        <v>14</v>
      </c>
      <c r="Q6" s="59">
        <v>14</v>
      </c>
      <c r="R6" s="66"/>
    </row>
    <row r="7" spans="3:18" ht="15" thickBot="1" x14ac:dyDescent="0.35">
      <c r="C7" s="120"/>
      <c r="D7" s="76" t="s">
        <v>29</v>
      </c>
      <c r="E7" s="60">
        <f t="shared" si="0"/>
        <v>5.4857415126099048E-3</v>
      </c>
      <c r="F7" s="60">
        <f>(F5*F6)/(F5*F6+F9*F10)</f>
        <v>0.76466902291000738</v>
      </c>
      <c r="G7" s="60">
        <f>(G5*G6)/(G5*G6+G9*G10)</f>
        <v>0.89708154481648583</v>
      </c>
      <c r="H7" s="60">
        <f>(H5*H6)/(H5*H6+H9*H10)</f>
        <v>0.99953431465631304</v>
      </c>
      <c r="I7" s="60">
        <f t="shared" ref="I7:O7" si="3">(I5*I6)/(I5*I6+I9*I10)</f>
        <v>0.99255042318052378</v>
      </c>
      <c r="J7" s="60">
        <f t="shared" si="3"/>
        <v>0.99752370470707752</v>
      </c>
      <c r="K7" s="60">
        <f t="shared" si="3"/>
        <v>0.99260844721908637</v>
      </c>
      <c r="L7" s="60">
        <f t="shared" si="3"/>
        <v>0.99492943892634023</v>
      </c>
      <c r="M7" s="60">
        <f t="shared" si="3"/>
        <v>1</v>
      </c>
      <c r="N7" s="60">
        <f t="shared" si="3"/>
        <v>1</v>
      </c>
      <c r="O7" s="60">
        <f t="shared" si="3"/>
        <v>0.98952092396392954</v>
      </c>
      <c r="P7" s="60">
        <f>(P5*P6)/(P5*P6+P9*P10)</f>
        <v>1</v>
      </c>
      <c r="Q7" s="60">
        <f>(Q5*Q6)/(Q5*Q6+Q9*Q10)</f>
        <v>0.98932709853423872</v>
      </c>
      <c r="R7" s="67"/>
    </row>
    <row r="8" spans="3:18" x14ac:dyDescent="0.3">
      <c r="C8" s="121" t="s">
        <v>52</v>
      </c>
      <c r="D8" s="77" t="s">
        <v>25</v>
      </c>
      <c r="E8" s="61">
        <f t="shared" si="0"/>
        <v>2.5609743902439016E-3</v>
      </c>
      <c r="F8" s="61">
        <f>D32/D30</f>
        <v>0.3385731559854897</v>
      </c>
      <c r="G8" s="61">
        <f>E32/E30</f>
        <v>9.9502487562189074E-2</v>
      </c>
      <c r="H8" s="61">
        <v>0</v>
      </c>
      <c r="I8" s="61">
        <f>G32/G30</f>
        <v>6.6666666666666666E-2</v>
      </c>
      <c r="J8" s="61">
        <v>0</v>
      </c>
      <c r="K8" s="61">
        <v>0</v>
      </c>
      <c r="L8" s="61">
        <f>J32/J30</f>
        <v>2.5136606557377046E-3</v>
      </c>
      <c r="M8" s="61">
        <v>0</v>
      </c>
      <c r="N8" s="61">
        <v>0</v>
      </c>
      <c r="O8" s="61">
        <f>M32/M30</f>
        <v>5.1219487804878032E-3</v>
      </c>
      <c r="P8" s="61">
        <v>0</v>
      </c>
      <c r="Q8" s="61">
        <v>0</v>
      </c>
      <c r="R8" s="68"/>
    </row>
    <row r="9" spans="3:18" x14ac:dyDescent="0.3">
      <c r="C9" s="122"/>
      <c r="D9" s="78" t="s">
        <v>26</v>
      </c>
      <c r="E9" s="62">
        <f t="shared" si="0"/>
        <v>3.1529124971067814E-3</v>
      </c>
      <c r="F9" s="62">
        <f>0.162*D32-0.098*D34</f>
        <v>0.17826666666666663</v>
      </c>
      <c r="G9" s="62">
        <f t="shared" ref="G9:L9" si="4">0.162*E32-0.098*E34</f>
        <v>4.4546666666666679E-2</v>
      </c>
      <c r="H9" s="62">
        <f t="shared" si="4"/>
        <v>2.1866630666666706E-4</v>
      </c>
      <c r="I9" s="62">
        <f t="shared" si="4"/>
        <v>4.3466666666666723E-3</v>
      </c>
      <c r="J9" s="62">
        <f t="shared" si="4"/>
        <v>1.3866666666666645E-3</v>
      </c>
      <c r="K9" s="62">
        <f t="shared" si="4"/>
        <v>3.7666663066666666E-3</v>
      </c>
      <c r="L9" s="62">
        <f t="shared" si="4"/>
        <v>3.61599964E-3</v>
      </c>
      <c r="M9" s="62">
        <v>0</v>
      </c>
      <c r="N9" s="62">
        <v>0</v>
      </c>
      <c r="O9" s="62">
        <f>0.162*M32-0.098*M34</f>
        <v>6.1879989199999999E-3</v>
      </c>
      <c r="P9" s="62">
        <v>0</v>
      </c>
      <c r="Q9" s="62">
        <f>0.162*O32-0.098*O34</f>
        <v>5.937332973333335E-3</v>
      </c>
      <c r="R9" s="69"/>
    </row>
    <row r="10" spans="3:18" x14ac:dyDescent="0.3">
      <c r="C10" s="122"/>
      <c r="D10" s="78" t="s">
        <v>30</v>
      </c>
      <c r="E10" s="62">
        <f t="shared" si="0"/>
        <v>0</v>
      </c>
      <c r="F10" s="62">
        <v>12.5</v>
      </c>
      <c r="G10" s="62">
        <v>16</v>
      </c>
      <c r="H10" s="62">
        <v>16.5</v>
      </c>
      <c r="I10" s="62">
        <v>12</v>
      </c>
      <c r="J10" s="62">
        <v>13.5</v>
      </c>
      <c r="K10" s="62">
        <v>15</v>
      </c>
      <c r="L10" s="62">
        <v>10</v>
      </c>
      <c r="M10" s="62">
        <v>12</v>
      </c>
      <c r="N10" s="62">
        <v>12.5</v>
      </c>
      <c r="O10" s="62">
        <v>13.5</v>
      </c>
      <c r="P10" s="62">
        <v>13.5</v>
      </c>
      <c r="Q10" s="62">
        <v>13.5</v>
      </c>
      <c r="R10" s="69"/>
    </row>
    <row r="11" spans="3:18" ht="15" thickBot="1" x14ac:dyDescent="0.35">
      <c r="C11" s="123"/>
      <c r="D11" s="79" t="s">
        <v>27</v>
      </c>
      <c r="E11" s="63">
        <f t="shared" si="0"/>
        <v>5.4857415126099048E-3</v>
      </c>
      <c r="F11" s="63">
        <f>1-F7</f>
        <v>0.23533097708999262</v>
      </c>
      <c r="G11" s="63">
        <f t="shared" ref="G11:Q11" si="5">1-G7</f>
        <v>0.10291845518351417</v>
      </c>
      <c r="H11" s="63">
        <f t="shared" si="5"/>
        <v>4.6568534368696124E-4</v>
      </c>
      <c r="I11" s="63">
        <f t="shared" si="5"/>
        <v>7.4495768194762224E-3</v>
      </c>
      <c r="J11" s="63">
        <f t="shared" si="5"/>
        <v>2.4762952929224813E-3</v>
      </c>
      <c r="K11" s="63">
        <f t="shared" si="5"/>
        <v>7.391552780913635E-3</v>
      </c>
      <c r="L11" s="63">
        <f t="shared" si="5"/>
        <v>5.0705610736597739E-3</v>
      </c>
      <c r="M11" s="63">
        <f t="shared" si="5"/>
        <v>0</v>
      </c>
      <c r="N11" s="63">
        <f t="shared" si="5"/>
        <v>0</v>
      </c>
      <c r="O11" s="63">
        <f t="shared" si="5"/>
        <v>1.0479076036070456E-2</v>
      </c>
      <c r="P11" s="63">
        <f t="shared" si="5"/>
        <v>0</v>
      </c>
      <c r="Q11" s="63">
        <f t="shared" si="5"/>
        <v>1.0672901465761275E-2</v>
      </c>
      <c r="R11" s="70"/>
    </row>
    <row r="12" spans="3:18" x14ac:dyDescent="0.3">
      <c r="C12" s="41"/>
      <c r="D12" s="42"/>
      <c r="E12" s="43"/>
      <c r="F12" s="43"/>
      <c r="G12" s="43"/>
      <c r="H12" s="43"/>
      <c r="I12" s="43"/>
      <c r="J12" s="43"/>
      <c r="K12" s="43"/>
      <c r="L12" s="43"/>
      <c r="M12" s="43"/>
      <c r="N12" s="43"/>
      <c r="O12" s="43"/>
      <c r="P12" s="43"/>
      <c r="Q12" s="43"/>
      <c r="R12" s="42"/>
    </row>
    <row r="13" spans="3:18" ht="15" thickBot="1" x14ac:dyDescent="0.35">
      <c r="H13" s="87" t="s">
        <v>55</v>
      </c>
    </row>
    <row r="14" spans="3:18" ht="44.4" customHeight="1" thickBot="1" x14ac:dyDescent="0.35">
      <c r="C14" s="22" t="s">
        <v>54</v>
      </c>
      <c r="H14" s="86" t="s">
        <v>39</v>
      </c>
      <c r="I14" s="100" t="s">
        <v>37</v>
      </c>
      <c r="J14" s="101" t="s">
        <v>38</v>
      </c>
      <c r="K14" s="102" t="s">
        <v>32</v>
      </c>
      <c r="L14" s="103" t="s">
        <v>25</v>
      </c>
      <c r="M14" s="102" t="s">
        <v>26</v>
      </c>
      <c r="N14" s="103" t="s">
        <v>27</v>
      </c>
    </row>
    <row r="15" spans="3:18" x14ac:dyDescent="0.3">
      <c r="C15" s="81" t="s">
        <v>59</v>
      </c>
      <c r="D15" s="84" t="s">
        <v>31</v>
      </c>
      <c r="E15" s="84" t="s">
        <v>32</v>
      </c>
      <c r="F15" s="85" t="s">
        <v>33</v>
      </c>
      <c r="H15" s="31">
        <v>1</v>
      </c>
      <c r="I15" s="88">
        <v>12</v>
      </c>
      <c r="J15" s="89">
        <v>12</v>
      </c>
      <c r="K15" s="25">
        <f t="shared" ref="K15:K26" si="6">L15/$R$4</f>
        <v>1.3894952519799839</v>
      </c>
      <c r="L15" s="26">
        <v>0.890145395799677</v>
      </c>
      <c r="M15" s="25">
        <v>0.48270666666666662</v>
      </c>
      <c r="N15" s="26">
        <v>0.76466902291000738</v>
      </c>
      <c r="P15" s="48"/>
    </row>
    <row r="16" spans="3:18" x14ac:dyDescent="0.3">
      <c r="C16" s="82" t="s">
        <v>34</v>
      </c>
      <c r="D16" s="34">
        <v>0.95593499999999998</v>
      </c>
      <c r="E16" s="34">
        <v>1.6328400000000001</v>
      </c>
      <c r="F16" s="35">
        <v>0.72339100000000001</v>
      </c>
      <c r="H16" s="32">
        <v>2</v>
      </c>
      <c r="I16" s="90">
        <v>12</v>
      </c>
      <c r="J16" s="91">
        <v>16</v>
      </c>
      <c r="K16" s="27">
        <f t="shared" si="6"/>
        <v>1.7257452574525818</v>
      </c>
      <c r="L16" s="28">
        <v>1.1055555555555601</v>
      </c>
      <c r="M16" s="27">
        <v>0.54022666666666663</v>
      </c>
      <c r="N16" s="28">
        <v>0.89708154481648583</v>
      </c>
      <c r="P16" s="48"/>
    </row>
    <row r="17" spans="3:23" x14ac:dyDescent="0.3">
      <c r="C17" s="82" t="s">
        <v>35</v>
      </c>
      <c r="D17" s="34">
        <v>0.87604700000000002</v>
      </c>
      <c r="E17" s="34">
        <v>1.35612</v>
      </c>
      <c r="F17" s="35">
        <v>0.652169</v>
      </c>
      <c r="H17" s="32">
        <v>3</v>
      </c>
      <c r="I17" s="90">
        <v>12</v>
      </c>
      <c r="J17" s="91">
        <v>20</v>
      </c>
      <c r="K17" s="27">
        <f t="shared" si="6"/>
        <v>1.5970127137480432</v>
      </c>
      <c r="L17" s="28">
        <v>1.02308626974484</v>
      </c>
      <c r="M17" s="27">
        <v>0.73753333333333337</v>
      </c>
      <c r="N17" s="28">
        <v>0.99953431465631304</v>
      </c>
      <c r="P17" s="48"/>
    </row>
    <row r="18" spans="3:23" ht="15" thickBot="1" x14ac:dyDescent="0.35">
      <c r="C18" s="83" t="s">
        <v>36</v>
      </c>
      <c r="D18" s="36">
        <v>1.035822</v>
      </c>
      <c r="E18" s="36">
        <v>1.90957</v>
      </c>
      <c r="F18" s="37">
        <v>0.79461199999999999</v>
      </c>
      <c r="G18" s="23"/>
      <c r="H18" s="32">
        <v>4</v>
      </c>
      <c r="I18" s="90">
        <v>16</v>
      </c>
      <c r="J18" s="91">
        <v>12</v>
      </c>
      <c r="K18" s="27">
        <f t="shared" si="6"/>
        <v>1.7132659131469428</v>
      </c>
      <c r="L18" s="28">
        <v>1.09756097560976</v>
      </c>
      <c r="M18" s="27">
        <v>0.44836000000000009</v>
      </c>
      <c r="N18" s="28">
        <v>0.99255042318052378</v>
      </c>
      <c r="P18" s="48"/>
    </row>
    <row r="19" spans="3:23" x14ac:dyDescent="0.3">
      <c r="D19" s="19"/>
      <c r="E19" s="23"/>
      <c r="F19" s="24"/>
      <c r="G19" s="18" t="s">
        <v>40</v>
      </c>
      <c r="H19" s="32">
        <v>5</v>
      </c>
      <c r="I19" s="90">
        <v>16</v>
      </c>
      <c r="J19" s="91">
        <v>16</v>
      </c>
      <c r="K19" s="27">
        <f t="shared" si="6"/>
        <v>1.5532607385381934</v>
      </c>
      <c r="L19" s="28">
        <v>0.99505766062602996</v>
      </c>
      <c r="M19" s="27">
        <v>0.53864000000000001</v>
      </c>
      <c r="N19" s="28">
        <v>0.99752370470707752</v>
      </c>
      <c r="P19" s="48"/>
      <c r="T19" s="19"/>
      <c r="U19" s="17"/>
      <c r="V19" s="17"/>
      <c r="W19" s="21"/>
    </row>
    <row r="20" spans="3:23" x14ac:dyDescent="0.3">
      <c r="D20" s="19"/>
      <c r="E20" s="23"/>
      <c r="F20" s="24"/>
      <c r="H20" s="32">
        <v>6</v>
      </c>
      <c r="I20" s="90">
        <v>16</v>
      </c>
      <c r="J20" s="91">
        <v>20</v>
      </c>
      <c r="K20" s="27">
        <f t="shared" si="6"/>
        <v>1.4256649099154313</v>
      </c>
      <c r="L20" s="28">
        <v>0.91331658291457296</v>
      </c>
      <c r="M20" s="27">
        <v>0.63228000000000006</v>
      </c>
      <c r="N20" s="28">
        <v>0.99260844721908637</v>
      </c>
      <c r="P20" s="48"/>
      <c r="T20" s="19"/>
      <c r="U20" s="17"/>
      <c r="V20" s="17"/>
      <c r="W20" s="21"/>
    </row>
    <row r="21" spans="3:23" x14ac:dyDescent="0.3">
      <c r="D21" s="19"/>
      <c r="E21" s="23"/>
      <c r="F21" s="24"/>
      <c r="H21" s="32">
        <v>7</v>
      </c>
      <c r="I21" s="90">
        <v>20</v>
      </c>
      <c r="J21" s="91">
        <v>12</v>
      </c>
      <c r="K21" s="27">
        <f t="shared" si="6"/>
        <v>1.4910811794685113</v>
      </c>
      <c r="L21" s="28">
        <v>0.95522388059701491</v>
      </c>
      <c r="M21" s="27">
        <v>0.40543999999999997</v>
      </c>
      <c r="N21" s="28">
        <v>0.99492943892634023</v>
      </c>
      <c r="P21" s="48"/>
      <c r="T21" s="19"/>
      <c r="U21" s="17"/>
      <c r="V21" s="17"/>
      <c r="W21" s="21"/>
    </row>
    <row r="22" spans="3:23" x14ac:dyDescent="0.3">
      <c r="D22" s="19"/>
      <c r="E22" s="23"/>
      <c r="F22" s="24"/>
      <c r="H22" s="32">
        <v>8</v>
      </c>
      <c r="I22" s="90">
        <v>20</v>
      </c>
      <c r="J22" s="91">
        <v>16</v>
      </c>
      <c r="K22" s="27">
        <f t="shared" si="6"/>
        <v>1.2931158897387796</v>
      </c>
      <c r="L22" s="28">
        <v>0.82840236686390545</v>
      </c>
      <c r="M22" s="27">
        <v>0.48654666666666668</v>
      </c>
      <c r="N22" s="28">
        <v>1</v>
      </c>
      <c r="P22" s="48"/>
    </row>
    <row r="23" spans="3:23" x14ac:dyDescent="0.3">
      <c r="D23" s="19"/>
      <c r="E23" s="23"/>
      <c r="F23" s="24"/>
      <c r="H23" s="32">
        <v>9</v>
      </c>
      <c r="I23" s="90">
        <v>20</v>
      </c>
      <c r="J23" s="91">
        <v>20</v>
      </c>
      <c r="K23" s="27">
        <f t="shared" si="6"/>
        <v>1.2120318179423699</v>
      </c>
      <c r="L23" s="28">
        <v>0.77645788336933064</v>
      </c>
      <c r="M23" s="27">
        <v>0.60600000000000009</v>
      </c>
      <c r="N23" s="28">
        <v>1</v>
      </c>
      <c r="P23" s="48"/>
      <c r="T23" s="19"/>
      <c r="U23" s="17"/>
      <c r="V23" s="17"/>
      <c r="W23" s="21"/>
    </row>
    <row r="24" spans="3:23" x14ac:dyDescent="0.3">
      <c r="D24" s="19"/>
      <c r="E24" s="23"/>
      <c r="F24" s="24"/>
      <c r="G24" s="18" t="s">
        <v>41</v>
      </c>
      <c r="H24" s="32" t="s">
        <v>20</v>
      </c>
      <c r="I24" s="90">
        <v>16</v>
      </c>
      <c r="J24" s="91">
        <v>16</v>
      </c>
      <c r="K24" s="27">
        <f t="shared" si="6"/>
        <v>1.5438220316269098</v>
      </c>
      <c r="L24" s="28">
        <v>0.98901098901098894</v>
      </c>
      <c r="M24" s="27">
        <v>0.56345333333333336</v>
      </c>
      <c r="N24" s="28">
        <v>0.98952092396392954</v>
      </c>
      <c r="P24" s="48"/>
      <c r="T24" s="19"/>
      <c r="U24" s="17"/>
      <c r="V24" s="17"/>
      <c r="W24" s="21"/>
    </row>
    <row r="25" spans="3:23" x14ac:dyDescent="0.3">
      <c r="G25" s="18" t="s">
        <v>42</v>
      </c>
      <c r="H25" s="32" t="s">
        <v>21</v>
      </c>
      <c r="I25" s="90">
        <v>16</v>
      </c>
      <c r="J25" s="91">
        <v>16</v>
      </c>
      <c r="K25" s="27">
        <f t="shared" si="6"/>
        <v>1.5584740462789242</v>
      </c>
      <c r="L25" s="28">
        <v>0.99839743589743568</v>
      </c>
      <c r="M25" s="27">
        <v>0.55523999999999996</v>
      </c>
      <c r="N25" s="28">
        <v>1</v>
      </c>
      <c r="P25" s="48"/>
    </row>
    <row r="26" spans="3:23" ht="15" thickBot="1" x14ac:dyDescent="0.35">
      <c r="G26" s="18" t="s">
        <v>41</v>
      </c>
      <c r="H26" s="33" t="s">
        <v>22</v>
      </c>
      <c r="I26" s="92">
        <v>16</v>
      </c>
      <c r="J26" s="93">
        <v>16</v>
      </c>
      <c r="K26" s="29">
        <f t="shared" si="6"/>
        <v>1.5097960815673732</v>
      </c>
      <c r="L26" s="30">
        <v>0.96721311475409832</v>
      </c>
      <c r="M26" s="29">
        <v>0.53070666666666666</v>
      </c>
      <c r="N26" s="30">
        <v>0.98932709853423872</v>
      </c>
      <c r="P26" s="48"/>
    </row>
    <row r="27" spans="3:23" ht="15" thickBot="1" x14ac:dyDescent="0.35">
      <c r="C27" s="22" t="s">
        <v>49</v>
      </c>
    </row>
    <row r="28" spans="3:23" ht="36" customHeight="1" thickBot="1" x14ac:dyDescent="0.35">
      <c r="C28" s="94" t="s">
        <v>43</v>
      </c>
      <c r="D28" s="99">
        <v>1</v>
      </c>
      <c r="E28" s="99">
        <v>2</v>
      </c>
      <c r="F28" s="99">
        <v>3</v>
      </c>
      <c r="G28" s="99">
        <v>4</v>
      </c>
      <c r="H28" s="99">
        <v>5</v>
      </c>
      <c r="I28" s="99">
        <v>6</v>
      </c>
      <c r="J28" s="99">
        <v>7</v>
      </c>
      <c r="K28" s="99">
        <v>8</v>
      </c>
      <c r="L28" s="99">
        <v>9</v>
      </c>
      <c r="M28" s="99" t="s">
        <v>20</v>
      </c>
      <c r="N28" s="99" t="s">
        <v>21</v>
      </c>
      <c r="O28" s="99" t="s">
        <v>22</v>
      </c>
      <c r="P28" s="104" t="s">
        <v>63</v>
      </c>
    </row>
    <row r="29" spans="3:23" x14ac:dyDescent="0.3">
      <c r="C29" s="95" t="s">
        <v>44</v>
      </c>
      <c r="D29" s="57">
        <f>AVERAGE('Experiment data'!B11:B13)*20</f>
        <v>4.1266666666666669</v>
      </c>
      <c r="E29" s="57">
        <f>AVERAGE('Experiment data'!C11:C13)*20</f>
        <v>3.6000000000000005</v>
      </c>
      <c r="F29" s="57">
        <f>AVERAGE('Experiment data'!D11:D13)*20</f>
        <v>5.4866666666666664</v>
      </c>
      <c r="G29" s="57">
        <f>AVERAGE('Experiment data'!E11:E13)*20</f>
        <v>3.0066666666666668</v>
      </c>
      <c r="H29" s="57">
        <f>AVERAGE('Experiment data'!F11:F13)*20</f>
        <v>4.0466666666666669</v>
      </c>
      <c r="I29" s="57">
        <f>AVERAGE('Experiment data'!G11:G13)*20</f>
        <v>5.3066666666666675</v>
      </c>
      <c r="J29" s="57">
        <f>AVERAGE('Experiment data'!H11:H13)*20</f>
        <v>3.1266666666666665</v>
      </c>
      <c r="K29" s="57">
        <f>AVERAGE('Experiment data'!I11:I13)*20</f>
        <v>4.5066666666666659</v>
      </c>
      <c r="L29" s="57">
        <f>AVERAGE('Experiment data'!J11:J13)*20</f>
        <v>6.1733333333333329</v>
      </c>
      <c r="M29" s="57">
        <f>AVERAGE('Experiment data'!K11:K13)*20</f>
        <v>4.246666666666667</v>
      </c>
      <c r="N29" s="57">
        <f>AVERAGE('Experiment data'!L11:L13)*20</f>
        <v>4.160000000000001</v>
      </c>
      <c r="O29" s="57">
        <f>AVERAGE('Experiment data'!M11:M13)*20</f>
        <v>4.0666666666666664</v>
      </c>
      <c r="P29" s="124">
        <v>51.2</v>
      </c>
    </row>
    <row r="30" spans="3:23" ht="15" thickBot="1" x14ac:dyDescent="0.35">
      <c r="C30" s="96" t="s">
        <v>45</v>
      </c>
      <c r="D30" s="38">
        <f>AVERAGE('Experiment data'!B14:B16)*20</f>
        <v>5.5133333333333336</v>
      </c>
      <c r="E30" s="38">
        <f>AVERAGE('Experiment data'!C14:C16)*20</f>
        <v>4.0199999999999996</v>
      </c>
      <c r="F30" s="38">
        <f>AVERAGE('Experiment data'!D14:D16)*20</f>
        <v>2.1800000000000002</v>
      </c>
      <c r="G30" s="38">
        <f>AVERAGE('Experiment data'!E14:E16)*20</f>
        <v>5</v>
      </c>
      <c r="H30" s="38">
        <f>AVERAGE('Experiment data'!F14:F16)*20</f>
        <v>2.7666666666666666</v>
      </c>
      <c r="I30" s="38">
        <f>AVERAGE('Experiment data'!G14:G16)*20</f>
        <v>2.1333333333333333</v>
      </c>
      <c r="J30" s="38">
        <f>AVERAGE('Experiment data'!H14:H16)*20</f>
        <v>4.0666666666666664</v>
      </c>
      <c r="K30" s="38">
        <f>AVERAGE('Experiment data'!I14:I16)*20</f>
        <v>2.2666666666666666</v>
      </c>
      <c r="L30" s="38">
        <f>AVERAGE('Experiment data'!J14:J16)*20</f>
        <v>2.1133333333333333</v>
      </c>
      <c r="M30" s="38">
        <f>AVERAGE('Experiment data'!K14:K16)*20</f>
        <v>2.7333333333333338</v>
      </c>
      <c r="N30" s="38">
        <f>AVERAGE('Experiment data'!L14:L16)*20</f>
        <v>5.28</v>
      </c>
      <c r="O30" s="38">
        <f>AVERAGE('Experiment data'!M14:M16)*20</f>
        <v>2.9333333333333327</v>
      </c>
      <c r="P30" s="125"/>
    </row>
    <row r="31" spans="3:23" x14ac:dyDescent="0.3">
      <c r="C31" s="95" t="s">
        <v>46</v>
      </c>
      <c r="D31" s="57">
        <f>AVERAGE('Experiment data'!B22:B24)*20</f>
        <v>3.6733333333333329</v>
      </c>
      <c r="E31" s="57">
        <f>AVERAGE('Experiment data'!C22:C24)*20</f>
        <v>3.9799999999999995</v>
      </c>
      <c r="F31" s="57">
        <f>AVERAGE('Experiment data'!D22:D24)*20</f>
        <v>5.6133333333333333</v>
      </c>
      <c r="G31" s="57">
        <f>AVERAGE('Experiment data'!E22:E24)*20</f>
        <v>3.3000000000000003</v>
      </c>
      <c r="H31" s="57">
        <f>AVERAGE('Experiment data'!F22:F24)*20</f>
        <v>4.0266666666666664</v>
      </c>
      <c r="I31" s="57">
        <f>AVERAGE('Experiment data'!G22:G24)*20</f>
        <v>4.8466666666666667</v>
      </c>
      <c r="J31" s="57">
        <f>AVERAGE('Experiment data'!H22:H24)*20</f>
        <v>2.9866666666666664</v>
      </c>
      <c r="K31" s="57">
        <f>AVERAGE('Experiment data'!I22:I24)*20</f>
        <v>3.7333333333333334</v>
      </c>
      <c r="L31" s="57">
        <f>AVERAGE('Experiment data'!J22:J24)*20</f>
        <v>4.7933333333333339</v>
      </c>
      <c r="M31" s="57">
        <f>AVERAGE('Experiment data'!K22:K24)*20</f>
        <v>4.2</v>
      </c>
      <c r="N31" s="57">
        <f>AVERAGE('Experiment data'!L22:L24)*20</f>
        <v>4.1533333333333333</v>
      </c>
      <c r="O31" s="57">
        <f>AVERAGE('Experiment data'!M22:M24)*20</f>
        <v>3.9333333333333331</v>
      </c>
      <c r="P31" s="124">
        <v>32.799999999999997</v>
      </c>
    </row>
    <row r="32" spans="3:23" ht="15" thickBot="1" x14ac:dyDescent="0.35">
      <c r="C32" s="96" t="s">
        <v>47</v>
      </c>
      <c r="D32" s="38">
        <f>AVERAGE('Experiment data'!B25:B27)*20</f>
        <v>1.8666666666666667</v>
      </c>
      <c r="E32" s="38">
        <f>AVERAGE('Experiment data'!C25:C27)*20</f>
        <v>0.4</v>
      </c>
      <c r="F32" s="38">
        <f>AVERAGE('Experiment data'!D25:D27)*20</f>
        <v>-5.5111113333333323E-2</v>
      </c>
      <c r="G32" s="38">
        <f>AVERAGE('Experiment data'!E25:E27)*20</f>
        <v>0.33333333333333331</v>
      </c>
      <c r="H32" s="38">
        <f>AVERAGE('Experiment data'!F25:F27)*20</f>
        <v>-6.0000000000000012E-2</v>
      </c>
      <c r="I32" s="38">
        <f>AVERAGE('Experiment data'!G25:G27)*20</f>
        <v>-2.1111113333333334E-2</v>
      </c>
      <c r="J32" s="38">
        <f>AVERAGE('Experiment data'!H25:H27)*20</f>
        <v>1.0222219999999999E-2</v>
      </c>
      <c r="K32" s="38">
        <f>AVERAGE('Experiment data'!I25:I27)*20</f>
        <v>-8.6666666666666684E-2</v>
      </c>
      <c r="L32" s="38">
        <f>AVERAGE('Experiment data'!J25:J27)*20</f>
        <v>-6.5111113333333331E-2</v>
      </c>
      <c r="M32" s="38">
        <f>AVERAGE('Experiment data'!K25:K27)*20</f>
        <v>1.3999993333333332E-2</v>
      </c>
      <c r="N32" s="38">
        <f>AVERAGE('Experiment data'!L25:L27)*20</f>
        <v>-3.377778E-2</v>
      </c>
      <c r="O32" s="38">
        <f>AVERAGE('Experiment data'!M25:M27)*20</f>
        <v>-1.5777780000000002E-2</v>
      </c>
      <c r="P32" s="125"/>
    </row>
    <row r="33" spans="3:29" x14ac:dyDescent="0.3">
      <c r="C33" s="97" t="s">
        <v>48</v>
      </c>
      <c r="D33" s="56">
        <f>AVERAGE('Experiment data'!B33:B35)*20</f>
        <v>1.1466666666666665</v>
      </c>
      <c r="E33" s="56">
        <f>AVERAGE('Experiment data'!C33:C35)*20</f>
        <v>1.0666666666666667</v>
      </c>
      <c r="F33" s="56">
        <f>AVERAGE('Experiment data'!D33:D35)*20</f>
        <v>1.7533333333333334</v>
      </c>
      <c r="G33" s="56">
        <f>AVERAGE('Experiment data'!E33:E35)*20</f>
        <v>0.88000000000000012</v>
      </c>
      <c r="H33" s="56">
        <f>AVERAGE('Experiment data'!F33:F35)*20</f>
        <v>1.1599999999999999</v>
      </c>
      <c r="I33" s="56">
        <f>AVERAGE('Experiment data'!G33:G35)*20</f>
        <v>1.56</v>
      </c>
      <c r="J33" s="56">
        <f>AVERAGE('Experiment data'!H33:H35)*20</f>
        <v>0.8</v>
      </c>
      <c r="K33" s="56">
        <f>AVERAGE('Experiment data'!I33:I35)*20</f>
        <v>1.2066666666666666</v>
      </c>
      <c r="L33" s="56">
        <f>AVERAGE('Experiment data'!J33:J35)*20</f>
        <v>1.7400000000000002</v>
      </c>
      <c r="M33" s="56">
        <f>AVERAGE('Experiment data'!K33:K35)*20</f>
        <v>1.1933333333333334</v>
      </c>
      <c r="N33" s="56">
        <f>AVERAGE('Experiment data'!L33:L35)*20</f>
        <v>1.2</v>
      </c>
      <c r="O33" s="56">
        <f>AVERAGE('Experiment data'!M33:M35)*20</f>
        <v>1.0866666666666667</v>
      </c>
      <c r="P33" s="126">
        <v>14.506666666666668</v>
      </c>
    </row>
    <row r="34" spans="3:29" ht="15" thickBot="1" x14ac:dyDescent="0.35">
      <c r="C34" s="96" t="s">
        <v>50</v>
      </c>
      <c r="D34" s="38">
        <f>AVERAGE('Experiment data'!B36:B38)*20</f>
        <v>1.2666666666666668</v>
      </c>
      <c r="E34" s="38">
        <f>AVERAGE('Experiment data'!C36:C38)*20</f>
        <v>0.20666666666666667</v>
      </c>
      <c r="F34" s="38">
        <f>AVERAGE('Experiment data'!D36:D38)*20</f>
        <v>-9.3333333333333324E-2</v>
      </c>
      <c r="G34" s="38">
        <f>AVERAGE('Experiment data'!E36:E38)*20</f>
        <v>0.5066666666666666</v>
      </c>
      <c r="H34" s="38">
        <f>AVERAGE('Experiment data'!F36:F38)*20</f>
        <v>-0.11333333333333334</v>
      </c>
      <c r="I34" s="38">
        <f>AVERAGE('Experiment data'!G36:G38)*20</f>
        <v>-7.3333333333333334E-2</v>
      </c>
      <c r="J34" s="38">
        <f>AVERAGE('Experiment data'!H36:H38)*20</f>
        <v>-0.02</v>
      </c>
      <c r="K34" s="38">
        <f>AVERAGE('Experiment data'!I36:I38)*20</f>
        <v>-0.10666666666666666</v>
      </c>
      <c r="L34" s="38">
        <f>AVERAGE('Experiment data'!J36:J38)*20</f>
        <v>-0.1</v>
      </c>
      <c r="M34" s="38">
        <f>AVERAGE('Experiment data'!K36:K38)*20</f>
        <v>-0.04</v>
      </c>
      <c r="N34" s="38">
        <f>AVERAGE('Experiment data'!L36:L38)*20</f>
        <v>0.59333333333333338</v>
      </c>
      <c r="O34" s="38">
        <f>AVERAGE('Experiment data'!M36:M38)*20</f>
        <v>-8.6666666666666684E-2</v>
      </c>
      <c r="P34" s="125"/>
      <c r="U34" s="20"/>
    </row>
    <row r="35" spans="3:29" x14ac:dyDescent="0.3">
      <c r="C35" s="98"/>
      <c r="D35" s="45"/>
      <c r="E35" s="45"/>
      <c r="F35" s="45"/>
      <c r="G35" s="45"/>
      <c r="H35" s="45"/>
      <c r="I35" s="45"/>
      <c r="J35" s="45"/>
      <c r="K35" s="45"/>
      <c r="L35" s="45"/>
      <c r="M35" s="45"/>
      <c r="N35" s="45"/>
      <c r="O35" s="45"/>
      <c r="P35" s="46"/>
      <c r="U35" s="20"/>
    </row>
    <row r="36" spans="3:29" x14ac:dyDescent="0.3">
      <c r="D36" s="44"/>
      <c r="F36" s="44"/>
      <c r="U36" s="10"/>
    </row>
    <row r="37" spans="3:29" x14ac:dyDescent="0.3">
      <c r="U37" s="10"/>
    </row>
    <row r="38" spans="3:29" x14ac:dyDescent="0.3">
      <c r="D38" s="47"/>
      <c r="E38" s="47"/>
      <c r="F38" s="47"/>
      <c r="G38" s="47"/>
      <c r="U38" s="10"/>
    </row>
    <row r="39" spans="3:29" x14ac:dyDescent="0.3">
      <c r="D39" s="47"/>
      <c r="E39" s="47"/>
      <c r="F39" s="47"/>
      <c r="G39" s="47"/>
      <c r="U39" s="10"/>
    </row>
    <row r="40" spans="3:29" x14ac:dyDescent="0.3">
      <c r="D40" s="47"/>
      <c r="E40" s="47"/>
      <c r="F40" s="47"/>
      <c r="G40" s="47"/>
      <c r="U40" s="10"/>
    </row>
    <row r="41" spans="3:29" x14ac:dyDescent="0.3">
      <c r="D41" s="47"/>
      <c r="E41" s="47"/>
      <c r="F41" s="47"/>
      <c r="G41" s="47"/>
      <c r="V41" s="10"/>
    </row>
    <row r="42" spans="3:29" x14ac:dyDescent="0.3">
      <c r="D42" s="47"/>
      <c r="E42" s="47"/>
      <c r="F42" s="47"/>
      <c r="G42" s="47"/>
      <c r="V42" s="10"/>
      <c r="AA42" s="22"/>
      <c r="AB42" s="22"/>
      <c r="AC42" s="22"/>
    </row>
    <row r="43" spans="3:29" x14ac:dyDescent="0.3">
      <c r="D43" s="47"/>
      <c r="E43" s="47"/>
      <c r="F43" s="47"/>
      <c r="G43" s="47"/>
      <c r="V43" s="10"/>
      <c r="AA43" s="22"/>
      <c r="AB43" s="22"/>
      <c r="AC43" s="22"/>
    </row>
    <row r="44" spans="3:29" x14ac:dyDescent="0.3">
      <c r="D44" s="47"/>
      <c r="E44" s="47"/>
      <c r="F44" s="47"/>
      <c r="G44" s="47"/>
      <c r="V44" s="19"/>
      <c r="AA44" s="22"/>
      <c r="AB44" s="22"/>
      <c r="AC44" s="22"/>
    </row>
    <row r="45" spans="3:29" x14ac:dyDescent="0.3">
      <c r="D45" s="47"/>
      <c r="E45" s="47"/>
      <c r="F45" s="47"/>
      <c r="G45" s="47"/>
    </row>
    <row r="46" spans="3:29" x14ac:dyDescent="0.3">
      <c r="D46" s="47"/>
      <c r="E46" s="47"/>
      <c r="F46" s="47"/>
      <c r="G46" s="47"/>
      <c r="V46" s="20"/>
      <c r="W46" s="20"/>
      <c r="X46" s="20"/>
      <c r="Y46" s="20"/>
    </row>
    <row r="47" spans="3:29" x14ac:dyDescent="0.3">
      <c r="D47" s="47"/>
      <c r="E47" s="47"/>
      <c r="F47" s="47"/>
      <c r="G47" s="47"/>
      <c r="V47" s="20"/>
    </row>
    <row r="48" spans="3:29" x14ac:dyDescent="0.3">
      <c r="D48" s="47"/>
      <c r="E48" s="47"/>
      <c r="F48" s="47"/>
      <c r="G48" s="47"/>
      <c r="V48" s="20"/>
    </row>
    <row r="49" spans="4:22" x14ac:dyDescent="0.3">
      <c r="D49" s="47"/>
      <c r="E49" s="47"/>
      <c r="F49" s="47"/>
      <c r="G49" s="47"/>
      <c r="U49" s="10"/>
      <c r="V49" s="20"/>
    </row>
    <row r="50" spans="4:22" x14ac:dyDescent="0.3">
      <c r="F50" s="47"/>
      <c r="G50" s="47"/>
    </row>
    <row r="52" spans="4:22" x14ac:dyDescent="0.3">
      <c r="H52" s="47"/>
    </row>
  </sheetData>
  <mergeCells count="5">
    <mergeCell ref="C4:C7"/>
    <mergeCell ref="C8:C11"/>
    <mergeCell ref="P29:P30"/>
    <mergeCell ref="P31:P32"/>
    <mergeCell ref="P33:P34"/>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37A43-BC6F-4DD7-8EB7-00DFBE0755AE}">
  <dimension ref="B2:I15"/>
  <sheetViews>
    <sheetView zoomScale="85" zoomScaleNormal="85" workbookViewId="0">
      <selection activeCell="E17" sqref="E17"/>
    </sheetView>
  </sheetViews>
  <sheetFormatPr defaultRowHeight="14.4" x14ac:dyDescent="0.3"/>
  <cols>
    <col min="3" max="3" width="17.44140625" bestFit="1" customWidth="1"/>
    <col min="4" max="4" width="20" bestFit="1" customWidth="1"/>
    <col min="5" max="5" width="17.77734375" customWidth="1"/>
    <col min="6" max="6" width="15.33203125" customWidth="1"/>
    <col min="7" max="7" width="17.77734375" customWidth="1"/>
    <col min="8" max="8" width="17.109375" customWidth="1"/>
    <col min="9" max="9" width="11.21875" customWidth="1"/>
  </cols>
  <sheetData>
    <row r="2" spans="2:9" ht="15" thickBot="1" x14ac:dyDescent="0.35"/>
    <row r="3" spans="2:9" ht="33.6" customHeight="1" thickBot="1" x14ac:dyDescent="0.35">
      <c r="B3" s="105" t="s">
        <v>39</v>
      </c>
      <c r="C3" s="115" t="s">
        <v>37</v>
      </c>
      <c r="D3" s="116" t="s">
        <v>38</v>
      </c>
      <c r="E3" s="115" t="s">
        <v>61</v>
      </c>
      <c r="F3" s="115" t="s">
        <v>62</v>
      </c>
      <c r="G3" s="117" t="s">
        <v>32</v>
      </c>
      <c r="H3" s="115" t="s">
        <v>26</v>
      </c>
      <c r="I3" s="115" t="s">
        <v>27</v>
      </c>
    </row>
    <row r="4" spans="2:9" ht="15.6" x14ac:dyDescent="0.3">
      <c r="B4" s="106">
        <v>1</v>
      </c>
      <c r="C4" s="107">
        <v>12</v>
      </c>
      <c r="D4" s="108">
        <v>12</v>
      </c>
      <c r="E4" s="49">
        <v>17.92426846484955</v>
      </c>
      <c r="F4" s="52">
        <v>1.2</v>
      </c>
      <c r="G4" s="25">
        <v>1.3894952519799839</v>
      </c>
      <c r="H4" s="26">
        <v>0.48270666666666662</v>
      </c>
      <c r="I4" s="26">
        <v>0.76466902291000738</v>
      </c>
    </row>
    <row r="5" spans="2:9" ht="15.6" x14ac:dyDescent="0.3">
      <c r="B5" s="109">
        <v>2</v>
      </c>
      <c r="C5" s="110">
        <v>12</v>
      </c>
      <c r="D5" s="111">
        <v>16</v>
      </c>
      <c r="E5" s="50">
        <v>29.652212396379468</v>
      </c>
      <c r="F5" s="53">
        <v>0.71875</v>
      </c>
      <c r="G5" s="27">
        <v>1.7257452574525818</v>
      </c>
      <c r="H5" s="28">
        <v>0.54022666666666663</v>
      </c>
      <c r="I5" s="28">
        <v>0.89708154481648583</v>
      </c>
    </row>
    <row r="6" spans="2:9" ht="15.6" x14ac:dyDescent="0.3">
      <c r="B6" s="109">
        <v>3</v>
      </c>
      <c r="C6" s="110">
        <v>12</v>
      </c>
      <c r="D6" s="111">
        <v>20</v>
      </c>
      <c r="E6" s="50">
        <v>36.358836615051366</v>
      </c>
      <c r="F6" s="53">
        <v>0.63636363636363635</v>
      </c>
      <c r="G6" s="27">
        <v>1.5970127137480432</v>
      </c>
      <c r="H6" s="28">
        <v>0.73753333333333337</v>
      </c>
      <c r="I6" s="28">
        <v>0.99953431465631304</v>
      </c>
    </row>
    <row r="7" spans="2:9" ht="15.6" x14ac:dyDescent="0.3">
      <c r="B7" s="109">
        <v>4</v>
      </c>
      <c r="C7" s="110">
        <v>16</v>
      </c>
      <c r="D7" s="111">
        <v>12</v>
      </c>
      <c r="E7" s="50">
        <v>34.030503963356168</v>
      </c>
      <c r="F7" s="53">
        <v>1.2916666666666667</v>
      </c>
      <c r="G7" s="27">
        <v>1.7132659131469428</v>
      </c>
      <c r="H7" s="28">
        <v>0.44836000000000009</v>
      </c>
      <c r="I7" s="28">
        <v>0.99255042318052378</v>
      </c>
    </row>
    <row r="8" spans="2:9" ht="15.6" x14ac:dyDescent="0.3">
      <c r="B8" s="109">
        <v>5</v>
      </c>
      <c r="C8" s="110">
        <v>16</v>
      </c>
      <c r="D8" s="111">
        <v>16</v>
      </c>
      <c r="E8" s="50">
        <v>39.542432954991533</v>
      </c>
      <c r="F8" s="53">
        <v>1.037037037037037</v>
      </c>
      <c r="G8" s="27">
        <v>1.5532607385381934</v>
      </c>
      <c r="H8" s="28">
        <v>0.53864000000000001</v>
      </c>
      <c r="I8" s="28">
        <v>0.99752370470707752</v>
      </c>
    </row>
    <row r="9" spans="2:9" ht="15.6" x14ac:dyDescent="0.3">
      <c r="B9" s="109">
        <v>6</v>
      </c>
      <c r="C9" s="110">
        <v>16</v>
      </c>
      <c r="D9" s="111">
        <v>20</v>
      </c>
      <c r="E9" s="50">
        <v>47.195344484387441</v>
      </c>
      <c r="F9" s="53">
        <v>0.8</v>
      </c>
      <c r="G9" s="27">
        <v>1.4256649099154313</v>
      </c>
      <c r="H9" s="28">
        <v>0.63228000000000006</v>
      </c>
      <c r="I9" s="28">
        <v>0.99260844721908637</v>
      </c>
    </row>
    <row r="10" spans="2:9" ht="15.6" x14ac:dyDescent="0.3">
      <c r="B10" s="109">
        <v>7</v>
      </c>
      <c r="C10" s="110">
        <v>20</v>
      </c>
      <c r="D10" s="111">
        <v>12</v>
      </c>
      <c r="E10" s="50">
        <v>42.35245883062754</v>
      </c>
      <c r="F10" s="53">
        <v>1.75</v>
      </c>
      <c r="G10" s="27">
        <v>1.4910811794685113</v>
      </c>
      <c r="H10" s="28">
        <v>0.40543999999999997</v>
      </c>
      <c r="I10" s="28">
        <v>0.99492943892634023</v>
      </c>
    </row>
    <row r="11" spans="2:9" ht="15.6" x14ac:dyDescent="0.3">
      <c r="B11" s="109">
        <v>8</v>
      </c>
      <c r="C11" s="110">
        <v>20</v>
      </c>
      <c r="D11" s="111">
        <v>16</v>
      </c>
      <c r="E11" s="50">
        <v>48.496000257753217</v>
      </c>
      <c r="F11" s="53">
        <v>1.2916666666666667</v>
      </c>
      <c r="G11" s="27">
        <v>1.2931158897387796</v>
      </c>
      <c r="H11" s="28">
        <v>0.48654666666666668</v>
      </c>
      <c r="I11" s="28">
        <v>1</v>
      </c>
    </row>
    <row r="12" spans="2:9" ht="15.6" x14ac:dyDescent="0.3">
      <c r="B12" s="109">
        <v>9</v>
      </c>
      <c r="C12" s="110">
        <v>20</v>
      </c>
      <c r="D12" s="111">
        <v>20</v>
      </c>
      <c r="E12" s="50">
        <v>52.36697848835658</v>
      </c>
      <c r="F12" s="53">
        <v>1.1200000000000001</v>
      </c>
      <c r="G12" s="27">
        <v>1.2120318179423699</v>
      </c>
      <c r="H12" s="28">
        <v>0.60600000000000009</v>
      </c>
      <c r="I12" s="28">
        <v>1</v>
      </c>
    </row>
    <row r="13" spans="2:9" ht="15.6" x14ac:dyDescent="0.3">
      <c r="B13" s="109" t="s">
        <v>60</v>
      </c>
      <c r="C13" s="110">
        <v>16</v>
      </c>
      <c r="D13" s="111">
        <v>16</v>
      </c>
      <c r="E13" s="50">
        <v>39.542432954991533</v>
      </c>
      <c r="F13" s="53">
        <v>1.037037037037037</v>
      </c>
      <c r="G13" s="27">
        <v>1.5438220316269098</v>
      </c>
      <c r="H13" s="28">
        <v>0.56345333333333336</v>
      </c>
      <c r="I13" s="28">
        <v>0.98952092396392954</v>
      </c>
    </row>
    <row r="14" spans="2:9" ht="15.6" x14ac:dyDescent="0.3">
      <c r="B14" s="109" t="s">
        <v>60</v>
      </c>
      <c r="C14" s="110">
        <v>16</v>
      </c>
      <c r="D14" s="111">
        <v>16</v>
      </c>
      <c r="E14" s="50">
        <v>39.542432954991533</v>
      </c>
      <c r="F14" s="53">
        <v>1.037037037037037</v>
      </c>
      <c r="G14" s="27">
        <v>1.5584740462789242</v>
      </c>
      <c r="H14" s="28">
        <v>0.55523999999999996</v>
      </c>
      <c r="I14" s="28">
        <v>0.91883818327703937</v>
      </c>
    </row>
    <row r="15" spans="2:9" ht="16.2" thickBot="1" x14ac:dyDescent="0.35">
      <c r="B15" s="112" t="s">
        <v>60</v>
      </c>
      <c r="C15" s="113">
        <v>16</v>
      </c>
      <c r="D15" s="114">
        <v>16</v>
      </c>
      <c r="E15" s="51">
        <v>39.542432954991533</v>
      </c>
      <c r="F15" s="54">
        <v>1.037037037037037</v>
      </c>
      <c r="G15" s="29">
        <v>1.5097960815673732</v>
      </c>
      <c r="H15" s="30">
        <v>0.53070666666666666</v>
      </c>
      <c r="I15" s="30">
        <v>0.98932709853423872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D40"/>
  <sheetViews>
    <sheetView zoomScale="70" zoomScaleNormal="70" workbookViewId="0">
      <selection activeCell="V18" sqref="V18"/>
    </sheetView>
  </sheetViews>
  <sheetFormatPr defaultRowHeight="14.4" x14ac:dyDescent="0.3"/>
  <cols>
    <col min="1" max="1" width="4.33203125" customWidth="1"/>
    <col min="11" max="11" width="18.6640625" bestFit="1" customWidth="1"/>
    <col min="12" max="12" width="11.44140625" bestFit="1" customWidth="1"/>
    <col min="13" max="13" width="10.33203125" bestFit="1" customWidth="1"/>
    <col min="25" max="25" width="19.109375" bestFit="1" customWidth="1"/>
    <col min="26" max="26" width="22.44140625" bestFit="1" customWidth="1"/>
  </cols>
  <sheetData>
    <row r="3" spans="1:30" x14ac:dyDescent="0.3">
      <c r="A3" t="s">
        <v>0</v>
      </c>
      <c r="D3" t="s">
        <v>1</v>
      </c>
      <c r="K3" t="s">
        <v>2</v>
      </c>
      <c r="Y3" s="44" t="s">
        <v>57</v>
      </c>
      <c r="AB3" s="44" t="s">
        <v>58</v>
      </c>
    </row>
    <row r="4" spans="1:30" x14ac:dyDescent="0.3">
      <c r="A4" t="s">
        <v>3</v>
      </c>
      <c r="I4" t="s">
        <v>4</v>
      </c>
      <c r="K4" t="s">
        <v>5</v>
      </c>
      <c r="X4">
        <v>1</v>
      </c>
      <c r="Y4">
        <v>0.55920000000000003</v>
      </c>
      <c r="Z4">
        <v>0.55669999999999997</v>
      </c>
      <c r="AA4">
        <v>0.55789999999999995</v>
      </c>
      <c r="AC4">
        <v>0.56259999999999999</v>
      </c>
      <c r="AD4">
        <v>0.56630000000000003</v>
      </c>
    </row>
    <row r="5" spans="1:30" x14ac:dyDescent="0.3">
      <c r="A5" t="s">
        <v>6</v>
      </c>
      <c r="D5" t="s">
        <v>7</v>
      </c>
      <c r="X5">
        <v>2</v>
      </c>
      <c r="Y5">
        <v>0.52900000000000003</v>
      </c>
      <c r="Z5">
        <v>0.55349999999999999</v>
      </c>
      <c r="AA5">
        <v>0.5585</v>
      </c>
      <c r="AB5">
        <v>0.5756</v>
      </c>
      <c r="AC5">
        <v>0.5736</v>
      </c>
      <c r="AD5">
        <v>0.57399999999999995</v>
      </c>
    </row>
    <row r="6" spans="1:30" x14ac:dyDescent="0.3">
      <c r="X6">
        <v>3</v>
      </c>
      <c r="Y6">
        <v>0.52539999999999998</v>
      </c>
      <c r="Z6">
        <v>0.54110000000000003</v>
      </c>
      <c r="AA6">
        <v>0.55589999999999995</v>
      </c>
      <c r="AB6">
        <v>0.58009999999999995</v>
      </c>
      <c r="AC6">
        <v>0.60360000000000003</v>
      </c>
      <c r="AD6">
        <v>0.59399999999999997</v>
      </c>
    </row>
    <row r="7" spans="1:30" ht="23.4" x14ac:dyDescent="0.45">
      <c r="B7" s="127" t="s">
        <v>56</v>
      </c>
      <c r="C7" s="127"/>
      <c r="D7" s="127"/>
      <c r="E7" s="127"/>
      <c r="F7" s="127"/>
      <c r="G7" s="127"/>
      <c r="H7" s="127"/>
      <c r="I7" s="127"/>
      <c r="J7" s="127"/>
      <c r="K7" s="127"/>
      <c r="L7" s="127"/>
      <c r="M7" s="127"/>
      <c r="X7">
        <v>4</v>
      </c>
      <c r="Y7">
        <v>0.52629999999999999</v>
      </c>
      <c r="Z7">
        <v>0.52010000000000001</v>
      </c>
      <c r="AA7">
        <v>0.56359999999999999</v>
      </c>
      <c r="AB7">
        <v>0.55979999999999996</v>
      </c>
      <c r="AC7">
        <v>0.57150000000000001</v>
      </c>
      <c r="AD7">
        <v>0.56950000000000001</v>
      </c>
    </row>
    <row r="8" spans="1:30" ht="23.4" x14ac:dyDescent="0.45">
      <c r="B8" s="39">
        <v>1</v>
      </c>
      <c r="C8" s="39">
        <v>2</v>
      </c>
      <c r="D8" s="39">
        <v>3</v>
      </c>
      <c r="E8" s="39">
        <v>4</v>
      </c>
      <c r="F8" s="39">
        <v>5</v>
      </c>
      <c r="G8" s="39">
        <v>6</v>
      </c>
      <c r="H8" s="39">
        <v>7</v>
      </c>
      <c r="I8" s="39">
        <v>8</v>
      </c>
      <c r="J8" s="39">
        <v>9</v>
      </c>
      <c r="K8" s="40" t="s">
        <v>20</v>
      </c>
      <c r="L8" s="40" t="s">
        <v>21</v>
      </c>
      <c r="M8" s="40" t="s">
        <v>22</v>
      </c>
      <c r="X8">
        <v>5</v>
      </c>
      <c r="Y8">
        <v>0.51759999999999995</v>
      </c>
      <c r="Z8">
        <v>0.52890000000000004</v>
      </c>
      <c r="AA8">
        <v>0.57330000000000003</v>
      </c>
      <c r="AB8">
        <v>0.57210000000000005</v>
      </c>
      <c r="AC8">
        <v>0.5867</v>
      </c>
      <c r="AD8">
        <v>0.59430000000000005</v>
      </c>
    </row>
    <row r="9" spans="1:30" x14ac:dyDescent="0.3">
      <c r="B9" t="s">
        <v>8</v>
      </c>
      <c r="O9" s="16" t="s">
        <v>17</v>
      </c>
      <c r="P9" s="2"/>
      <c r="Q9" s="2"/>
      <c r="R9" s="2"/>
      <c r="S9" s="3"/>
      <c r="X9">
        <v>6</v>
      </c>
      <c r="Y9">
        <v>0.51619999999999999</v>
      </c>
      <c r="Z9">
        <v>0.56479999999999997</v>
      </c>
      <c r="AA9">
        <v>0.55079999999999996</v>
      </c>
      <c r="AB9">
        <v>0.58709999999999996</v>
      </c>
      <c r="AC9">
        <v>0.60199999999999998</v>
      </c>
      <c r="AD9">
        <v>0.60470000000000002</v>
      </c>
    </row>
    <row r="10" spans="1:30" ht="24" thickBot="1" x14ac:dyDescent="0.5">
      <c r="B10" s="55">
        <v>1</v>
      </c>
      <c r="C10" s="55">
        <v>2</v>
      </c>
      <c r="D10" s="55">
        <v>3</v>
      </c>
      <c r="E10" s="55">
        <v>4</v>
      </c>
      <c r="F10" s="55">
        <v>5</v>
      </c>
      <c r="G10" s="55">
        <v>6</v>
      </c>
      <c r="H10" s="55">
        <v>7</v>
      </c>
      <c r="I10" s="55">
        <v>8</v>
      </c>
      <c r="J10" s="55">
        <v>9</v>
      </c>
      <c r="K10" s="40" t="s">
        <v>20</v>
      </c>
      <c r="L10" s="40" t="s">
        <v>21</v>
      </c>
      <c r="M10" s="40" t="s">
        <v>22</v>
      </c>
      <c r="O10" s="4"/>
      <c r="P10" s="5"/>
      <c r="Q10" s="5"/>
      <c r="R10" s="5"/>
      <c r="S10" s="6"/>
      <c r="X10">
        <v>7</v>
      </c>
      <c r="Y10">
        <v>0.5212</v>
      </c>
      <c r="Z10">
        <v>0.54749999999999999</v>
      </c>
      <c r="AA10">
        <v>0.55110000000000003</v>
      </c>
      <c r="AB10">
        <v>0.56779999999999997</v>
      </c>
      <c r="AC10">
        <v>0.57230000000000003</v>
      </c>
      <c r="AD10">
        <v>0.58489999999999998</v>
      </c>
    </row>
    <row r="11" spans="1:30" x14ac:dyDescent="0.3">
      <c r="A11" s="1" t="s">
        <v>9</v>
      </c>
      <c r="B11" s="7">
        <v>0.184</v>
      </c>
      <c r="C11" s="8">
        <v>0.18</v>
      </c>
      <c r="D11" s="8">
        <v>0.24199999999999999</v>
      </c>
      <c r="E11" s="8">
        <v>0.156</v>
      </c>
      <c r="F11" s="8">
        <v>0.21299999999999999</v>
      </c>
      <c r="G11" s="8">
        <v>0.27100000000000002</v>
      </c>
      <c r="H11" s="8">
        <v>0.154</v>
      </c>
      <c r="I11" s="8">
        <v>0.23699999999999999</v>
      </c>
      <c r="J11" s="8">
        <v>0.29399999999999998</v>
      </c>
      <c r="K11" s="8">
        <v>0.19800000000000001</v>
      </c>
      <c r="L11" s="8">
        <v>0.20200000000000001</v>
      </c>
      <c r="M11" s="8">
        <v>0.20200000000000001</v>
      </c>
      <c r="N11" s="128" t="s">
        <v>23</v>
      </c>
      <c r="X11">
        <v>8</v>
      </c>
      <c r="Y11">
        <v>0.51490000000000002</v>
      </c>
      <c r="Z11">
        <v>0.55620000000000003</v>
      </c>
      <c r="AA11">
        <v>0.56520000000000004</v>
      </c>
      <c r="AB11">
        <v>0.57779999999999998</v>
      </c>
      <c r="AC11">
        <v>0.59640000000000004</v>
      </c>
      <c r="AD11">
        <v>0.60060000000000002</v>
      </c>
    </row>
    <row r="12" spans="1:30" x14ac:dyDescent="0.3">
      <c r="A12" s="1" t="s">
        <v>10</v>
      </c>
      <c r="B12" s="9">
        <v>0.214</v>
      </c>
      <c r="C12" s="10">
        <v>0.16800000000000001</v>
      </c>
      <c r="D12" s="10">
        <v>0.27400000000000002</v>
      </c>
      <c r="E12" s="10">
        <v>0.13500000000000001</v>
      </c>
      <c r="F12" s="10">
        <v>0.20599999999999999</v>
      </c>
      <c r="G12" s="10">
        <v>0.26600000000000001</v>
      </c>
      <c r="H12" s="10">
        <v>0.16400000000000001</v>
      </c>
      <c r="I12" s="10">
        <v>0.223</v>
      </c>
      <c r="J12" s="10">
        <v>0.28999999999999998</v>
      </c>
      <c r="K12" s="10">
        <v>0.24</v>
      </c>
      <c r="L12" s="10">
        <v>0.219</v>
      </c>
      <c r="M12" s="10">
        <v>0.17899999999999999</v>
      </c>
      <c r="N12" s="129"/>
      <c r="X12">
        <v>9</v>
      </c>
      <c r="Y12">
        <v>0.5202</v>
      </c>
      <c r="Z12">
        <v>0.56179999999999997</v>
      </c>
      <c r="AA12">
        <v>0.55869999999999997</v>
      </c>
      <c r="AB12">
        <v>0.58979999999999999</v>
      </c>
      <c r="AC12">
        <v>0.61599999999999999</v>
      </c>
      <c r="AD12">
        <v>0.60260000000000002</v>
      </c>
    </row>
    <row r="13" spans="1:30" ht="15" thickBot="1" x14ac:dyDescent="0.35">
      <c r="A13" s="1" t="s">
        <v>11</v>
      </c>
      <c r="B13" s="9">
        <v>0.221</v>
      </c>
      <c r="C13" s="10">
        <v>0.192</v>
      </c>
      <c r="D13" s="10">
        <v>0.307</v>
      </c>
      <c r="E13" s="10">
        <v>0.16</v>
      </c>
      <c r="F13" s="10">
        <v>0.188</v>
      </c>
      <c r="G13" s="10">
        <v>0.25900000000000001</v>
      </c>
      <c r="H13" s="10">
        <v>0.151</v>
      </c>
      <c r="I13" s="10">
        <v>0.216</v>
      </c>
      <c r="J13" s="10">
        <v>0.34200000000000003</v>
      </c>
      <c r="K13" s="10">
        <v>0.19900000000000001</v>
      </c>
      <c r="L13" s="10">
        <v>0.20300000000000001</v>
      </c>
      <c r="M13" s="10">
        <v>0.22900000000000001</v>
      </c>
      <c r="N13" s="130"/>
      <c r="X13" t="s">
        <v>9</v>
      </c>
      <c r="Y13">
        <v>0.51800000000000002</v>
      </c>
      <c r="Z13">
        <v>0.56430000000000002</v>
      </c>
      <c r="AA13">
        <v>0.54949999999999999</v>
      </c>
      <c r="AB13">
        <v>0.5696</v>
      </c>
      <c r="AC13">
        <v>0.58750000000000002</v>
      </c>
      <c r="AD13">
        <v>0.59</v>
      </c>
    </row>
    <row r="14" spans="1:30" x14ac:dyDescent="0.3">
      <c r="A14" s="1" t="s">
        <v>12</v>
      </c>
      <c r="B14" s="9">
        <v>0.25600000000000001</v>
      </c>
      <c r="C14" s="10">
        <v>0.19700000000000001</v>
      </c>
      <c r="D14" s="10">
        <v>0.10100000000000001</v>
      </c>
      <c r="E14" s="10">
        <v>0.25700000000000001</v>
      </c>
      <c r="F14" s="10">
        <v>0.13900000000000001</v>
      </c>
      <c r="G14" s="10">
        <v>0.114</v>
      </c>
      <c r="H14" s="10">
        <v>0.18099999999999999</v>
      </c>
      <c r="I14" s="10">
        <v>0.111</v>
      </c>
      <c r="J14" s="10">
        <v>0.11</v>
      </c>
      <c r="K14" s="10">
        <v>0.13500000000000001</v>
      </c>
      <c r="L14" s="10">
        <v>0.13600000000000001</v>
      </c>
      <c r="M14" s="10">
        <v>0.14699999999999999</v>
      </c>
      <c r="N14" s="129" t="s">
        <v>24</v>
      </c>
      <c r="X14" t="s">
        <v>10</v>
      </c>
      <c r="Y14">
        <v>0.51870000000000005</v>
      </c>
      <c r="Z14">
        <v>0.54269999999999996</v>
      </c>
      <c r="AA14">
        <v>0.55179999999999996</v>
      </c>
      <c r="AB14">
        <v>0.57640000000000002</v>
      </c>
      <c r="AC14">
        <v>0.58819999999999995</v>
      </c>
      <c r="AD14">
        <v>0.59279999999999999</v>
      </c>
    </row>
    <row r="15" spans="1:30" x14ac:dyDescent="0.3">
      <c r="A15" s="1" t="s">
        <v>13</v>
      </c>
      <c r="B15" s="9">
        <v>0.28100000000000003</v>
      </c>
      <c r="C15" s="10">
        <v>0.20699999999999999</v>
      </c>
      <c r="D15" s="10">
        <v>0.11600000000000001</v>
      </c>
      <c r="E15" s="10">
        <v>0.254</v>
      </c>
      <c r="F15" s="10">
        <v>0.13500000000000001</v>
      </c>
      <c r="G15" s="10">
        <v>0.10299999999999999</v>
      </c>
      <c r="H15" s="10">
        <v>0.214</v>
      </c>
      <c r="I15" s="10">
        <v>0.123</v>
      </c>
      <c r="J15" s="10">
        <v>0.108</v>
      </c>
      <c r="K15" s="10">
        <v>0.14399999999999999</v>
      </c>
      <c r="L15" s="10">
        <v>0.13100000000000001</v>
      </c>
      <c r="M15" s="10">
        <v>0.14199999999999999</v>
      </c>
      <c r="N15" s="129"/>
      <c r="X15" t="s">
        <v>11</v>
      </c>
      <c r="Y15">
        <v>0.52510000000000001</v>
      </c>
      <c r="Z15">
        <v>0.53510000000000002</v>
      </c>
      <c r="AA15">
        <v>0.54610000000000003</v>
      </c>
      <c r="AB15">
        <v>0.58809999999999996</v>
      </c>
      <c r="AC15">
        <v>0.58030000000000004</v>
      </c>
      <c r="AD15">
        <v>0.59730000000000005</v>
      </c>
    </row>
    <row r="16" spans="1:30" ht="15" thickBot="1" x14ac:dyDescent="0.35">
      <c r="A16" s="1" t="s">
        <v>14</v>
      </c>
      <c r="B16" s="9">
        <v>0.28999999999999998</v>
      </c>
      <c r="C16" s="10">
        <v>0.19900000000000001</v>
      </c>
      <c r="D16" s="10">
        <v>0.11</v>
      </c>
      <c r="E16" s="10">
        <v>0.23899999999999999</v>
      </c>
      <c r="F16" s="10">
        <v>0.14099999999999999</v>
      </c>
      <c r="G16" s="10">
        <v>0.10299999999999999</v>
      </c>
      <c r="H16" s="10">
        <v>0.215</v>
      </c>
      <c r="I16" s="10">
        <v>0.106</v>
      </c>
      <c r="J16" s="10">
        <v>9.9000000000000005E-2</v>
      </c>
      <c r="K16" s="10">
        <v>0.13100000000000001</v>
      </c>
      <c r="L16" s="10">
        <v>0.52500000000000002</v>
      </c>
      <c r="M16" s="10">
        <v>0.151</v>
      </c>
      <c r="N16" s="130"/>
    </row>
    <row r="17" spans="1:19" x14ac:dyDescent="0.3">
      <c r="A17" s="1" t="s">
        <v>15</v>
      </c>
      <c r="B17" s="9"/>
      <c r="C17" s="10"/>
      <c r="D17" s="10"/>
      <c r="E17" s="10"/>
      <c r="F17" s="10"/>
      <c r="G17" s="10"/>
      <c r="H17" s="10"/>
      <c r="I17" s="10"/>
      <c r="J17" s="10"/>
      <c r="K17" s="10"/>
      <c r="L17" s="10"/>
      <c r="M17" s="11"/>
    </row>
    <row r="18" spans="1:19" x14ac:dyDescent="0.3">
      <c r="A18" s="1" t="s">
        <v>16</v>
      </c>
      <c r="B18" s="12"/>
      <c r="C18" s="13"/>
      <c r="D18" s="13"/>
      <c r="E18" s="13"/>
      <c r="F18" s="13"/>
      <c r="G18" s="13"/>
      <c r="H18" s="13"/>
      <c r="I18" s="13"/>
      <c r="J18" s="13"/>
      <c r="K18" s="13"/>
      <c r="L18" s="13"/>
      <c r="M18" s="14"/>
    </row>
    <row r="20" spans="1:19" x14ac:dyDescent="0.3">
      <c r="B20" t="s">
        <v>18</v>
      </c>
      <c r="O20" s="16" t="s">
        <v>17</v>
      </c>
      <c r="P20" s="2"/>
      <c r="Q20" s="2"/>
      <c r="R20" s="2"/>
      <c r="S20" s="3"/>
    </row>
    <row r="21" spans="1:19" ht="24" thickBot="1" x14ac:dyDescent="0.5">
      <c r="B21" s="55">
        <v>1</v>
      </c>
      <c r="C21" s="55">
        <v>2</v>
      </c>
      <c r="D21" s="55">
        <v>3</v>
      </c>
      <c r="E21" s="55">
        <v>4</v>
      </c>
      <c r="F21" s="55">
        <v>5</v>
      </c>
      <c r="G21" s="55">
        <v>6</v>
      </c>
      <c r="H21" s="55">
        <v>7</v>
      </c>
      <c r="I21" s="55">
        <v>8</v>
      </c>
      <c r="J21" s="55">
        <v>9</v>
      </c>
      <c r="K21" s="40" t="s">
        <v>20</v>
      </c>
      <c r="L21" s="40" t="s">
        <v>21</v>
      </c>
      <c r="M21" s="40" t="s">
        <v>22</v>
      </c>
      <c r="O21" s="4"/>
      <c r="P21" s="5"/>
      <c r="Q21" s="5"/>
      <c r="R21" s="5"/>
      <c r="S21" s="6"/>
    </row>
    <row r="22" spans="1:19" x14ac:dyDescent="0.3">
      <c r="A22" s="1" t="s">
        <v>9</v>
      </c>
      <c r="B22" s="7">
        <v>0.16600000000000001</v>
      </c>
      <c r="C22" s="8">
        <v>0.19800000000000001</v>
      </c>
      <c r="D22" s="8">
        <v>0.248</v>
      </c>
      <c r="E22" s="8">
        <v>0.17499999999999999</v>
      </c>
      <c r="F22" s="8">
        <v>0.20799999999999999</v>
      </c>
      <c r="G22" s="8">
        <v>0.248</v>
      </c>
      <c r="H22" s="8">
        <v>0.14799999999999999</v>
      </c>
      <c r="I22" s="8">
        <v>0.192</v>
      </c>
      <c r="J22" s="8">
        <v>0.22800000000000001</v>
      </c>
      <c r="K22" s="8">
        <v>0.19900000000000001</v>
      </c>
      <c r="L22" s="8">
        <v>0.20599999999999999</v>
      </c>
      <c r="M22" s="8">
        <v>0.20200000000000001</v>
      </c>
      <c r="N22" s="128" t="s">
        <v>23</v>
      </c>
    </row>
    <row r="23" spans="1:19" x14ac:dyDescent="0.3">
      <c r="A23" s="1" t="s">
        <v>10</v>
      </c>
      <c r="B23" s="9">
        <v>0.189</v>
      </c>
      <c r="C23" s="10">
        <v>0.184</v>
      </c>
      <c r="D23" s="10">
        <v>0.28100000000000003</v>
      </c>
      <c r="E23" s="10">
        <v>0.14899999999999999</v>
      </c>
      <c r="F23" s="10">
        <v>0.20899999999999999</v>
      </c>
      <c r="G23" s="10">
        <v>0.246</v>
      </c>
      <c r="H23" s="10">
        <v>0.158</v>
      </c>
      <c r="I23" s="10">
        <v>0.184</v>
      </c>
      <c r="J23" s="10">
        <v>0.22500000000000001</v>
      </c>
      <c r="K23" s="10">
        <v>0.24099999999999999</v>
      </c>
      <c r="L23" s="10">
        <v>0.217</v>
      </c>
      <c r="M23" s="10">
        <v>0.17</v>
      </c>
      <c r="N23" s="129"/>
    </row>
    <row r="24" spans="1:19" ht="15" thickBot="1" x14ac:dyDescent="0.35">
      <c r="A24" s="1" t="s">
        <v>11</v>
      </c>
      <c r="B24" s="9">
        <v>0.19600000000000001</v>
      </c>
      <c r="C24" s="10">
        <v>0.215</v>
      </c>
      <c r="D24" s="10">
        <v>0.313</v>
      </c>
      <c r="E24" s="10">
        <v>0.17100000000000001</v>
      </c>
      <c r="F24" s="10">
        <v>0.187</v>
      </c>
      <c r="G24" s="10">
        <v>0.23300000000000001</v>
      </c>
      <c r="H24" s="10">
        <v>0.14199999999999999</v>
      </c>
      <c r="I24" s="10">
        <v>0.184</v>
      </c>
      <c r="J24" s="10">
        <v>0.26600000000000001</v>
      </c>
      <c r="K24" s="10">
        <v>0.19</v>
      </c>
      <c r="L24" s="10">
        <v>0.2</v>
      </c>
      <c r="M24" s="10">
        <v>0.218</v>
      </c>
      <c r="N24" s="130"/>
    </row>
    <row r="25" spans="1:19" x14ac:dyDescent="0.3">
      <c r="A25" s="1" t="s">
        <v>12</v>
      </c>
      <c r="B25" s="9">
        <v>7.6999999999999999E-2</v>
      </c>
      <c r="C25" s="10">
        <v>1.9E-2</v>
      </c>
      <c r="D25" s="15">
        <v>-2.66667E-4</v>
      </c>
      <c r="E25" s="10">
        <v>1.6E-2</v>
      </c>
      <c r="F25" s="10">
        <v>-2E-3</v>
      </c>
      <c r="G25" s="10">
        <v>1E-3</v>
      </c>
      <c r="H25" s="10">
        <v>-3.0000000000000001E-3</v>
      </c>
      <c r="I25" s="10">
        <v>-5.0000000000000001E-3</v>
      </c>
      <c r="J25" s="15">
        <v>-7.6666699999999996E-4</v>
      </c>
      <c r="K25" s="15">
        <v>8.3333300000000001E-4</v>
      </c>
      <c r="L25" s="15">
        <v>-6.6667000000000004E-5</v>
      </c>
      <c r="M25" s="10">
        <v>2E-3</v>
      </c>
      <c r="N25" s="128" t="s">
        <v>24</v>
      </c>
    </row>
    <row r="26" spans="1:19" x14ac:dyDescent="0.3">
      <c r="A26" s="1" t="s">
        <v>13</v>
      </c>
      <c r="B26" s="9">
        <v>0.10199999999999999</v>
      </c>
      <c r="C26" s="10">
        <v>1.7000000000000001E-2</v>
      </c>
      <c r="D26" s="10">
        <v>1E-3</v>
      </c>
      <c r="E26" s="10">
        <v>1.0999999999999999E-2</v>
      </c>
      <c r="F26" s="10">
        <v>-4.0000000000000001E-3</v>
      </c>
      <c r="G26" s="15">
        <v>8.3333300000000001E-4</v>
      </c>
      <c r="H26" s="15">
        <v>5.3333299999999998E-4</v>
      </c>
      <c r="I26" s="10">
        <v>-4.0000000000000001E-3</v>
      </c>
      <c r="J26" s="10">
        <v>-6.0000000000000001E-3</v>
      </c>
      <c r="K26" s="15">
        <v>9.3333299999999995E-4</v>
      </c>
      <c r="L26" s="10">
        <v>-5.0000000000000001E-3</v>
      </c>
      <c r="M26" s="10">
        <v>-5.0000000000000001E-3</v>
      </c>
      <c r="N26" s="129"/>
    </row>
    <row r="27" spans="1:19" ht="15" thickBot="1" x14ac:dyDescent="0.35">
      <c r="A27" s="1" t="s">
        <v>14</v>
      </c>
      <c r="B27" s="9">
        <v>0.10100000000000001</v>
      </c>
      <c r="C27" s="10">
        <v>2.4E-2</v>
      </c>
      <c r="D27" s="10">
        <v>-8.9999999999999993E-3</v>
      </c>
      <c r="E27" s="10">
        <v>2.3E-2</v>
      </c>
      <c r="F27" s="10">
        <v>-3.0000000000000001E-3</v>
      </c>
      <c r="G27" s="10">
        <v>-5.0000000000000001E-3</v>
      </c>
      <c r="H27" s="10">
        <v>4.0000000000000001E-3</v>
      </c>
      <c r="I27" s="10">
        <v>-4.0000000000000001E-3</v>
      </c>
      <c r="J27" s="10">
        <v>-3.0000000000000001E-3</v>
      </c>
      <c r="K27" s="15">
        <v>3.33333E-4</v>
      </c>
      <c r="L27" s="10">
        <v>0</v>
      </c>
      <c r="M27" s="15">
        <v>6.3333300000000003E-4</v>
      </c>
      <c r="N27" s="130"/>
    </row>
    <row r="28" spans="1:19" x14ac:dyDescent="0.3">
      <c r="A28" s="1" t="s">
        <v>15</v>
      </c>
      <c r="B28" s="9"/>
      <c r="C28" s="10"/>
      <c r="D28" s="10"/>
      <c r="E28" s="10"/>
      <c r="F28" s="10"/>
      <c r="G28" s="10"/>
      <c r="H28" s="10"/>
      <c r="I28" s="10"/>
      <c r="J28" s="10"/>
      <c r="K28" s="10"/>
      <c r="L28" s="10"/>
      <c r="M28" s="11"/>
    </row>
    <row r="29" spans="1:19" x14ac:dyDescent="0.3">
      <c r="A29" s="1" t="s">
        <v>16</v>
      </c>
      <c r="B29" s="12"/>
      <c r="C29" s="13"/>
      <c r="D29" s="13"/>
      <c r="E29" s="13"/>
      <c r="F29" s="13"/>
      <c r="G29" s="13"/>
      <c r="H29" s="13"/>
      <c r="I29" s="13"/>
      <c r="J29" s="13"/>
      <c r="K29" s="13"/>
      <c r="L29" s="13"/>
      <c r="M29" s="14"/>
    </row>
    <row r="31" spans="1:19" x14ac:dyDescent="0.3">
      <c r="B31" t="s">
        <v>19</v>
      </c>
      <c r="O31" s="16" t="s">
        <v>17</v>
      </c>
      <c r="P31" s="2"/>
      <c r="Q31" s="2"/>
      <c r="R31" s="2"/>
      <c r="S31" s="3"/>
    </row>
    <row r="32" spans="1:19" ht="24" thickBot="1" x14ac:dyDescent="0.5">
      <c r="B32" s="55">
        <v>1</v>
      </c>
      <c r="C32" s="55">
        <v>2</v>
      </c>
      <c r="D32" s="55">
        <v>3</v>
      </c>
      <c r="E32" s="55">
        <v>4</v>
      </c>
      <c r="F32" s="55">
        <v>5</v>
      </c>
      <c r="G32" s="55">
        <v>6</v>
      </c>
      <c r="H32" s="55">
        <v>7</v>
      </c>
      <c r="I32" s="55">
        <v>8</v>
      </c>
      <c r="J32" s="55">
        <v>9</v>
      </c>
      <c r="K32" s="40" t="s">
        <v>20</v>
      </c>
      <c r="L32" s="40" t="s">
        <v>21</v>
      </c>
      <c r="M32" s="40" t="s">
        <v>22</v>
      </c>
      <c r="O32" s="4"/>
      <c r="P32" s="5"/>
      <c r="Q32" s="5"/>
      <c r="R32" s="5"/>
      <c r="S32" s="6"/>
    </row>
    <row r="33" spans="1:14" x14ac:dyDescent="0.3">
      <c r="A33" s="1" t="s">
        <v>9</v>
      </c>
      <c r="B33" s="7">
        <v>5.1999999999999998E-2</v>
      </c>
      <c r="C33" s="8">
        <v>4.9000000000000002E-2</v>
      </c>
      <c r="D33" s="8">
        <v>7.5999999999999998E-2</v>
      </c>
      <c r="E33" s="8">
        <v>4.4999999999999998E-2</v>
      </c>
      <c r="F33" s="8">
        <v>5.6000000000000001E-2</v>
      </c>
      <c r="G33" s="8">
        <v>8.3000000000000004E-2</v>
      </c>
      <c r="H33" s="8">
        <v>3.9E-2</v>
      </c>
      <c r="I33" s="8">
        <v>6.0999999999999999E-2</v>
      </c>
      <c r="J33" s="8">
        <v>8.2000000000000003E-2</v>
      </c>
      <c r="K33" s="8">
        <v>5.5E-2</v>
      </c>
      <c r="L33" s="8">
        <v>6.0999999999999999E-2</v>
      </c>
      <c r="M33" s="8">
        <v>5.5E-2</v>
      </c>
      <c r="N33" s="128" t="s">
        <v>23</v>
      </c>
    </row>
    <row r="34" spans="1:14" x14ac:dyDescent="0.3">
      <c r="A34" s="1" t="s">
        <v>10</v>
      </c>
      <c r="B34" s="9">
        <v>5.8000000000000003E-2</v>
      </c>
      <c r="C34" s="10">
        <v>5.2999999999999999E-2</v>
      </c>
      <c r="D34" s="10">
        <v>8.6999999999999994E-2</v>
      </c>
      <c r="E34" s="10">
        <v>4.2999999999999997E-2</v>
      </c>
      <c r="F34" s="10">
        <v>6.2E-2</v>
      </c>
      <c r="G34" s="10">
        <v>8.1000000000000003E-2</v>
      </c>
      <c r="H34" s="10">
        <v>4.2999999999999997E-2</v>
      </c>
      <c r="I34" s="10">
        <v>0.06</v>
      </c>
      <c r="J34" s="10">
        <v>8.2000000000000003E-2</v>
      </c>
      <c r="K34" s="10">
        <v>7.1999999999999995E-2</v>
      </c>
      <c r="L34" s="10">
        <v>6.3E-2</v>
      </c>
      <c r="M34" s="10">
        <v>4.4999999999999998E-2</v>
      </c>
      <c r="N34" s="129"/>
    </row>
    <row r="35" spans="1:14" ht="15" thickBot="1" x14ac:dyDescent="0.35">
      <c r="A35" s="1" t="s">
        <v>11</v>
      </c>
      <c r="B35" s="9">
        <v>6.2E-2</v>
      </c>
      <c r="C35" s="10">
        <v>5.8000000000000003E-2</v>
      </c>
      <c r="D35" s="10">
        <v>0.1</v>
      </c>
      <c r="E35" s="10">
        <v>4.3999999999999997E-2</v>
      </c>
      <c r="F35" s="10">
        <v>5.6000000000000001E-2</v>
      </c>
      <c r="G35" s="10">
        <v>7.0000000000000007E-2</v>
      </c>
      <c r="H35" s="10">
        <v>3.7999999999999999E-2</v>
      </c>
      <c r="I35" s="10">
        <v>0.06</v>
      </c>
      <c r="J35" s="10">
        <v>9.7000000000000003E-2</v>
      </c>
      <c r="K35" s="10">
        <v>5.1999999999999998E-2</v>
      </c>
      <c r="L35" s="10">
        <v>5.6000000000000001E-2</v>
      </c>
      <c r="M35" s="10">
        <v>6.3E-2</v>
      </c>
      <c r="N35" s="130"/>
    </row>
    <row r="36" spans="1:14" x14ac:dyDescent="0.3">
      <c r="A36" s="1" t="s">
        <v>12</v>
      </c>
      <c r="B36" s="9">
        <v>4.8000000000000001E-2</v>
      </c>
      <c r="C36" s="10">
        <v>0.01</v>
      </c>
      <c r="D36" s="10">
        <v>-2E-3</v>
      </c>
      <c r="E36" s="10">
        <v>2.5000000000000001E-2</v>
      </c>
      <c r="F36" s="10">
        <v>-5.0000000000000001E-3</v>
      </c>
      <c r="G36" s="10">
        <v>-2E-3</v>
      </c>
      <c r="H36" s="10">
        <v>-4.0000000000000001E-3</v>
      </c>
      <c r="I36" s="10">
        <v>-6.0000000000000001E-3</v>
      </c>
      <c r="J36" s="10">
        <v>-2E-3</v>
      </c>
      <c r="K36" s="10">
        <v>-2E-3</v>
      </c>
      <c r="L36" s="10">
        <v>-3.0000000000000001E-3</v>
      </c>
      <c r="M36" s="10">
        <v>-2E-3</v>
      </c>
      <c r="N36" s="128" t="s">
        <v>24</v>
      </c>
    </row>
    <row r="37" spans="1:14" x14ac:dyDescent="0.3">
      <c r="A37" s="1" t="s">
        <v>13</v>
      </c>
      <c r="B37" s="9">
        <v>7.1999999999999995E-2</v>
      </c>
      <c r="C37" s="10">
        <v>8.0000000000000002E-3</v>
      </c>
      <c r="D37" s="10">
        <v>-1E-3</v>
      </c>
      <c r="E37" s="10">
        <v>0.02</v>
      </c>
      <c r="F37" s="10">
        <v>-6.0000000000000001E-3</v>
      </c>
      <c r="G37" s="10">
        <v>-2E-3</v>
      </c>
      <c r="H37" s="10">
        <v>-1E-3</v>
      </c>
      <c r="I37" s="10">
        <v>-5.0000000000000001E-3</v>
      </c>
      <c r="J37" s="10">
        <v>-8.0000000000000002E-3</v>
      </c>
      <c r="K37" s="10">
        <v>-2E-3</v>
      </c>
      <c r="L37" s="10">
        <v>-8.0000000000000002E-3</v>
      </c>
      <c r="M37" s="10">
        <v>-8.0000000000000002E-3</v>
      </c>
      <c r="N37" s="129"/>
    </row>
    <row r="38" spans="1:14" ht="15" thickBot="1" x14ac:dyDescent="0.35">
      <c r="A38" s="1" t="s">
        <v>14</v>
      </c>
      <c r="B38" s="9">
        <v>7.0000000000000007E-2</v>
      </c>
      <c r="C38" s="10">
        <v>1.2999999999999999E-2</v>
      </c>
      <c r="D38" s="10">
        <v>-1.0999999999999999E-2</v>
      </c>
      <c r="E38" s="10">
        <v>3.1E-2</v>
      </c>
      <c r="F38" s="10">
        <v>-6.0000000000000001E-3</v>
      </c>
      <c r="G38" s="10">
        <v>-7.0000000000000001E-3</v>
      </c>
      <c r="H38" s="10">
        <v>2E-3</v>
      </c>
      <c r="I38" s="10">
        <v>-5.0000000000000001E-3</v>
      </c>
      <c r="J38" s="10">
        <v>-5.0000000000000001E-3</v>
      </c>
      <c r="K38" s="10">
        <v>-2E-3</v>
      </c>
      <c r="L38" s="10">
        <v>0.1</v>
      </c>
      <c r="M38" s="10">
        <v>-3.0000000000000001E-3</v>
      </c>
      <c r="N38" s="130"/>
    </row>
    <row r="39" spans="1:14" x14ac:dyDescent="0.3">
      <c r="A39" s="1" t="s">
        <v>15</v>
      </c>
      <c r="B39" s="9"/>
      <c r="C39" s="10"/>
      <c r="D39" s="10"/>
      <c r="E39" s="10"/>
      <c r="F39" s="10"/>
      <c r="G39" s="10"/>
      <c r="H39" s="10"/>
      <c r="I39" s="10"/>
      <c r="J39" s="10"/>
      <c r="K39" s="10"/>
      <c r="L39" s="10"/>
      <c r="M39" s="11"/>
    </row>
    <row r="40" spans="1:14" x14ac:dyDescent="0.3">
      <c r="A40" s="1" t="s">
        <v>16</v>
      </c>
      <c r="B40" s="12"/>
      <c r="C40" s="13"/>
      <c r="D40" s="13"/>
      <c r="E40" s="13"/>
      <c r="F40" s="13"/>
      <c r="G40" s="13"/>
      <c r="H40" s="13"/>
      <c r="I40" s="13"/>
      <c r="J40" s="13"/>
      <c r="K40" s="13"/>
      <c r="L40" s="13"/>
      <c r="M40" s="14"/>
    </row>
  </sheetData>
  <mergeCells count="7">
    <mergeCell ref="B7:M7"/>
    <mergeCell ref="N36:N38"/>
    <mergeCell ref="N11:N13"/>
    <mergeCell ref="N14:N16"/>
    <mergeCell ref="N22:N24"/>
    <mergeCell ref="N25:N27"/>
    <mergeCell ref="N33:N3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57A17-60FE-4B68-BD40-2235CBEA58F5}">
  <dimension ref="A1"/>
  <sheetViews>
    <sheetView tabSelected="1" zoomScale="70" zoomScaleNormal="70" workbookViewId="0">
      <selection activeCell="C27" sqref="C27"/>
    </sheetView>
  </sheetViews>
  <sheetFormatPr defaultRowHeight="14.4" x14ac:dyDescent="0.3"/>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2" ma:contentTypeDescription="Create a new document." ma:contentTypeScope="" ma:versionID="a5f3cd7935cd805612986720fdfbab91">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d26d3dd5d120392dcd06d56c25292a7b"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3BDB60-72F1-435C-BFA2-85DBEF4F67CA}">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3fd02ab-cfc4-4f9e-a638-b2ef7d8e85ad"/>
    <ds:schemaRef ds:uri="http://purl.org/dc/terms/"/>
    <ds:schemaRef ds:uri="9e4cadc0-eff7-4d89-90e3-26cb00012714"/>
    <ds:schemaRef ds:uri="http://www.w3.org/XML/1998/namespace"/>
    <ds:schemaRef ds:uri="http://purl.org/dc/dcmitype/"/>
  </ds:schemaRefs>
</ds:datastoreItem>
</file>

<file path=customXml/itemProps2.xml><?xml version="1.0" encoding="utf-8"?>
<ds:datastoreItem xmlns:ds="http://schemas.openxmlformats.org/officeDocument/2006/customXml" ds:itemID="{3B00FFB1-0433-4F1B-BBFE-D03989072CA6}">
  <ds:schemaRefs>
    <ds:schemaRef ds:uri="http://schemas.microsoft.com/sharepoint/v3/contenttype/forms"/>
  </ds:schemaRefs>
</ds:datastoreItem>
</file>

<file path=customXml/itemProps3.xml><?xml version="1.0" encoding="utf-8"?>
<ds:datastoreItem xmlns:ds="http://schemas.openxmlformats.org/officeDocument/2006/customXml" ds:itemID="{9738E669-185A-4081-90E7-4079C996DC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Results summary</vt:lpstr>
      <vt:lpstr>Table for thesis</vt:lpstr>
      <vt:lpstr>Experiment data</vt:lpstr>
      <vt:lpstr>Method</vt:lpstr>
    </vt:vector>
  </TitlesOfParts>
  <Company>University of Cape Town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James Hockey</cp:lastModifiedBy>
  <dcterms:created xsi:type="dcterms:W3CDTF">2020-03-18T13:31:14Z</dcterms:created>
  <dcterms:modified xsi:type="dcterms:W3CDTF">2021-09-06T11:44:41Z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