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drawings/drawing4.xml" ContentType="application/vnd.openxmlformats-officedocument.drawing+xml"/>
  <Override PartName="/xl/charts/chart2.xml" ContentType="application/vnd.openxmlformats-officedocument.drawingml.chart+xml"/>
  <Override PartName="/xl/charts/style1.xml" ContentType="application/vnd.ms-office.chartstyle+xml"/>
  <Override PartName="/xl/charts/colors1.xml" ContentType="application/vnd.ms-office.chartcolorstyle+xml"/>
  <Override PartName="/xl/drawings/drawing5.xml" ContentType="application/vnd.openxmlformats-officedocument.drawing+xml"/>
  <Override PartName="/xl/drawings/drawing6.xml" ContentType="application/vnd.openxmlformats-officedocument.drawing+xml"/>
  <Override PartName="/xl/charts/chart3.xml" ContentType="application/vnd.openxmlformats-officedocument.drawingml.chart+xml"/>
  <Override PartName="/xl/charts/style2.xml" ContentType="application/vnd.ms-office.chartstyle+xml"/>
  <Override PartName="/xl/charts/colors2.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207"/>
  <workbookPr defaultThemeVersion="166925"/>
  <mc:AlternateContent xmlns:mc="http://schemas.openxmlformats.org/markup-compatibility/2006">
    <mc:Choice Requires="x15">
      <x15ac:absPath xmlns:x15ac="http://schemas.microsoft.com/office/spreadsheetml/2010/11/ac" url="/Users/craxverstappen/Desktop/UCT/CIV4044S/Elsevier/MSc Appendix Spreadsheets/"/>
    </mc:Choice>
  </mc:AlternateContent>
  <xr:revisionPtr revIDLastSave="0" documentId="13_ncr:1_{5E34F2A2-B0D8-6746-8E3B-F3287FCB8E55}" xr6:coauthVersionLast="47" xr6:coauthVersionMax="47" xr10:uidLastSave="{00000000-0000-0000-0000-000000000000}"/>
  <bookViews>
    <workbookView xWindow="38400" yWindow="-3100" windowWidth="22600" windowHeight="19100" xr2:uid="{E8FE7F6B-4E79-1849-9C5F-1A5970C85A53}"/>
  </bookViews>
  <sheets>
    <sheet name="Aim&amp;Method (Fig 25)" sheetId="1" r:id="rId1"/>
    <sheet name="Curing time vs oven temp" sheetId="28" r:id="rId2"/>
    <sheet name="Aim&amp;Method (Fig 26)" sheetId="24" r:id="rId3"/>
    <sheet name="Curing energy vs oven temp" sheetId="25" r:id="rId4"/>
    <sheet name="Aim&amp;Method (Fig 35)" sheetId="27" r:id="rId5"/>
    <sheet name="Specific energy calc&amp;graph" sheetId="22" r:id="rId6"/>
  </sheets>
  <definedNames>
    <definedName name="_xlnm.Print_Area" localSheetId="3">'Curing energy vs oven temp'!$B$3:$H$38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79" i="22" l="1"/>
  <c r="D80" i="22" s="1"/>
  <c r="D81" i="22" s="1"/>
  <c r="D82" i="22" s="1"/>
  <c r="D84" i="22" s="1"/>
  <c r="G37" i="25"/>
  <c r="O15" i="25" s="1"/>
  <c r="F37" i="25"/>
  <c r="O14" i="25" s="1"/>
  <c r="G36" i="25"/>
  <c r="N15" i="25" s="1"/>
  <c r="F36" i="25"/>
  <c r="N14" i="25" s="1"/>
  <c r="G35" i="25"/>
  <c r="M15" i="25" s="1"/>
  <c r="F35" i="25"/>
  <c r="M14" i="25" s="1"/>
  <c r="O19" i="25" l="1"/>
  <c r="N19" i="25"/>
  <c r="M19" i="25"/>
  <c r="O18" i="25"/>
  <c r="N18" i="25"/>
  <c r="M18" i="25"/>
  <c r="O16" i="25"/>
  <c r="O17" i="25" s="1"/>
  <c r="N16" i="25"/>
  <c r="N17" i="25" s="1"/>
  <c r="M16" i="25"/>
  <c r="M17" i="25" s="1"/>
  <c r="E28" i="22" l="1"/>
  <c r="D17" i="22"/>
  <c r="D10" i="22"/>
  <c r="D9" i="22"/>
  <c r="D11" i="22" s="1"/>
  <c r="D13" i="22" s="1"/>
  <c r="D6" i="22"/>
  <c r="D14" i="22" l="1"/>
  <c r="D18" i="22" s="1"/>
  <c r="D27" i="22" s="1"/>
</calcChain>
</file>

<file path=xl/sharedStrings.xml><?xml version="1.0" encoding="utf-8"?>
<sst xmlns="http://schemas.openxmlformats.org/spreadsheetml/2006/main" count="228" uniqueCount="160">
  <si>
    <t>44F</t>
  </si>
  <si>
    <t>44E</t>
  </si>
  <si>
    <t>44D</t>
  </si>
  <si>
    <t>Aim:</t>
  </si>
  <si>
    <t>Experimental Setup:</t>
  </si>
  <si>
    <t>Experimental Procedure:</t>
  </si>
  <si>
    <t>Oven temperature [°C]</t>
  </si>
  <si>
    <t>Total curing time [days]</t>
  </si>
  <si>
    <t>Graph inner label</t>
  </si>
  <si>
    <t>Vert axis title</t>
  </si>
  <si>
    <t>45C</t>
  </si>
  <si>
    <t>45B</t>
  </si>
  <si>
    <t>45A</t>
  </si>
  <si>
    <t>45F</t>
  </si>
  <si>
    <t>45E</t>
  </si>
  <si>
    <t>45D</t>
  </si>
  <si>
    <t>Oven total curing Energy [kWh]</t>
  </si>
  <si>
    <t>Curing energy [MJ]</t>
  </si>
  <si>
    <t>85°C</t>
  </si>
  <si>
    <t>Start time</t>
  </si>
  <si>
    <t>End time</t>
  </si>
  <si>
    <t>95°C</t>
  </si>
  <si>
    <t>105°C</t>
  </si>
  <si>
    <t>Mass [g]</t>
  </si>
  <si>
    <t>σ [g]</t>
  </si>
  <si>
    <t>Avg. Mass [g]</t>
  </si>
  <si>
    <t>Temperature:</t>
  </si>
  <si>
    <t>Date:</t>
  </si>
  <si>
    <t>Energy consumption [kWh]</t>
  </si>
  <si>
    <t>Oven Temp</t>
  </si>
  <si>
    <t>Averages</t>
  </si>
  <si>
    <t>σ [kWh]</t>
  </si>
  <si>
    <t>105°C / 0.8 kW</t>
  </si>
  <si>
    <t>Geo-tile</t>
  </si>
  <si>
    <t>Porcelain tile</t>
  </si>
  <si>
    <t>kW</t>
  </si>
  <si>
    <t>https://doi.org/10.1016/j.applthermaleng.2019.01.052</t>
  </si>
  <si>
    <t>Description</t>
  </si>
  <si>
    <t>Value</t>
  </si>
  <si>
    <t>Unit</t>
  </si>
  <si>
    <t>Reference</t>
  </si>
  <si>
    <t>https://www.thermofisher.com/document-connect/document-connect.html?url=https://assets.thermofisher.com/TFS-Assets%2FLED%2Fbrochures%2FBRCTHTOVN-EU-040320.pdf</t>
  </si>
  <si>
    <t>Assumed geo-tile length</t>
  </si>
  <si>
    <t>mm</t>
  </si>
  <si>
    <t>Assumed geo-tile width</t>
  </si>
  <si>
    <t>Geo-tile surface area</t>
  </si>
  <si>
    <t>Comment</t>
  </si>
  <si>
    <t>Geo-tile length × width</t>
  </si>
  <si>
    <t>200 mm × 200 mm = 0.2 m × 0.2 m</t>
  </si>
  <si>
    <r>
      <t>m</t>
    </r>
    <r>
      <rPr>
        <vertAlign val="superscript"/>
        <sz val="12"/>
        <color rgb="FF000000"/>
        <rFont val="Aptos"/>
      </rPr>
      <t>2</t>
    </r>
  </si>
  <si>
    <r>
      <t>Specific energy consumption [kWh/m</t>
    </r>
    <r>
      <rPr>
        <b/>
        <vertAlign val="superscript"/>
        <sz val="12"/>
        <color theme="1"/>
        <rFont val="Aptos"/>
      </rPr>
      <t>2</t>
    </r>
    <r>
      <rPr>
        <b/>
        <sz val="12"/>
        <color theme="1"/>
        <rFont val="Aptos"/>
      </rPr>
      <t>]</t>
    </r>
  </si>
  <si>
    <t>Oven tray length</t>
  </si>
  <si>
    <t>Oven tray width</t>
  </si>
  <si>
    <t>Thermo-Fischer OGS 750, accessed 28 June 2024</t>
  </si>
  <si>
    <t>tiles</t>
  </si>
  <si>
    <t>Oven tray length ÷ tile length</t>
  </si>
  <si>
    <t>1060 mm ÷ 200 mm</t>
  </si>
  <si>
    <t>Oven tray width ÷ tile width</t>
  </si>
  <si>
    <t>590 mm ÷ 200 mm</t>
  </si>
  <si>
    <t>Max No. of tiles that fit on 1 tray</t>
  </si>
  <si>
    <t>Tiles along width × tiles along length</t>
  </si>
  <si>
    <t>5 tiles × 2 tiles</t>
  </si>
  <si>
    <t>Whole No. of tiles along tray length</t>
  </si>
  <si>
    <t>Whole No. of tiles along tray width</t>
  </si>
  <si>
    <t>Max No. of trays that fit in oven</t>
  </si>
  <si>
    <t>trays</t>
  </si>
  <si>
    <t>Max No. of tiles that fit in oven</t>
  </si>
  <si>
    <t>Max No. of tiles on 1 tray × max No. of trays in oven</t>
  </si>
  <si>
    <t>10 tiles × 39 trays</t>
  </si>
  <si>
    <t>Max area of tiles curing at once in oven</t>
  </si>
  <si>
    <t>Max No. of tiles that fit in oven × geo-tile surface area</t>
  </si>
  <si>
    <r>
      <t>390 tiles × 0.04 m</t>
    </r>
    <r>
      <rPr>
        <vertAlign val="superscript"/>
        <sz val="12"/>
        <color rgb="FF000000"/>
        <rFont val="Aptos"/>
      </rPr>
      <t>2</t>
    </r>
  </si>
  <si>
    <t>Oven power output at 150°C</t>
  </si>
  <si>
    <t>W</t>
  </si>
  <si>
    <t>Curing duration</t>
  </si>
  <si>
    <t>hrs</t>
  </si>
  <si>
    <t>Design specification for curing geo-tiles</t>
  </si>
  <si>
    <t>Main thesis document chapter 4.1</t>
  </si>
  <si>
    <t>Total energy required to cure 390 geo-tiles</t>
  </si>
  <si>
    <t>kWh</t>
  </si>
  <si>
    <t>Specific curing energy required for geo-tile</t>
  </si>
  <si>
    <t>Oven power rating × curing duration</t>
  </si>
  <si>
    <t>800 W × 48 hrs = 0.8 kWh × 48 hrs</t>
  </si>
  <si>
    <t>Total geo-tile curing energy ÷ area of geo-ties cured</t>
  </si>
  <si>
    <t>38.4 kWh ÷ 15.6 kWh</t>
  </si>
  <si>
    <t>Specific curing energy of curing porcelain tiles</t>
  </si>
  <si>
    <t>(Ferrer et al. 2019)</t>
  </si>
  <si>
    <t>1190°C / 4665 kW</t>
  </si>
  <si>
    <t>Porcelain tile curing duration</t>
  </si>
  <si>
    <t>Porcelain tile curing energy at 1190°C</t>
  </si>
  <si>
    <t>hr</t>
  </si>
  <si>
    <t>Graph input values</t>
  </si>
  <si>
    <t>Tile type</t>
  </si>
  <si>
    <t>Dimension chosen from commercial tile database</t>
  </si>
  <si>
    <t>Conclusion</t>
  </si>
  <si>
    <t>Three oven temperatures being investigated</t>
  </si>
  <si>
    <t>Experimentally determined for each temperature in Figure 25 of the main paper</t>
  </si>
  <si>
    <t>Average of triplicate measurements using a digital plug load monitor (Dottec, Johannesburg, South Africa)</t>
  </si>
  <si>
    <t>Standard deviation of average consumptions</t>
  </si>
  <si>
    <t>kWh to MJ conversion: 1 kWh = 3.6 MJ</t>
  </si>
  <si>
    <t>Text labels on graph bars based on curing duration</t>
  </si>
  <si>
    <t>Oven 1 hour consumption σ conversion from kWh to MJ</t>
  </si>
  <si>
    <t>One-hour oven energy consumption measurements at different temperatures</t>
  </si>
  <si>
    <t>Calculation of specific curing energy of geo-tiles</t>
  </si>
  <si>
    <t>Total curing energy calculation</t>
  </si>
  <si>
    <t>Oven 1hr consumption σ [kWh]</t>
  </si>
  <si>
    <t>Oven 1hr consumption [kWh]</t>
  </si>
  <si>
    <t>Curing energy σ [MJ]</t>
  </si>
  <si>
    <t>Geo-tile curing energy is minimized when a curing temperature of 105°C is used since this requires the lowest total curing energy.</t>
  </si>
  <si>
    <t>Curing geo-tiles at increasingly higer temperature reduces the minimum curing duration required</t>
  </si>
  <si>
    <t>Methodology</t>
  </si>
  <si>
    <t>Thus the curing regime design spec was chosen as 105°C for 2 days.</t>
  </si>
  <si>
    <r>
      <t>kWh/m</t>
    </r>
    <r>
      <rPr>
        <vertAlign val="superscript"/>
        <sz val="12"/>
        <color theme="0"/>
        <rFont val="Aptos"/>
      </rPr>
      <t>2</t>
    </r>
  </si>
  <si>
    <r>
      <t>Tailing mass required per 100 mm</t>
    </r>
    <r>
      <rPr>
        <vertAlign val="superscript"/>
        <sz val="12"/>
        <color rgb="FF000000"/>
        <rFont val="Calibri"/>
        <family val="2"/>
        <scheme val="minor"/>
      </rPr>
      <t>2</t>
    </r>
    <r>
      <rPr>
        <sz val="12"/>
        <color rgb="FF000000"/>
        <rFont val="Calibri"/>
        <family val="2"/>
        <scheme val="minor"/>
      </rPr>
      <t xml:space="preserve"> tile 10 mm thick</t>
    </r>
  </si>
  <si>
    <t>kg</t>
  </si>
  <si>
    <t>Found empirically</t>
  </si>
  <si>
    <t>Initial water content (w.c.) used per tile</t>
  </si>
  <si>
    <t>%</t>
  </si>
  <si>
    <t>w.c. = water mass ÷ tailings mass</t>
  </si>
  <si>
    <t>Mass of water needed per tile</t>
  </si>
  <si>
    <t>w.c. × tailings mass</t>
  </si>
  <si>
    <t>g</t>
  </si>
  <si>
    <t>Volume of water needed</t>
  </si>
  <si>
    <t>ml</t>
  </si>
  <si>
    <t>NaOH Solution Concentration</t>
  </si>
  <si>
    <t>M</t>
  </si>
  <si>
    <t>Molecular mass of NaOH</t>
  </si>
  <si>
    <t>g/mol</t>
  </si>
  <si>
    <t>Periodic table</t>
  </si>
  <si>
    <t>Mass of NaOH in 1 L of soln</t>
  </si>
  <si>
    <t>g/L</t>
  </si>
  <si>
    <t>NaOH Molecular mass × solution molarity</t>
  </si>
  <si>
    <t>Mass of NaOH in water needed for a 100 × 100 mm tile</t>
  </si>
  <si>
    <t>(42 ml ÷ 1000 ml) × 600g NaOH in 1 L of 15 M soln</t>
  </si>
  <si>
    <r>
      <t>Mass of NaOH in water needed to cover 1 m</t>
    </r>
    <r>
      <rPr>
        <vertAlign val="superscript"/>
        <sz val="12"/>
        <color rgb="FF000000"/>
        <rFont val="Aptos Narrow (Body)"/>
      </rPr>
      <t>2</t>
    </r>
  </si>
  <si>
    <r>
      <t>g/m</t>
    </r>
    <r>
      <rPr>
        <vertAlign val="superscript"/>
        <sz val="12"/>
        <color theme="1"/>
        <rFont val="Aptos Narrow (Body)"/>
      </rPr>
      <t>2</t>
    </r>
  </si>
  <si>
    <r>
      <t>100 × 100 mm * 100 = 1 m</t>
    </r>
    <r>
      <rPr>
        <vertAlign val="superscript"/>
        <sz val="12"/>
        <color theme="1"/>
        <rFont val="Aptos Narrow (Body)"/>
      </rPr>
      <t>2</t>
    </r>
    <r>
      <rPr>
        <sz val="12"/>
        <color theme="1"/>
        <rFont val="Calibri"/>
        <family val="2"/>
        <scheme val="minor"/>
      </rPr>
      <t xml:space="preserve"> ∴ mass of NaOH required = 25.2 g × 100</t>
    </r>
  </si>
  <si>
    <r>
      <t>Conversion to kg / m</t>
    </r>
    <r>
      <rPr>
        <vertAlign val="superscript"/>
        <sz val="12"/>
        <color rgb="FF000000"/>
        <rFont val="Aptos Narrow (Body)"/>
      </rPr>
      <t>2</t>
    </r>
  </si>
  <si>
    <r>
      <t>kg/m</t>
    </r>
    <r>
      <rPr>
        <vertAlign val="superscript"/>
        <sz val="12"/>
        <color theme="1"/>
        <rFont val="Aptos Narrow (Body)"/>
      </rPr>
      <t>2</t>
    </r>
  </si>
  <si>
    <r>
      <t>2520 g/m</t>
    </r>
    <r>
      <rPr>
        <vertAlign val="superscript"/>
        <sz val="12"/>
        <color theme="1"/>
        <rFont val="Calibri"/>
        <family val="2"/>
        <scheme val="minor"/>
      </rPr>
      <t>2</t>
    </r>
    <r>
      <rPr>
        <sz val="12"/>
        <color theme="1"/>
        <rFont val="Calibri"/>
        <family val="2"/>
        <scheme val="minor"/>
      </rPr>
      <t xml:space="preserve"> ÷ 1000</t>
    </r>
  </si>
  <si>
    <t>Embodied energy of 2.52 kg of NaOH (12 MJ/kg)</t>
  </si>
  <si>
    <r>
      <t>MJ/m</t>
    </r>
    <r>
      <rPr>
        <vertAlign val="superscript"/>
        <sz val="12"/>
        <color theme="1"/>
        <rFont val="Aptos Narrow (Body)"/>
      </rPr>
      <t>2</t>
    </r>
  </si>
  <si>
    <r>
      <t>2.52 kg/m</t>
    </r>
    <r>
      <rPr>
        <vertAlign val="superscript"/>
        <sz val="12"/>
        <color theme="1"/>
        <rFont val="Aptos Narrow (Body)"/>
      </rPr>
      <t>2</t>
    </r>
    <r>
      <rPr>
        <sz val="12"/>
        <color theme="1"/>
        <rFont val="Calibri"/>
        <family val="2"/>
        <scheme val="minor"/>
      </rPr>
      <t xml:space="preserve"> × 12 MJ/kg ;  https://doi.org/10.1016/j.cemconcomp.2019.103450</t>
    </r>
  </si>
  <si>
    <t>Conversion from MJ to kWh</t>
  </si>
  <si>
    <r>
      <t>kWh/m</t>
    </r>
    <r>
      <rPr>
        <vertAlign val="superscript"/>
        <sz val="12"/>
        <color theme="1"/>
        <rFont val="Aptos Narrow (Body)"/>
      </rPr>
      <t>2</t>
    </r>
  </si>
  <si>
    <r>
      <t>1 kWh = 3.6 MJ ∴ Embodied energy in kWh = 30.24 MJ/m</t>
    </r>
    <r>
      <rPr>
        <vertAlign val="superscript"/>
        <sz val="12"/>
        <color theme="1"/>
        <rFont val="Aptos Narrow (Body)"/>
      </rPr>
      <t>2</t>
    </r>
    <r>
      <rPr>
        <sz val="12"/>
        <color theme="1"/>
        <rFont val="Calibri"/>
        <family val="2"/>
        <scheme val="minor"/>
      </rPr>
      <t xml:space="preserve"> ÷ 3.6</t>
    </r>
  </si>
  <si>
    <t>Total embodied specific energy of geo-tiles</t>
  </si>
  <si>
    <r>
      <t>kWh/m</t>
    </r>
    <r>
      <rPr>
        <vertAlign val="superscript"/>
        <sz val="12"/>
        <color theme="0"/>
        <rFont val="Aptos Narrow (Body)"/>
      </rPr>
      <t>2</t>
    </r>
  </si>
  <si>
    <t>Calculation of embodied specific energy of geo-tiles</t>
  </si>
  <si>
    <t>water density = 1 g/mL</t>
  </si>
  <si>
    <t>Figure 35</t>
  </si>
  <si>
    <r>
      <t>Embodied energy of NaOH + specific curing energy for geo-tile ∴ (8.4 + 2.46) kWh/m</t>
    </r>
    <r>
      <rPr>
        <vertAlign val="superscript"/>
        <sz val="12"/>
        <color theme="1"/>
        <rFont val="Aptos Narrow (Body)"/>
      </rPr>
      <t>2</t>
    </r>
  </si>
  <si>
    <t>Oven 1 hour consumption [kWh] × total curing time [days] × 24 hours</t>
  </si>
  <si>
    <t>Specimen ID</t>
  </si>
  <si>
    <t>Curing time [days]</t>
  </si>
  <si>
    <t>Time required to fully cure geo-tiles at different temperatures (Figure 25)</t>
  </si>
  <si>
    <t>Total geo-tile curing energy as a function of curing temperature (Figure 26)</t>
  </si>
  <si>
    <t>Specific curing energy comparison between geo-tiles and porcelain tiles (Figure 35)</t>
  </si>
  <si>
    <t>Curing geo-tiles is significantly less energy intensive than curing porcelain tiles despite porcelain tiles curing for a shorter duration. Geo-tiles also have a lower embodied energy than conventional porcelain tiles</t>
  </si>
  <si>
    <t>Appendix B in main thesis document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</si>
</sst>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
  </numFmts>
  <fonts count="33" x14ac:knownFonts="1">
    <font>
      <sz val="12"/>
      <color theme="1"/>
      <name val="Calibri"/>
      <family val="2"/>
      <scheme val="minor"/>
    </font>
    <font>
      <sz val="12"/>
      <color theme="1"/>
      <name val="Calibri"/>
      <family val="2"/>
      <scheme val="minor"/>
    </font>
    <font>
      <b/>
      <u/>
      <sz val="12"/>
      <color theme="1"/>
      <name val="Calibri"/>
      <family val="2"/>
      <scheme val="minor"/>
    </font>
    <font>
      <sz val="12"/>
      <color theme="1"/>
      <name val="Calibri (Body)"/>
    </font>
    <font>
      <b/>
      <sz val="12"/>
      <color theme="1"/>
      <name val="Calibri"/>
      <family val="2"/>
      <scheme val="minor"/>
    </font>
    <font>
      <sz val="12"/>
      <color rgb="FF3F3F76"/>
      <name val="Calibri"/>
      <family val="2"/>
      <scheme val="minor"/>
    </font>
    <font>
      <u/>
      <sz val="12"/>
      <color theme="10"/>
      <name val="Calibri"/>
      <family val="2"/>
      <scheme val="minor"/>
    </font>
    <font>
      <sz val="12"/>
      <color rgb="FF006100"/>
      <name val="Aptos"/>
      <family val="2"/>
    </font>
    <font>
      <sz val="12"/>
      <color theme="1"/>
      <name val="Aptos"/>
    </font>
    <font>
      <b/>
      <u/>
      <sz val="12"/>
      <color rgb="FF000000"/>
      <name val="Aptos"/>
    </font>
    <font>
      <b/>
      <sz val="12"/>
      <color rgb="FF000000"/>
      <name val="Aptos"/>
    </font>
    <font>
      <u/>
      <sz val="12"/>
      <color theme="10"/>
      <name val="Aptos"/>
    </font>
    <font>
      <sz val="12"/>
      <color rgb="FF000000"/>
      <name val="Aptos"/>
    </font>
    <font>
      <vertAlign val="superscript"/>
      <sz val="12"/>
      <color rgb="FF000000"/>
      <name val="Aptos"/>
    </font>
    <font>
      <b/>
      <sz val="12"/>
      <color theme="1"/>
      <name val="Aptos"/>
    </font>
    <font>
      <b/>
      <vertAlign val="superscript"/>
      <sz val="12"/>
      <color theme="1"/>
      <name val="Aptos"/>
    </font>
    <font>
      <sz val="12"/>
      <color rgb="FFFF0000"/>
      <name val="Calibri"/>
      <family val="2"/>
      <scheme val="minor"/>
    </font>
    <font>
      <sz val="11"/>
      <color rgb="FF000000"/>
      <name val="Aptos"/>
    </font>
    <font>
      <b/>
      <u/>
      <sz val="12"/>
      <color theme="1"/>
      <name val="Aptos"/>
    </font>
    <font>
      <b/>
      <sz val="12"/>
      <color theme="0"/>
      <name val="Calibri"/>
      <family val="2"/>
      <scheme val="minor"/>
    </font>
    <font>
      <sz val="12"/>
      <color theme="0"/>
      <name val="Calibri"/>
      <family val="2"/>
      <scheme val="minor"/>
    </font>
    <font>
      <sz val="12"/>
      <color theme="0"/>
      <name val="Aptos"/>
    </font>
    <font>
      <vertAlign val="superscript"/>
      <sz val="12"/>
      <color theme="0"/>
      <name val="Aptos"/>
    </font>
    <font>
      <strike/>
      <sz val="12"/>
      <color theme="1"/>
      <name val="Calibri"/>
      <family val="2"/>
      <scheme val="minor"/>
    </font>
    <font>
      <b/>
      <u/>
      <sz val="12"/>
      <color rgb="FF000000"/>
      <name val="Calibri"/>
      <family val="2"/>
      <scheme val="minor"/>
    </font>
    <font>
      <b/>
      <sz val="12"/>
      <color rgb="FF000000"/>
      <name val="Calibri"/>
      <family val="2"/>
      <scheme val="minor"/>
    </font>
    <font>
      <sz val="12"/>
      <color rgb="FF000000"/>
      <name val="Calibri"/>
      <family val="2"/>
      <scheme val="minor"/>
    </font>
    <font>
      <vertAlign val="superscript"/>
      <sz val="12"/>
      <color rgb="FF000000"/>
      <name val="Calibri"/>
      <family val="2"/>
      <scheme val="minor"/>
    </font>
    <font>
      <vertAlign val="superscript"/>
      <sz val="12"/>
      <color rgb="FF000000"/>
      <name val="Aptos Narrow (Body)"/>
    </font>
    <font>
      <vertAlign val="superscript"/>
      <sz val="12"/>
      <color theme="1"/>
      <name val="Aptos Narrow (Body)"/>
    </font>
    <font>
      <vertAlign val="superscript"/>
      <sz val="12"/>
      <color theme="1"/>
      <name val="Calibri"/>
      <family val="2"/>
      <scheme val="minor"/>
    </font>
    <font>
      <vertAlign val="superscript"/>
      <sz val="12"/>
      <color theme="0"/>
      <name val="Aptos Narrow (Body)"/>
    </font>
    <font>
      <sz val="12"/>
      <color theme="0"/>
      <name val="Aptos"/>
      <family val="2"/>
    </font>
  </fonts>
  <fills count="5">
    <fill>
      <patternFill patternType="none"/>
    </fill>
    <fill>
      <patternFill patternType="gray125"/>
    </fill>
    <fill>
      <patternFill patternType="solid">
        <fgColor rgb="FFFFCC99"/>
      </patternFill>
    </fill>
    <fill>
      <patternFill patternType="solid">
        <fgColor rgb="FFC6EFCE"/>
      </patternFill>
    </fill>
    <fill>
      <patternFill patternType="solid">
        <fgColor rgb="FF8064A2"/>
        <bgColor indexed="64"/>
      </patternFill>
    </fill>
  </fills>
  <borders count="29">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s>
  <cellStyleXfs count="5">
    <xf numFmtId="0" fontId="0" fillId="0" borderId="0"/>
    <xf numFmtId="0" fontId="1" fillId="0" borderId="0"/>
    <xf numFmtId="0" fontId="5" fillId="2" borderId="1" applyNumberFormat="0" applyAlignment="0" applyProtection="0"/>
    <xf numFmtId="0" fontId="6" fillId="0" borderId="0" applyNumberFormat="0" applyFill="0" applyBorder="0" applyAlignment="0" applyProtection="0"/>
    <xf numFmtId="0" fontId="7" fillId="3" borderId="0" applyNumberFormat="0" applyBorder="0" applyAlignment="0" applyProtection="0"/>
  </cellStyleXfs>
  <cellXfs count="139">
    <xf numFmtId="0" fontId="0" fillId="0" borderId="0" xfId="0"/>
    <xf numFmtId="2" fontId="0" fillId="0" borderId="0" xfId="0" applyNumberFormat="1"/>
    <xf numFmtId="0" fontId="2" fillId="0" borderId="0" xfId="0" applyFont="1"/>
    <xf numFmtId="0" fontId="3" fillId="0" borderId="0" xfId="0" applyFont="1"/>
    <xf numFmtId="0" fontId="6" fillId="0" borderId="0" xfId="3"/>
    <xf numFmtId="0" fontId="0" fillId="0" borderId="4" xfId="0" applyBorder="1"/>
    <xf numFmtId="0" fontId="0" fillId="0" borderId="6" xfId="0" applyBorder="1"/>
    <xf numFmtId="0" fontId="0" fillId="0" borderId="8" xfId="0" applyBorder="1"/>
    <xf numFmtId="0" fontId="0" fillId="0" borderId="9" xfId="0" applyBorder="1"/>
    <xf numFmtId="0" fontId="0" fillId="0" borderId="10" xfId="0" applyBorder="1"/>
    <xf numFmtId="0" fontId="0" fillId="0" borderId="11" xfId="0" applyBorder="1"/>
    <xf numFmtId="2" fontId="0" fillId="0" borderId="5" xfId="0" applyNumberFormat="1" applyBorder="1"/>
    <xf numFmtId="2" fontId="0" fillId="0" borderId="6" xfId="0" applyNumberFormat="1" applyBorder="1"/>
    <xf numFmtId="0" fontId="0" fillId="0" borderId="5" xfId="0" applyBorder="1"/>
    <xf numFmtId="0" fontId="0" fillId="0" borderId="7" xfId="0" applyBorder="1"/>
    <xf numFmtId="0" fontId="0" fillId="0" borderId="12" xfId="0" applyBorder="1"/>
    <xf numFmtId="0" fontId="0" fillId="0" borderId="3" xfId="0" applyBorder="1"/>
    <xf numFmtId="2" fontId="0" fillId="0" borderId="3" xfId="0" applyNumberFormat="1" applyBorder="1"/>
    <xf numFmtId="2" fontId="0" fillId="0" borderId="16" xfId="0" applyNumberFormat="1" applyBorder="1"/>
    <xf numFmtId="2" fontId="0" fillId="0" borderId="4" xfId="0" applyNumberFormat="1" applyBorder="1"/>
    <xf numFmtId="0" fontId="4" fillId="0" borderId="9" xfId="0" applyFont="1" applyBorder="1"/>
    <xf numFmtId="0" fontId="4" fillId="0" borderId="10" xfId="0" applyFont="1" applyBorder="1"/>
    <xf numFmtId="0" fontId="4" fillId="0" borderId="11" xfId="0" applyFont="1" applyBorder="1"/>
    <xf numFmtId="0" fontId="4" fillId="0" borderId="3" xfId="0" applyFont="1" applyBorder="1"/>
    <xf numFmtId="0" fontId="4" fillId="0" borderId="16" xfId="0" applyFont="1" applyBorder="1"/>
    <xf numFmtId="0" fontId="4" fillId="0" borderId="4" xfId="0" applyFont="1" applyBorder="1"/>
    <xf numFmtId="20" fontId="0" fillId="0" borderId="12" xfId="0" applyNumberFormat="1" applyBorder="1"/>
    <xf numFmtId="20" fontId="0" fillId="0" borderId="16" xfId="0" applyNumberFormat="1" applyBorder="1"/>
    <xf numFmtId="0" fontId="0" fillId="0" borderId="16" xfId="0" applyBorder="1"/>
    <xf numFmtId="9" fontId="0" fillId="0" borderId="0" xfId="0" applyNumberFormat="1"/>
    <xf numFmtId="0" fontId="8" fillId="0" borderId="0" xfId="0" applyFont="1"/>
    <xf numFmtId="0" fontId="10" fillId="0" borderId="20" xfId="0" applyFont="1" applyBorder="1"/>
    <xf numFmtId="0" fontId="10" fillId="0" borderId="0" xfId="0" applyFont="1"/>
    <xf numFmtId="0" fontId="10" fillId="0" borderId="21" xfId="0" applyFont="1" applyBorder="1"/>
    <xf numFmtId="0" fontId="11" fillId="0" borderId="0" xfId="3" applyFont="1"/>
    <xf numFmtId="0" fontId="12" fillId="0" borderId="20" xfId="0" applyFont="1" applyBorder="1"/>
    <xf numFmtId="0" fontId="12" fillId="0" borderId="0" xfId="0" applyFont="1"/>
    <xf numFmtId="0" fontId="12" fillId="0" borderId="21" xfId="0" applyFont="1" applyBorder="1"/>
    <xf numFmtId="164" fontId="8" fillId="0" borderId="0" xfId="0" applyNumberFormat="1" applyFont="1"/>
    <xf numFmtId="2" fontId="8" fillId="0" borderId="0" xfId="0" applyNumberFormat="1" applyFont="1"/>
    <xf numFmtId="0" fontId="14" fillId="0" borderId="0" xfId="0" applyFont="1"/>
    <xf numFmtId="1" fontId="12" fillId="0" borderId="0" xfId="0" applyNumberFormat="1" applyFont="1"/>
    <xf numFmtId="1" fontId="8" fillId="0" borderId="0" xfId="0" applyNumberFormat="1" applyFont="1"/>
    <xf numFmtId="0" fontId="8" fillId="0" borderId="20" xfId="0" applyFont="1" applyBorder="1"/>
    <xf numFmtId="0" fontId="11" fillId="0" borderId="21" xfId="3" applyFont="1" applyBorder="1"/>
    <xf numFmtId="0" fontId="8" fillId="0" borderId="23" xfId="0" applyFont="1" applyBorder="1"/>
    <xf numFmtId="0" fontId="11" fillId="0" borderId="24" xfId="3" applyFont="1" applyBorder="1"/>
    <xf numFmtId="0" fontId="14" fillId="0" borderId="17" xfId="0" applyFont="1" applyBorder="1"/>
    <xf numFmtId="0" fontId="14" fillId="0" borderId="18" xfId="0" applyFont="1" applyBorder="1"/>
    <xf numFmtId="0" fontId="8" fillId="0" borderId="18" xfId="0" applyFont="1" applyBorder="1"/>
    <xf numFmtId="0" fontId="8" fillId="0" borderId="19" xfId="0" applyFont="1" applyBorder="1"/>
    <xf numFmtId="0" fontId="8" fillId="0" borderId="21" xfId="0" applyFont="1" applyBorder="1"/>
    <xf numFmtId="0" fontId="8" fillId="0" borderId="22" xfId="0" applyFont="1" applyBorder="1"/>
    <xf numFmtId="2" fontId="8" fillId="0" borderId="23" xfId="0" applyNumberFormat="1" applyFont="1" applyBorder="1"/>
    <xf numFmtId="0" fontId="8" fillId="0" borderId="24" xfId="0" applyFont="1" applyBorder="1"/>
    <xf numFmtId="0" fontId="14" fillId="0" borderId="25" xfId="0" applyFont="1" applyBorder="1"/>
    <xf numFmtId="0" fontId="16" fillId="0" borderId="0" xfId="0" applyFont="1"/>
    <xf numFmtId="165" fontId="0" fillId="0" borderId="16" xfId="0" applyNumberFormat="1" applyBorder="1"/>
    <xf numFmtId="165" fontId="0" fillId="0" borderId="0" xfId="0" applyNumberFormat="1"/>
    <xf numFmtId="165" fontId="0" fillId="0" borderId="12" xfId="0" applyNumberFormat="1" applyBorder="1"/>
    <xf numFmtId="165" fontId="0" fillId="0" borderId="4" xfId="0" applyNumberFormat="1" applyBorder="1"/>
    <xf numFmtId="165" fontId="0" fillId="0" borderId="6" xfId="0" applyNumberFormat="1" applyBorder="1"/>
    <xf numFmtId="165" fontId="0" fillId="0" borderId="8" xfId="0" applyNumberFormat="1" applyBorder="1"/>
    <xf numFmtId="0" fontId="0" fillId="0" borderId="17" xfId="0" applyBorder="1"/>
    <xf numFmtId="0" fontId="0" fillId="0" borderId="18" xfId="0" applyBorder="1"/>
    <xf numFmtId="0" fontId="0" fillId="0" borderId="19" xfId="0" applyBorder="1"/>
    <xf numFmtId="0" fontId="0" fillId="0" borderId="20" xfId="0" applyBorder="1"/>
    <xf numFmtId="0" fontId="0" fillId="0" borderId="21" xfId="0" applyBorder="1"/>
    <xf numFmtId="0" fontId="4" fillId="0" borderId="0" xfId="0" applyFont="1"/>
    <xf numFmtId="15" fontId="4" fillId="0" borderId="0" xfId="0" applyNumberFormat="1" applyFont="1"/>
    <xf numFmtId="20" fontId="0" fillId="0" borderId="0" xfId="0" applyNumberFormat="1"/>
    <xf numFmtId="0" fontId="0" fillId="0" borderId="22" xfId="0" applyBorder="1"/>
    <xf numFmtId="0" fontId="0" fillId="0" borderId="23" xfId="0" applyBorder="1"/>
    <xf numFmtId="0" fontId="0" fillId="0" borderId="24" xfId="0" applyBorder="1"/>
    <xf numFmtId="0" fontId="5" fillId="2" borderId="1" xfId="2"/>
    <xf numFmtId="165" fontId="5" fillId="2" borderId="1" xfId="2" applyNumberFormat="1"/>
    <xf numFmtId="0" fontId="0" fillId="0" borderId="28" xfId="0" applyBorder="1"/>
    <xf numFmtId="0" fontId="0" fillId="0" borderId="27" xfId="0" applyBorder="1"/>
    <xf numFmtId="0" fontId="2" fillId="0" borderId="17" xfId="0" applyFont="1" applyBorder="1"/>
    <xf numFmtId="0" fontId="8" fillId="0" borderId="17" xfId="0" applyFont="1" applyBorder="1"/>
    <xf numFmtId="0" fontId="18" fillId="0" borderId="17" xfId="0" applyFont="1" applyBorder="1"/>
    <xf numFmtId="0" fontId="10" fillId="0" borderId="4" xfId="0" applyFont="1" applyBorder="1"/>
    <xf numFmtId="0" fontId="4" fillId="0" borderId="5" xfId="0" applyFont="1" applyBorder="1"/>
    <xf numFmtId="0" fontId="4" fillId="0" borderId="7" xfId="0" applyFont="1" applyBorder="1"/>
    <xf numFmtId="0" fontId="19" fillId="4" borderId="5" xfId="0" applyFont="1" applyFill="1" applyBorder="1"/>
    <xf numFmtId="1" fontId="20" fillId="4" borderId="0" xfId="0" applyNumberFormat="1" applyFont="1" applyFill="1"/>
    <xf numFmtId="164" fontId="20" fillId="4" borderId="0" xfId="0" applyNumberFormat="1" applyFont="1" applyFill="1"/>
    <xf numFmtId="164" fontId="19" fillId="4" borderId="4" xfId="0" applyNumberFormat="1" applyFont="1" applyFill="1" applyBorder="1"/>
    <xf numFmtId="164" fontId="19" fillId="4" borderId="6" xfId="0" applyNumberFormat="1" applyFont="1" applyFill="1" applyBorder="1"/>
    <xf numFmtId="164" fontId="19" fillId="4" borderId="8" xfId="0" applyNumberFormat="1" applyFont="1" applyFill="1" applyBorder="1"/>
    <xf numFmtId="0" fontId="19" fillId="4" borderId="2" xfId="0" applyFont="1" applyFill="1" applyBorder="1"/>
    <xf numFmtId="0" fontId="19" fillId="4" borderId="11" xfId="0" applyFont="1" applyFill="1" applyBorder="1"/>
    <xf numFmtId="2" fontId="20" fillId="4" borderId="13" xfId="0" applyNumberFormat="1" applyFont="1" applyFill="1" applyBorder="1"/>
    <xf numFmtId="0" fontId="20" fillId="4" borderId="14" xfId="0" applyFont="1" applyFill="1" applyBorder="1"/>
    <xf numFmtId="2" fontId="20" fillId="4" borderId="14" xfId="0" applyNumberFormat="1" applyFont="1" applyFill="1" applyBorder="1"/>
    <xf numFmtId="2" fontId="20" fillId="4" borderId="15" xfId="0" applyNumberFormat="1" applyFont="1" applyFill="1" applyBorder="1"/>
    <xf numFmtId="0" fontId="20" fillId="4" borderId="15" xfId="0" applyFont="1" applyFill="1" applyBorder="1"/>
    <xf numFmtId="0" fontId="21" fillId="4" borderId="20" xfId="4" applyFont="1" applyFill="1" applyBorder="1"/>
    <xf numFmtId="2" fontId="21" fillId="4" borderId="0" xfId="4" applyNumberFormat="1" applyFont="1" applyFill="1"/>
    <xf numFmtId="0" fontId="21" fillId="4" borderId="0" xfId="4" applyFont="1" applyFill="1"/>
    <xf numFmtId="0" fontId="21" fillId="4" borderId="22" xfId="4" applyFont="1" applyFill="1" applyBorder="1"/>
    <xf numFmtId="0" fontId="21" fillId="4" borderId="23" xfId="4" applyFont="1" applyFill="1" applyBorder="1"/>
    <xf numFmtId="0" fontId="23" fillId="0" borderId="0" xfId="0" applyFont="1"/>
    <xf numFmtId="0" fontId="1" fillId="0" borderId="0" xfId="1"/>
    <xf numFmtId="0" fontId="25" fillId="0" borderId="20" xfId="1" applyFont="1" applyBorder="1"/>
    <xf numFmtId="0" fontId="25" fillId="0" borderId="0" xfId="1" applyFont="1"/>
    <xf numFmtId="0" fontId="25" fillId="0" borderId="21" xfId="1" applyFont="1" applyBorder="1"/>
    <xf numFmtId="0" fontId="26" fillId="0" borderId="20" xfId="1" applyFont="1" applyBorder="1"/>
    <xf numFmtId="2" fontId="26" fillId="0" borderId="0" xfId="1" applyNumberFormat="1" applyFont="1"/>
    <xf numFmtId="0" fontId="26" fillId="0" borderId="0" xfId="1" applyFont="1"/>
    <xf numFmtId="0" fontId="26" fillId="0" borderId="21" xfId="1" applyFont="1" applyBorder="1"/>
    <xf numFmtId="0" fontId="1" fillId="0" borderId="21" xfId="1" applyBorder="1"/>
    <xf numFmtId="0" fontId="1" fillId="0" borderId="20" xfId="1" applyBorder="1"/>
    <xf numFmtId="0" fontId="1" fillId="0" borderId="21" xfId="1" applyBorder="1" applyAlignment="1">
      <alignment horizontal="left"/>
    </xf>
    <xf numFmtId="0" fontId="20" fillId="4" borderId="22" xfId="1" applyFont="1" applyFill="1" applyBorder="1"/>
    <xf numFmtId="0" fontId="20" fillId="4" borderId="23" xfId="1" applyFont="1" applyFill="1" applyBorder="1"/>
    <xf numFmtId="0" fontId="1" fillId="0" borderId="24" xfId="1" applyBorder="1"/>
    <xf numFmtId="0" fontId="32" fillId="4" borderId="0" xfId="4" applyFont="1" applyFill="1"/>
    <xf numFmtId="1" fontId="32" fillId="4" borderId="0" xfId="4" applyNumberFormat="1" applyFont="1" applyFill="1"/>
    <xf numFmtId="0" fontId="32" fillId="4" borderId="0" xfId="4" applyFont="1" applyFill="1" applyBorder="1"/>
    <xf numFmtId="0" fontId="19" fillId="4" borderId="15" xfId="0" applyFont="1" applyFill="1" applyBorder="1"/>
    <xf numFmtId="0" fontId="19" fillId="4" borderId="8" xfId="0" applyFont="1" applyFill="1" applyBorder="1"/>
    <xf numFmtId="0" fontId="0" fillId="0" borderId="2" xfId="0" applyBorder="1"/>
    <xf numFmtId="0" fontId="17" fillId="0" borderId="0" xfId="0" applyFont="1"/>
    <xf numFmtId="0" fontId="19" fillId="4" borderId="13" xfId="0" applyFont="1" applyFill="1" applyBorder="1" applyAlignment="1">
      <alignment horizontal="center" vertical="center" wrapText="1"/>
    </xf>
    <xf numFmtId="0" fontId="19" fillId="4" borderId="14" xfId="0" applyFont="1" applyFill="1" applyBorder="1" applyAlignment="1">
      <alignment horizontal="center" vertical="center" wrapText="1"/>
    </xf>
    <xf numFmtId="0" fontId="19" fillId="4" borderId="15" xfId="0" applyFont="1" applyFill="1" applyBorder="1" applyAlignment="1">
      <alignment horizontal="center" vertical="center" wrapText="1"/>
    </xf>
    <xf numFmtId="0" fontId="4" fillId="0" borderId="26" xfId="0" applyFont="1" applyBorder="1" applyAlignment="1">
      <alignment horizontal="left"/>
    </xf>
    <xf numFmtId="0" fontId="4" fillId="0" borderId="27" xfId="0" applyFont="1" applyBorder="1" applyAlignment="1">
      <alignment horizontal="left"/>
    </xf>
    <xf numFmtId="0" fontId="4" fillId="0" borderId="28" xfId="0" applyFont="1" applyBorder="1" applyAlignment="1">
      <alignment horizontal="left"/>
    </xf>
    <xf numFmtId="0" fontId="24" fillId="0" borderId="17" xfId="1" applyFont="1" applyBorder="1" applyAlignment="1">
      <alignment horizontal="center"/>
    </xf>
    <xf numFmtId="0" fontId="24" fillId="0" borderId="18" xfId="1" applyFont="1" applyBorder="1" applyAlignment="1">
      <alignment horizontal="center"/>
    </xf>
    <xf numFmtId="0" fontId="24" fillId="0" borderId="19" xfId="1" applyFont="1" applyBorder="1" applyAlignment="1">
      <alignment horizontal="center"/>
    </xf>
    <xf numFmtId="0" fontId="9" fillId="0" borderId="17" xfId="0" applyFont="1" applyBorder="1" applyAlignment="1">
      <alignment horizontal="center"/>
    </xf>
    <xf numFmtId="0" fontId="9" fillId="0" borderId="18" xfId="0" applyFont="1" applyBorder="1" applyAlignment="1">
      <alignment horizontal="center"/>
    </xf>
    <xf numFmtId="0" fontId="9" fillId="0" borderId="19" xfId="0" applyFont="1" applyBorder="1" applyAlignment="1">
      <alignment horizontal="center"/>
    </xf>
    <xf numFmtId="0" fontId="14" fillId="0" borderId="26" xfId="0" applyFont="1" applyBorder="1" applyAlignment="1">
      <alignment horizontal="left"/>
    </xf>
    <xf numFmtId="0" fontId="14" fillId="0" borderId="27" xfId="0" applyFont="1" applyBorder="1" applyAlignment="1">
      <alignment horizontal="left"/>
    </xf>
    <xf numFmtId="0" fontId="14" fillId="0" borderId="28" xfId="0" applyFont="1" applyBorder="1" applyAlignment="1">
      <alignment horizontal="left"/>
    </xf>
  </cellXfs>
  <cellStyles count="5">
    <cellStyle name="Good" xfId="4" builtinId="26"/>
    <cellStyle name="Hyperlink" xfId="3" builtinId="8"/>
    <cellStyle name="Input" xfId="2" builtinId="20"/>
    <cellStyle name="Normal" xfId="0" builtinId="0"/>
    <cellStyle name="Normal 2" xfId="1" xr:uid="{9FBD4E2A-C7C1-F940-883B-13599278370F}"/>
  </cellStyles>
  <dxfs count="0"/>
  <tableStyles count="0" defaultTableStyle="TableStyleMedium2" defaultPivotStyle="PivotStyleLight16"/>
  <colors>
    <mruColors>
      <color rgb="FF8064A2"/>
      <color rgb="FF4AC800"/>
      <color rgb="FFBCBCBC"/>
      <color rgb="FF929292"/>
      <color rgb="FF4690CD"/>
      <color rgb="FF70AD47"/>
      <color rgb="FFB6D6A1"/>
      <color rgb="FF5A51A2"/>
      <color rgb="FF0AB8B6"/>
      <color rgb="FF63459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_rels/chart2.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3.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18"/>
    </mc:Choice>
    <mc:Fallback>
      <c:style val="18"/>
    </mc:Fallback>
  </mc:AlternateContent>
  <c:chart>
    <c:autoTitleDeleted val="1"/>
    <c:plotArea>
      <c:layout>
        <c:manualLayout>
          <c:layoutTarget val="inner"/>
          <c:xMode val="edge"/>
          <c:yMode val="edge"/>
          <c:x val="0.11300898641247199"/>
          <c:y val="3.909542368213275E-2"/>
          <c:w val="0.84439270336876593"/>
          <c:h val="0.75834575546113947"/>
        </c:manualLayout>
      </c:layout>
      <c:scatterChart>
        <c:scatterStyle val="smoothMarker"/>
        <c:varyColors val="0"/>
        <c:ser>
          <c:idx val="0"/>
          <c:order val="0"/>
          <c:tx>
            <c:strRef>
              <c:f>'Curing time vs oven temp'!$F$3</c:f>
              <c:strCache>
                <c:ptCount val="1"/>
                <c:pt idx="0">
                  <c:v>85°C</c:v>
                </c:pt>
              </c:strCache>
            </c:strRef>
          </c:tx>
          <c:spPr>
            <a:ln w="19050">
              <a:solidFill>
                <a:srgbClr val="5A51A2"/>
              </a:solidFill>
              <a:prstDash val="dash"/>
            </a:ln>
          </c:spPr>
          <c:marker>
            <c:symbol val="triangle"/>
            <c:size val="13"/>
            <c:spPr>
              <a:noFill/>
              <a:ln w="12700">
                <a:solidFill>
                  <a:srgbClr val="5A51A2"/>
                </a:solidFill>
              </a:ln>
              <a:effectLst/>
            </c:spPr>
          </c:marker>
          <c:errBars>
            <c:errDir val="y"/>
            <c:errBarType val="both"/>
            <c:errValType val="cust"/>
            <c:noEndCap val="0"/>
            <c:plus>
              <c:numRef>
                <c:f>('Curing time vs oven temp'!$H$6,'Curing time vs oven temp'!$H$9,'Curing time vs oven temp'!$H$10,'Curing time vs oven temp'!$H$11,'Curing time vs oven temp'!$H$12,'Curing time vs oven temp'!$H$13,'Curing time vs oven temp'!$H$14)</c:f>
                <c:numCache>
                  <c:formatCode>General</c:formatCode>
                  <c:ptCount val="7"/>
                  <c:pt idx="0">
                    <c:v>0.57735026918962584</c:v>
                  </c:pt>
                  <c:pt idx="1">
                    <c:v>3.0668605011205505</c:v>
                  </c:pt>
                  <c:pt idx="2">
                    <c:v>1.2362173487430697</c:v>
                  </c:pt>
                  <c:pt idx="3">
                    <c:v>1.1402338941345915</c:v>
                  </c:pt>
                  <c:pt idx="4">
                    <c:v>0.84227865539460189</c:v>
                  </c:pt>
                  <c:pt idx="5">
                    <c:v>0.62564633247013746</c:v>
                  </c:pt>
                  <c:pt idx="6">
                    <c:v>0.60928920336185266</c:v>
                  </c:pt>
                </c:numCache>
              </c:numRef>
            </c:plus>
            <c:minus>
              <c:numRef>
                <c:f>('Curing time vs oven temp'!$H$6,'Curing time vs oven temp'!$H$9,'Curing time vs oven temp'!$H$10,'Curing time vs oven temp'!$H$11,'Curing time vs oven temp'!$H$12,'Curing time vs oven temp'!$H$13,'Curing time vs oven temp'!$H$14)</c:f>
                <c:numCache>
                  <c:formatCode>General</c:formatCode>
                  <c:ptCount val="7"/>
                  <c:pt idx="0">
                    <c:v>0.57735026918962584</c:v>
                  </c:pt>
                  <c:pt idx="1">
                    <c:v>3.0668605011205505</c:v>
                  </c:pt>
                  <c:pt idx="2">
                    <c:v>1.2362173487430697</c:v>
                  </c:pt>
                  <c:pt idx="3">
                    <c:v>1.1402338941345915</c:v>
                  </c:pt>
                  <c:pt idx="4">
                    <c:v>0.84227865539460189</c:v>
                  </c:pt>
                  <c:pt idx="5">
                    <c:v>0.62564633247013746</c:v>
                  </c:pt>
                  <c:pt idx="6">
                    <c:v>0.60928920336185266</c:v>
                  </c:pt>
                </c:numCache>
              </c:numRef>
            </c:minus>
          </c:errBars>
          <c:xVal>
            <c:numRef>
              <c:f>('Curing time vs oven temp'!$C$6,'Curing time vs oven temp'!$C$9:$C$14)</c:f>
              <c:numCache>
                <c:formatCode>0.0</c:formatCode>
                <c:ptCount val="7"/>
                <c:pt idx="0">
                  <c:v>0</c:v>
                </c:pt>
                <c:pt idx="1">
                  <c:v>3</c:v>
                </c:pt>
                <c:pt idx="2">
                  <c:v>4</c:v>
                </c:pt>
                <c:pt idx="3">
                  <c:v>5</c:v>
                </c:pt>
                <c:pt idx="4">
                  <c:v>6</c:v>
                </c:pt>
                <c:pt idx="5">
                  <c:v>7</c:v>
                </c:pt>
                <c:pt idx="6">
                  <c:v>8</c:v>
                </c:pt>
              </c:numCache>
            </c:numRef>
          </c:xVal>
          <c:yVal>
            <c:numRef>
              <c:f>('Curing time vs oven temp'!$G$6,'Curing time vs oven temp'!$G$9:$G$14)</c:f>
              <c:numCache>
                <c:formatCode>0.00</c:formatCode>
                <c:ptCount val="7"/>
                <c:pt idx="0">
                  <c:v>237.66666666666666</c:v>
                </c:pt>
                <c:pt idx="1">
                  <c:v>212.56666666666669</c:v>
                </c:pt>
                <c:pt idx="2">
                  <c:v>206.20333333333335</c:v>
                </c:pt>
                <c:pt idx="3">
                  <c:v>202.08666666666667</c:v>
                </c:pt>
                <c:pt idx="4">
                  <c:v>199.88333333333335</c:v>
                </c:pt>
                <c:pt idx="5">
                  <c:v>199.13666666666668</c:v>
                </c:pt>
                <c:pt idx="6">
                  <c:v>198.89333333333335</c:v>
                </c:pt>
              </c:numCache>
            </c:numRef>
          </c:yVal>
          <c:smooth val="0"/>
          <c:extLst>
            <c:ext xmlns:c16="http://schemas.microsoft.com/office/drawing/2014/chart" uri="{C3380CC4-5D6E-409C-BE32-E72D297353CC}">
              <c16:uniqueId val="{00000000-E4F8-5A42-9CF2-AF43BF45DEB5}"/>
            </c:ext>
          </c:extLst>
        </c:ser>
        <c:ser>
          <c:idx val="3"/>
          <c:order val="1"/>
          <c:tx>
            <c:strRef>
              <c:f>'Curing time vs oven temp'!$K$3</c:f>
              <c:strCache>
                <c:ptCount val="1"/>
                <c:pt idx="0">
                  <c:v>95°C</c:v>
                </c:pt>
              </c:strCache>
            </c:strRef>
          </c:tx>
          <c:spPr>
            <a:ln w="19050">
              <a:solidFill>
                <a:srgbClr val="4690CD"/>
              </a:solidFill>
              <a:prstDash val="dash"/>
            </a:ln>
          </c:spPr>
          <c:marker>
            <c:symbol val="diamond"/>
            <c:size val="13"/>
            <c:spPr>
              <a:noFill/>
              <a:ln w="12700">
                <a:solidFill>
                  <a:srgbClr val="4690CD"/>
                </a:solidFill>
              </a:ln>
              <a:effectLst/>
            </c:spPr>
          </c:marker>
          <c:errBars>
            <c:errDir val="y"/>
            <c:errBarType val="both"/>
            <c:errValType val="cust"/>
            <c:noEndCap val="0"/>
            <c:plus>
              <c:numRef>
                <c:f>('Curing time vs oven temp'!$M$6,'Curing time vs oven temp'!$M$9,'Curing time vs oven temp'!$M$10,'Curing time vs oven temp'!$M$11)</c:f>
                <c:numCache>
                  <c:formatCode>General</c:formatCode>
                  <c:ptCount val="4"/>
                  <c:pt idx="0">
                    <c:v>1.7320508075688772</c:v>
                  </c:pt>
                  <c:pt idx="1">
                    <c:v>3.2342129387740348</c:v>
                  </c:pt>
                  <c:pt idx="2">
                    <c:v>1.3813399291991841</c:v>
                  </c:pt>
                  <c:pt idx="3">
                    <c:v>1.3035464446399043</c:v>
                  </c:pt>
                </c:numCache>
              </c:numRef>
            </c:plus>
            <c:minus>
              <c:numRef>
                <c:f>('Curing time vs oven temp'!$M$6,'Curing time vs oven temp'!$M$9,'Curing time vs oven temp'!$M$10,'Curing time vs oven temp'!$M$11)</c:f>
                <c:numCache>
                  <c:formatCode>General</c:formatCode>
                  <c:ptCount val="4"/>
                  <c:pt idx="0">
                    <c:v>1.7320508075688772</c:v>
                  </c:pt>
                  <c:pt idx="1">
                    <c:v>3.2342129387740348</c:v>
                  </c:pt>
                  <c:pt idx="2">
                    <c:v>1.3813399291991841</c:v>
                  </c:pt>
                  <c:pt idx="3">
                    <c:v>1.3035464446399043</c:v>
                  </c:pt>
                </c:numCache>
              </c:numRef>
            </c:minus>
          </c:errBars>
          <c:xVal>
            <c:numRef>
              <c:f>('Curing time vs oven temp'!$C$6,'Curing time vs oven temp'!$C$9,'Curing time vs oven temp'!$C$10,'Curing time vs oven temp'!$C$11)</c:f>
              <c:numCache>
                <c:formatCode>0.0</c:formatCode>
                <c:ptCount val="4"/>
                <c:pt idx="0">
                  <c:v>0</c:v>
                </c:pt>
                <c:pt idx="1">
                  <c:v>3</c:v>
                </c:pt>
                <c:pt idx="2">
                  <c:v>4</c:v>
                </c:pt>
                <c:pt idx="3">
                  <c:v>5</c:v>
                </c:pt>
              </c:numCache>
            </c:numRef>
          </c:xVal>
          <c:yVal>
            <c:numRef>
              <c:f>('Curing time vs oven temp'!$L$6,'Curing time vs oven temp'!$L$9,'Curing time vs oven temp'!$L$10,'Curing time vs oven temp'!$L$11)</c:f>
              <c:numCache>
                <c:formatCode>0.00</c:formatCode>
                <c:ptCount val="4"/>
                <c:pt idx="0">
                  <c:v>237</c:v>
                </c:pt>
                <c:pt idx="1">
                  <c:v>200.76666666666665</c:v>
                </c:pt>
                <c:pt idx="2">
                  <c:v>198.83</c:v>
                </c:pt>
                <c:pt idx="3">
                  <c:v>198.64666666666665</c:v>
                </c:pt>
              </c:numCache>
            </c:numRef>
          </c:yVal>
          <c:smooth val="0"/>
          <c:extLst>
            <c:ext xmlns:c16="http://schemas.microsoft.com/office/drawing/2014/chart" uri="{C3380CC4-5D6E-409C-BE32-E72D297353CC}">
              <c16:uniqueId val="{00000001-E4F8-5A42-9CF2-AF43BF45DEB5}"/>
            </c:ext>
          </c:extLst>
        </c:ser>
        <c:ser>
          <c:idx val="1"/>
          <c:order val="2"/>
          <c:tx>
            <c:strRef>
              <c:f>'Curing time vs oven temp'!$P$3</c:f>
              <c:strCache>
                <c:ptCount val="1"/>
                <c:pt idx="0">
                  <c:v>105°C</c:v>
                </c:pt>
              </c:strCache>
            </c:strRef>
          </c:tx>
          <c:spPr>
            <a:ln w="19050">
              <a:solidFill>
                <a:srgbClr val="4AC800"/>
              </a:solidFill>
              <a:prstDash val="dash"/>
            </a:ln>
          </c:spPr>
          <c:marker>
            <c:symbol val="circle"/>
            <c:size val="13"/>
            <c:spPr>
              <a:noFill/>
              <a:ln w="12700">
                <a:solidFill>
                  <a:srgbClr val="6FC51A"/>
                </a:solidFill>
              </a:ln>
              <a:effectLst/>
            </c:spPr>
          </c:marker>
          <c:errBars>
            <c:errDir val="y"/>
            <c:errBarType val="both"/>
            <c:errValType val="cust"/>
            <c:noEndCap val="0"/>
            <c:plus>
              <c:numRef>
                <c:f>('Curing time vs oven temp'!$R$6,'Curing time vs oven temp'!$R$7,'Curing time vs oven temp'!$R$8,'Curing time vs oven temp'!$R$9)</c:f>
                <c:numCache>
                  <c:formatCode>General</c:formatCode>
                  <c:ptCount val="4"/>
                  <c:pt idx="0">
                    <c:v>0</c:v>
                  </c:pt>
                  <c:pt idx="1">
                    <c:v>1.3563554106501774</c:v>
                  </c:pt>
                  <c:pt idx="2">
                    <c:v>0.77504838558633671</c:v>
                  </c:pt>
                  <c:pt idx="3">
                    <c:v>0.67022384320464312</c:v>
                  </c:pt>
                </c:numCache>
              </c:numRef>
            </c:plus>
            <c:minus>
              <c:numRef>
                <c:f>('Curing time vs oven temp'!$R$6,'Curing time vs oven temp'!$R$7,'Curing time vs oven temp'!$R$8,'Curing time vs oven temp'!$R$9)</c:f>
                <c:numCache>
                  <c:formatCode>General</c:formatCode>
                  <c:ptCount val="4"/>
                  <c:pt idx="0">
                    <c:v>0</c:v>
                  </c:pt>
                  <c:pt idx="1">
                    <c:v>1.3563554106501774</c:v>
                  </c:pt>
                  <c:pt idx="2">
                    <c:v>0.77504838558633671</c:v>
                  </c:pt>
                  <c:pt idx="3">
                    <c:v>0.67022384320464312</c:v>
                  </c:pt>
                </c:numCache>
              </c:numRef>
            </c:minus>
          </c:errBars>
          <c:xVal>
            <c:numRef>
              <c:f>'Curing time vs oven temp'!$C$6:$C$9</c:f>
              <c:numCache>
                <c:formatCode>0.0</c:formatCode>
                <c:ptCount val="4"/>
                <c:pt idx="0">
                  <c:v>0</c:v>
                </c:pt>
                <c:pt idx="1">
                  <c:v>2</c:v>
                </c:pt>
                <c:pt idx="2">
                  <c:v>2.5</c:v>
                </c:pt>
                <c:pt idx="3">
                  <c:v>3</c:v>
                </c:pt>
              </c:numCache>
            </c:numRef>
          </c:xVal>
          <c:yVal>
            <c:numRef>
              <c:f>'Curing time vs oven temp'!$Q$6:$Q$9</c:f>
              <c:numCache>
                <c:formatCode>General</c:formatCode>
                <c:ptCount val="4"/>
                <c:pt idx="0" formatCode="0.00">
                  <c:v>236</c:v>
                </c:pt>
                <c:pt idx="1">
                  <c:v>199.82000000000002</c:v>
                </c:pt>
                <c:pt idx="2">
                  <c:v>199.21</c:v>
                </c:pt>
                <c:pt idx="3" formatCode="0.00">
                  <c:v>199.08</c:v>
                </c:pt>
              </c:numCache>
            </c:numRef>
          </c:yVal>
          <c:smooth val="0"/>
          <c:extLst>
            <c:ext xmlns:c16="http://schemas.microsoft.com/office/drawing/2014/chart" uri="{C3380CC4-5D6E-409C-BE32-E72D297353CC}">
              <c16:uniqueId val="{00000002-E4F8-5A42-9CF2-AF43BF45DEB5}"/>
            </c:ext>
          </c:extLst>
        </c:ser>
        <c:dLbls>
          <c:showLegendKey val="0"/>
          <c:showVal val="0"/>
          <c:showCatName val="0"/>
          <c:showSerName val="0"/>
          <c:showPercent val="0"/>
          <c:showBubbleSize val="0"/>
        </c:dLbls>
        <c:axId val="-2097332472"/>
        <c:axId val="-2099379432"/>
      </c:scatterChart>
      <c:valAx>
        <c:axId val="-2097332472"/>
        <c:scaling>
          <c:orientation val="minMax"/>
          <c:max val="9"/>
          <c:min val="0"/>
        </c:scaling>
        <c:delete val="0"/>
        <c:axPos val="b"/>
        <c:title>
          <c:tx>
            <c:rich>
              <a:bodyPr/>
              <a:lstStyle/>
              <a:p>
                <a:pPr>
                  <a:defRPr/>
                </a:pPr>
                <a:r>
                  <a:rPr lang="en-US" sz="2600" baseline="0"/>
                  <a:t>Curing time [days]</a:t>
                </a:r>
              </a:p>
            </c:rich>
          </c:tx>
          <c:overlay val="0"/>
        </c:title>
        <c:numFmt formatCode="0" sourceLinked="0"/>
        <c:majorTickMark val="out"/>
        <c:minorTickMark val="none"/>
        <c:tickLblPos val="nextTo"/>
        <c:spPr>
          <a:ln>
            <a:solidFill>
              <a:schemeClr val="tx1"/>
            </a:solidFill>
          </a:ln>
        </c:spPr>
        <c:txPr>
          <a:bodyPr/>
          <a:lstStyle/>
          <a:p>
            <a:pPr>
              <a:defRPr sz="2400" baseline="0"/>
            </a:pPr>
            <a:endParaRPr lang="en-US"/>
          </a:p>
        </c:txPr>
        <c:crossAx val="-2099379432"/>
        <c:crosses val="autoZero"/>
        <c:crossBetween val="midCat"/>
        <c:majorUnit val="1"/>
      </c:valAx>
      <c:valAx>
        <c:axId val="-2099379432"/>
        <c:scaling>
          <c:orientation val="minMax"/>
          <c:min val="190"/>
        </c:scaling>
        <c:delete val="0"/>
        <c:axPos val="l"/>
        <c:title>
          <c:tx>
            <c:rich>
              <a:bodyPr/>
              <a:lstStyle/>
              <a:p>
                <a:pPr>
                  <a:defRPr/>
                </a:pPr>
                <a:r>
                  <a:rPr lang="en-US" sz="2600" baseline="0"/>
                  <a:t>Mass [g]</a:t>
                </a:r>
              </a:p>
            </c:rich>
          </c:tx>
          <c:overlay val="0"/>
        </c:title>
        <c:numFmt formatCode="0" sourceLinked="0"/>
        <c:majorTickMark val="out"/>
        <c:minorTickMark val="none"/>
        <c:tickLblPos val="nextTo"/>
        <c:spPr>
          <a:ln>
            <a:solidFill>
              <a:schemeClr val="tx1"/>
            </a:solidFill>
          </a:ln>
        </c:spPr>
        <c:txPr>
          <a:bodyPr/>
          <a:lstStyle/>
          <a:p>
            <a:pPr>
              <a:defRPr sz="2400" baseline="0"/>
            </a:pPr>
            <a:endParaRPr lang="en-US"/>
          </a:p>
        </c:txPr>
        <c:crossAx val="-2097332472"/>
        <c:crosses val="autoZero"/>
        <c:crossBetween val="midCat"/>
        <c:minorUnit val="5"/>
      </c:valAx>
      <c:spPr>
        <a:ln w="19050" cmpd="sng">
          <a:solidFill>
            <a:schemeClr val="tx1"/>
          </a:solidFill>
        </a:ln>
      </c:spPr>
    </c:plotArea>
    <c:legend>
      <c:legendPos val="r"/>
      <c:layout>
        <c:manualLayout>
          <c:xMode val="edge"/>
          <c:yMode val="edge"/>
          <c:x val="0.7226919941725346"/>
          <c:y val="0.12567526511049995"/>
          <c:w val="0.14269234104547504"/>
          <c:h val="0.40544527244208539"/>
        </c:manualLayout>
      </c:layout>
      <c:overlay val="0"/>
      <c:txPr>
        <a:bodyPr/>
        <a:lstStyle/>
        <a:p>
          <a:pPr>
            <a:defRPr sz="2400" baseline="0"/>
          </a:pPr>
          <a:endParaRPr lang="en-US"/>
        </a:p>
      </c:txPr>
    </c:legend>
    <c:plotVisOnly val="1"/>
    <c:dispBlanksAs val="gap"/>
    <c:showDLblsOverMax val="0"/>
  </c:chart>
  <c:spPr>
    <a:ln w="19050" cmpd="sng">
      <a:solidFill>
        <a:srgbClr val="FFFFFF"/>
      </a:solidFill>
    </a:ln>
  </c:spPr>
  <c:txPr>
    <a:bodyPr/>
    <a:lstStyle/>
    <a:p>
      <a:pPr>
        <a:defRPr sz="2000" baseline="0"/>
      </a:pPr>
      <a:endParaRPr lang="en-US"/>
    </a:p>
  </c:txPr>
  <c:printSettings>
    <c:headerFooter/>
    <c:pageMargins b="1" l="0.75" r="0.75" t="1" header="0.5" footer="0.5"/>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bar"/>
        <c:grouping val="clustered"/>
        <c:varyColors val="0"/>
        <c:ser>
          <c:idx val="0"/>
          <c:order val="0"/>
          <c:tx>
            <c:v>Energy per temperature</c:v>
          </c:tx>
          <c:spPr>
            <a:solidFill>
              <a:srgbClr val="4690CD"/>
            </a:solidFill>
            <a:ln>
              <a:solidFill>
                <a:srgbClr val="BCBCBC"/>
              </a:solidFill>
            </a:ln>
            <a:effectLst/>
          </c:spPr>
          <c:invertIfNegative val="0"/>
          <c:dLbls>
            <c:dLbl>
              <c:idx val="0"/>
              <c:tx>
                <c:strRef>
                  <c:f>'Curing energy vs oven temp'!$M$19</c:f>
                  <c:strCache>
                    <c:ptCount val="1"/>
                    <c:pt idx="0">
                      <c:v>7 days</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{F8B02580-E5C8-2641-9F35-1C3D510D0365}</c15:txfldGUID>
                      <c15:f>'Curing energy vs oven temp'!$M$19</c15:f>
                      <c15:dlblFieldTableCache>
                        <c:ptCount val="1"/>
                        <c:pt idx="0">
                          <c:v>7 days</c:v>
                        </c:pt>
                      </c15:dlblFieldTableCache>
                    </c15:dlblFTEntry>
                  </c15:dlblFieldTable>
                  <c15:showDataLabelsRange val="0"/>
                </c:ext>
                <c:ext xmlns:c16="http://schemas.microsoft.com/office/drawing/2014/chart" uri="{C3380CC4-5D6E-409C-BE32-E72D297353CC}">
                  <c16:uniqueId val="{00000000-79CF-6D4F-8571-07615A815B27}"/>
                </c:ext>
              </c:extLst>
            </c:dLbl>
            <c:dLbl>
              <c:idx val="1"/>
              <c:tx>
                <c:strRef>
                  <c:f>'Curing energy vs oven temp'!$N$19</c:f>
                  <c:strCache>
                    <c:ptCount val="1"/>
                    <c:pt idx="0">
                      <c:v>4 days</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{30874FE1-6F31-CE40-8262-5EA290EDE5BD}</c15:txfldGUID>
                      <c15:f>'Curing energy vs oven temp'!$N$19</c15:f>
                      <c15:dlblFieldTableCache>
                        <c:ptCount val="1"/>
                        <c:pt idx="0">
                          <c:v>4 days</c:v>
                        </c:pt>
                      </c15:dlblFieldTableCache>
                    </c15:dlblFTEntry>
                  </c15:dlblFieldTable>
                  <c15:showDataLabelsRange val="0"/>
                </c:ext>
                <c:ext xmlns:c16="http://schemas.microsoft.com/office/drawing/2014/chart" uri="{C3380CC4-5D6E-409C-BE32-E72D297353CC}">
                  <c16:uniqueId val="{00000001-79CF-6D4F-8571-07615A815B27}"/>
                </c:ext>
              </c:extLst>
            </c:dLbl>
            <c:dLbl>
              <c:idx val="2"/>
              <c:tx>
                <c:strRef>
                  <c:f>'Curing energy vs oven temp'!$O$19</c:f>
                  <c:strCache>
                    <c:ptCount val="1"/>
                    <c:pt idx="0">
                      <c:v>2 days</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{E098B159-A28E-3F4D-B02A-53F5335D86BD}</c15:txfldGUID>
                      <c15:f>'Curing energy vs oven temp'!$O$19</c15:f>
                      <c15:dlblFieldTableCache>
                        <c:ptCount val="1"/>
                        <c:pt idx="0">
                          <c:v>2 days</c:v>
                        </c:pt>
                      </c15:dlblFieldTableCache>
                    </c15:dlblFTEntry>
                  </c15:dlblFieldTable>
                  <c15:showDataLabelsRange val="0"/>
                </c:ext>
                <c:ext xmlns:c16="http://schemas.microsoft.com/office/drawing/2014/chart" uri="{C3380CC4-5D6E-409C-BE32-E72D297353CC}">
                  <c16:uniqueId val="{00000002-79CF-6D4F-8571-07615A815B27}"/>
                </c:ext>
              </c:extLst>
            </c:dLbl>
            <c:numFmt formatCode="General" sourceLinked="0"/>
            <c:spPr>
              <a:noFill/>
              <a:ln>
                <a:noFill/>
              </a:ln>
              <a:effectLst/>
            </c:spPr>
            <c:txPr>
              <a:bodyPr rot="0" spcFirstLastPara="1" vertOverflow="ellipsis" vert="horz" wrap="square" lIns="38100" tIns="19050" rIns="38100" bIns="19050" anchor="ctr" anchorCtr="1">
                <a:spAutoFit/>
              </a:bodyPr>
              <a:lstStyle/>
              <a:p>
                <a:pPr>
                  <a:defRPr sz="2400" b="0" i="0" u="none" strike="noStrike" kern="1200" baseline="0">
                    <a:solidFill>
                      <a:schemeClr val="bg1"/>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errBars>
            <c:errBarType val="both"/>
            <c:errValType val="cust"/>
            <c:noEndCap val="0"/>
            <c:plus>
              <c:numRef>
                <c:f>'Curing energy vs oven temp'!$M$18:$O$18</c:f>
                <c:numCache>
                  <c:formatCode>General</c:formatCode>
                  <c:ptCount val="3"/>
                  <c:pt idx="0">
                    <c:v>2.1239877965751144</c:v>
                  </c:pt>
                  <c:pt idx="1">
                    <c:v>1.0558254401178264</c:v>
                  </c:pt>
                  <c:pt idx="2">
                    <c:v>2.1116508802356511</c:v>
                  </c:pt>
                </c:numCache>
              </c:numRef>
            </c:plus>
            <c:minus>
              <c:numRef>
                <c:f>'Curing energy vs oven temp'!$M$18:$O$18</c:f>
                <c:numCache>
                  <c:formatCode>General</c:formatCode>
                  <c:ptCount val="3"/>
                  <c:pt idx="0">
                    <c:v>2.1239877965751144</c:v>
                  </c:pt>
                  <c:pt idx="1">
                    <c:v>1.0558254401178264</c:v>
                  </c:pt>
                  <c:pt idx="2">
                    <c:v>2.1116508802356511</c:v>
                  </c:pt>
                </c:numCache>
              </c:numRef>
            </c:minus>
            <c:spPr>
              <a:noFill/>
              <a:ln w="25400" cap="flat" cmpd="sng" algn="ctr">
                <a:solidFill>
                  <a:srgbClr val="929292"/>
                </a:solidFill>
                <a:round/>
              </a:ln>
              <a:effectLst/>
            </c:spPr>
          </c:errBars>
          <c:cat>
            <c:numRef>
              <c:f>'Curing energy vs oven temp'!$M$12:$O$12</c:f>
              <c:numCache>
                <c:formatCode>0</c:formatCode>
                <c:ptCount val="3"/>
                <c:pt idx="0">
                  <c:v>85</c:v>
                </c:pt>
                <c:pt idx="1">
                  <c:v>95</c:v>
                </c:pt>
                <c:pt idx="2">
                  <c:v>105</c:v>
                </c:pt>
              </c:numCache>
            </c:numRef>
          </c:cat>
          <c:val>
            <c:numRef>
              <c:f>'Curing energy vs oven temp'!$M$17:$O$17</c:f>
              <c:numCache>
                <c:formatCode>0</c:formatCode>
                <c:ptCount val="3"/>
                <c:pt idx="0">
                  <c:v>92.332799999999992</c:v>
                </c:pt>
                <c:pt idx="1">
                  <c:v>57.945599999999999</c:v>
                </c:pt>
                <c:pt idx="2">
                  <c:v>33.753600000000006</c:v>
                </c:pt>
              </c:numCache>
            </c:numRef>
          </c:val>
          <c:extLst>
            <c:ext xmlns:c16="http://schemas.microsoft.com/office/drawing/2014/chart" uri="{C3380CC4-5D6E-409C-BE32-E72D297353CC}">
              <c16:uniqueId val="{00000003-79CF-6D4F-8571-07615A815B27}"/>
            </c:ext>
          </c:extLst>
        </c:ser>
        <c:dLbls>
          <c:dLblPos val="ctr"/>
          <c:showLegendKey val="0"/>
          <c:showVal val="1"/>
          <c:showCatName val="0"/>
          <c:showSerName val="0"/>
          <c:showPercent val="0"/>
          <c:showBubbleSize val="0"/>
        </c:dLbls>
        <c:gapWidth val="75"/>
        <c:axId val="1031707744"/>
        <c:axId val="1031507792"/>
      </c:barChart>
      <c:catAx>
        <c:axId val="1031707744"/>
        <c:scaling>
          <c:orientation val="minMax"/>
        </c:scaling>
        <c:delete val="0"/>
        <c:axPos val="l"/>
        <c:title>
          <c:tx>
            <c:rich>
              <a:bodyPr rot="-5400000" spcFirstLastPara="1" vertOverflow="ellipsis" vert="horz" wrap="square" anchor="ctr" anchorCtr="1"/>
              <a:lstStyle/>
              <a:p>
                <a:pPr>
                  <a:defRPr sz="2600" b="0" i="0" u="none" strike="noStrike" kern="1200" baseline="0">
                    <a:solidFill>
                      <a:schemeClr val="tx1">
                        <a:lumMod val="65000"/>
                        <a:lumOff val="35000"/>
                      </a:schemeClr>
                    </a:solidFill>
                    <a:latin typeface="+mn-lt"/>
                    <a:ea typeface="+mn-ea"/>
                    <a:cs typeface="+mn-cs"/>
                  </a:defRPr>
                </a:pPr>
                <a:r>
                  <a:rPr lang="en-US" sz="2600" b="1" i="0" u="none" strike="noStrike" kern="1200" baseline="0">
                    <a:solidFill>
                      <a:sysClr val="windowText" lastClr="000000"/>
                    </a:solidFill>
                  </a:rPr>
                  <a:t>Curing temperature [°C]</a:t>
                </a:r>
              </a:p>
            </c:rich>
          </c:tx>
          <c:layout>
            <c:manualLayout>
              <c:xMode val="edge"/>
              <c:yMode val="edge"/>
              <c:x val="4.383423583250317E-3"/>
              <c:y val="0.10353285461297083"/>
            </c:manualLayout>
          </c:layout>
          <c:overlay val="0"/>
          <c:spPr>
            <a:noFill/>
            <a:ln>
              <a:noFill/>
            </a:ln>
            <a:effectLst/>
          </c:spPr>
          <c:txPr>
            <a:bodyPr rot="-5400000" spcFirstLastPara="1" vertOverflow="ellipsis" vert="horz" wrap="square" anchor="ctr" anchorCtr="1"/>
            <a:lstStyle/>
            <a:p>
              <a:pPr>
                <a:defRPr sz="2600" b="0" i="0" u="none" strike="noStrike" kern="1200" baseline="0">
                  <a:solidFill>
                    <a:schemeClr val="tx1">
                      <a:lumMod val="65000"/>
                      <a:lumOff val="35000"/>
                    </a:schemeClr>
                  </a:solidFill>
                  <a:latin typeface="+mn-lt"/>
                  <a:ea typeface="+mn-ea"/>
                  <a:cs typeface="+mn-cs"/>
                </a:defRPr>
              </a:pPr>
              <a:endParaRPr lang="en-US"/>
            </a:p>
          </c:txPr>
        </c:title>
        <c:numFmt formatCode="0" sourceLinked="1"/>
        <c:majorTickMark val="out"/>
        <c:minorTickMark val="none"/>
        <c:tickLblPos val="nextTo"/>
        <c:spPr>
          <a:noFill/>
          <a:ln w="12700" cap="flat" cmpd="sng" algn="ctr">
            <a:solidFill>
              <a:schemeClr val="tx1"/>
            </a:solidFill>
            <a:round/>
          </a:ln>
          <a:effectLst/>
        </c:spPr>
        <c:txPr>
          <a:bodyPr rot="-60000000" spcFirstLastPara="1" vertOverflow="ellipsis" vert="horz" wrap="square" anchor="ctr" anchorCtr="1"/>
          <a:lstStyle/>
          <a:p>
            <a:pPr>
              <a:defRPr sz="2400" b="0" i="0" u="none" strike="noStrike" kern="1200" baseline="0">
                <a:solidFill>
                  <a:schemeClr val="tx1"/>
                </a:solidFill>
                <a:latin typeface="+mn-lt"/>
                <a:ea typeface="+mn-ea"/>
                <a:cs typeface="+mn-cs"/>
              </a:defRPr>
            </a:pPr>
            <a:endParaRPr lang="en-US"/>
          </a:p>
        </c:txPr>
        <c:crossAx val="1031507792"/>
        <c:crosses val="autoZero"/>
        <c:auto val="1"/>
        <c:lblAlgn val="ctr"/>
        <c:lblOffset val="100"/>
        <c:noMultiLvlLbl val="0"/>
      </c:catAx>
      <c:valAx>
        <c:axId val="1031507792"/>
        <c:scaling>
          <c:orientation val="minMax"/>
        </c:scaling>
        <c:delete val="0"/>
        <c:axPos val="b"/>
        <c:title>
          <c:tx>
            <c:rich>
              <a:bodyPr rot="0" spcFirstLastPara="1" vertOverflow="ellipsis" vert="horz" wrap="square" anchor="ctr" anchorCtr="1"/>
              <a:lstStyle/>
              <a:p>
                <a:pPr>
                  <a:defRPr sz="2600" b="0" i="0" u="none" strike="noStrike" kern="1200" baseline="0">
                    <a:solidFill>
                      <a:schemeClr val="tx1">
                        <a:lumMod val="65000"/>
                        <a:lumOff val="35000"/>
                      </a:schemeClr>
                    </a:solidFill>
                    <a:latin typeface="+mn-lt"/>
                    <a:ea typeface="+mn-ea"/>
                    <a:cs typeface="+mn-cs"/>
                  </a:defRPr>
                </a:pPr>
                <a:r>
                  <a:rPr lang="en-US" sz="2600" b="1" i="0" u="none" strike="noStrike" kern="1200" baseline="0">
                    <a:solidFill>
                      <a:sysClr val="windowText" lastClr="000000"/>
                    </a:solidFill>
                  </a:rPr>
                  <a:t>Total curing energy [MJ]</a:t>
                </a:r>
              </a:p>
            </c:rich>
          </c:tx>
          <c:overlay val="0"/>
          <c:spPr>
            <a:noFill/>
            <a:ln>
              <a:noFill/>
            </a:ln>
            <a:effectLst/>
          </c:spPr>
          <c:txPr>
            <a:bodyPr rot="0" spcFirstLastPara="1" vertOverflow="ellipsis" vert="horz" wrap="square" anchor="ctr" anchorCtr="1"/>
            <a:lstStyle/>
            <a:p>
              <a:pPr>
                <a:defRPr sz="2600" b="0" i="0" u="none" strike="noStrike" kern="1200" baseline="0">
                  <a:solidFill>
                    <a:schemeClr val="tx1">
                      <a:lumMod val="65000"/>
                      <a:lumOff val="35000"/>
                    </a:schemeClr>
                  </a:solidFill>
                  <a:latin typeface="+mn-lt"/>
                  <a:ea typeface="+mn-ea"/>
                  <a:cs typeface="+mn-cs"/>
                </a:defRPr>
              </a:pPr>
              <a:endParaRPr lang="en-US"/>
            </a:p>
          </c:txPr>
        </c:title>
        <c:numFmt formatCode="0" sourceLinked="1"/>
        <c:majorTickMark val="out"/>
        <c:minorTickMark val="none"/>
        <c:tickLblPos val="nextTo"/>
        <c:spPr>
          <a:noFill/>
          <a:ln w="12700">
            <a:solidFill>
              <a:schemeClr val="tx1"/>
            </a:solidFill>
          </a:ln>
          <a:effectLst/>
        </c:spPr>
        <c:txPr>
          <a:bodyPr rot="-60000000" spcFirstLastPara="1" vertOverflow="ellipsis" vert="horz" wrap="square" anchor="ctr" anchorCtr="1"/>
          <a:lstStyle/>
          <a:p>
            <a:pPr>
              <a:defRPr sz="2400" b="0" i="0" u="none" strike="noStrike" kern="1200" baseline="0">
                <a:solidFill>
                  <a:schemeClr val="tx1"/>
                </a:solidFill>
                <a:latin typeface="+mn-lt"/>
                <a:ea typeface="+mn-ea"/>
                <a:cs typeface="+mn-cs"/>
              </a:defRPr>
            </a:pPr>
            <a:endParaRPr lang="en-US"/>
          </a:p>
        </c:txPr>
        <c:crossAx val="1031707744"/>
        <c:crosses val="autoZero"/>
        <c:crossBetween val="between"/>
      </c:valAx>
      <c:spPr>
        <a:noFill/>
        <a:ln w="12700">
          <a:solidFill>
            <a:schemeClr val="tx1"/>
          </a:solid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bar"/>
        <c:grouping val="clustered"/>
        <c:varyColors val="0"/>
        <c:ser>
          <c:idx val="0"/>
          <c:order val="0"/>
          <c:tx>
            <c:strRef>
              <c:f>'Specific energy calc&amp;graph'!$B$27</c:f>
              <c:strCache>
                <c:ptCount val="1"/>
                <c:pt idx="0">
                  <c:v>Geo-tile</c:v>
                </c:pt>
              </c:strCache>
            </c:strRef>
          </c:tx>
          <c:spPr>
            <a:solidFill>
              <a:srgbClr val="5A51A2"/>
            </a:solidFill>
            <a:ln>
              <a:solidFill>
                <a:srgbClr val="464646"/>
              </a:solidFill>
            </a:ln>
            <a:effectLst/>
          </c:spPr>
          <c:invertIfNegative val="0"/>
          <c:dLbls>
            <c:dLbl>
              <c:idx val="0"/>
              <c:tx>
                <c:rich>
                  <a:bodyPr/>
                  <a:lstStyle/>
                  <a:p>
                    <a:r>
                      <a:rPr lang="en-US"/>
                      <a:t>48 hrs</a:t>
                    </a:r>
                  </a:p>
                </c:rich>
              </c:tx>
              <c:dLblPos val="ctr"/>
              <c:showLegendKey val="0"/>
              <c:showVal val="1"/>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0-EEA4-CF44-8492-0FE85E187A57}"/>
                </c:ext>
              </c:extLst>
            </c:dLbl>
            <c:spPr>
              <a:noFill/>
              <a:ln>
                <a:noFill/>
              </a:ln>
              <a:effectLst/>
            </c:spPr>
            <c:txPr>
              <a:bodyPr rot="0" spcFirstLastPara="1" vertOverflow="ellipsis" vert="horz" wrap="square" lIns="38100" tIns="19050" rIns="38100" bIns="19050" anchor="ctr" anchorCtr="1">
                <a:spAutoFit/>
              </a:bodyPr>
              <a:lstStyle/>
              <a:p>
                <a:pPr>
                  <a:defRPr sz="2400" b="0" i="0" u="none" strike="noStrike" kern="1200" baseline="0">
                    <a:solidFill>
                      <a:schemeClr val="bg1"/>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'Specific energy calc&amp;graph'!$C$27:$C$28</c:f>
              <c:strCache>
                <c:ptCount val="2"/>
                <c:pt idx="0">
                  <c:v>105°C / 0.8 kW</c:v>
                </c:pt>
                <c:pt idx="1">
                  <c:v>1190°C / 4665 kW</c:v>
                </c:pt>
              </c:strCache>
            </c:strRef>
          </c:cat>
          <c:val>
            <c:numRef>
              <c:f>'Specific energy calc&amp;graph'!$D$27:$E$27</c:f>
              <c:numCache>
                <c:formatCode>0.00</c:formatCode>
                <c:ptCount val="2"/>
                <c:pt idx="0">
                  <c:v>2.4615384615384612</c:v>
                </c:pt>
              </c:numCache>
            </c:numRef>
          </c:val>
          <c:extLst>
            <c:ext xmlns:c16="http://schemas.microsoft.com/office/drawing/2014/chart" uri="{C3380CC4-5D6E-409C-BE32-E72D297353CC}">
              <c16:uniqueId val="{00000001-EEA4-CF44-8492-0FE85E187A57}"/>
            </c:ext>
          </c:extLst>
        </c:ser>
        <c:ser>
          <c:idx val="1"/>
          <c:order val="1"/>
          <c:tx>
            <c:strRef>
              <c:f>'Specific energy calc&amp;graph'!$B$28</c:f>
              <c:strCache>
                <c:ptCount val="1"/>
                <c:pt idx="0">
                  <c:v>Porcelain tile</c:v>
                </c:pt>
              </c:strCache>
            </c:strRef>
          </c:tx>
          <c:spPr>
            <a:solidFill>
              <a:srgbClr val="429DDB"/>
            </a:solidFill>
            <a:ln>
              <a:solidFill>
                <a:srgbClr val="464646"/>
              </a:solidFill>
            </a:ln>
            <a:effectLst/>
          </c:spPr>
          <c:invertIfNegative val="0"/>
          <c:dLbls>
            <c:dLbl>
              <c:idx val="1"/>
              <c:tx>
                <c:rich>
                  <a:bodyPr/>
                  <a:lstStyle/>
                  <a:p>
                    <a:r>
                      <a:rPr lang="en-US"/>
                      <a:t>1 hr</a:t>
                    </a:r>
                  </a:p>
                </c:rich>
              </c:tx>
              <c:dLblPos val="ctr"/>
              <c:showLegendKey val="0"/>
              <c:showVal val="1"/>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2-EEA4-CF44-8492-0FE85E187A57}"/>
                </c:ext>
              </c:extLst>
            </c:dLbl>
            <c:spPr>
              <a:noFill/>
              <a:ln>
                <a:noFill/>
              </a:ln>
              <a:effectLst/>
            </c:spPr>
            <c:txPr>
              <a:bodyPr rot="0" spcFirstLastPara="1" vertOverflow="ellipsis" vert="horz" wrap="square" lIns="38100" tIns="19050" rIns="38100" bIns="19050" anchor="ctr" anchorCtr="1">
                <a:spAutoFit/>
              </a:bodyPr>
              <a:lstStyle/>
              <a:p>
                <a:pPr>
                  <a:defRPr sz="2400" b="0" i="0" u="none" strike="noStrike" kern="1200" baseline="0">
                    <a:solidFill>
                      <a:schemeClr val="bg1"/>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'Specific energy calc&amp;graph'!$C$27:$C$28</c:f>
              <c:strCache>
                <c:ptCount val="2"/>
                <c:pt idx="0">
                  <c:v>105°C / 0.8 kW</c:v>
                </c:pt>
                <c:pt idx="1">
                  <c:v>1190°C / 4665 kW</c:v>
                </c:pt>
              </c:strCache>
            </c:strRef>
          </c:cat>
          <c:val>
            <c:numRef>
              <c:f>'Specific energy calc&amp;graph'!$D$28:$E$28</c:f>
              <c:numCache>
                <c:formatCode>0.00</c:formatCode>
                <c:ptCount val="2"/>
                <c:pt idx="1">
                  <c:v>14.86</c:v>
                </c:pt>
              </c:numCache>
            </c:numRef>
          </c:val>
          <c:extLst>
            <c:ext xmlns:c16="http://schemas.microsoft.com/office/drawing/2014/chart" uri="{C3380CC4-5D6E-409C-BE32-E72D297353CC}">
              <c16:uniqueId val="{00000003-EEA4-CF44-8492-0FE85E187A57}"/>
            </c:ext>
          </c:extLst>
        </c:ser>
        <c:dLbls>
          <c:dLblPos val="ctr"/>
          <c:showLegendKey val="0"/>
          <c:showVal val="1"/>
          <c:showCatName val="0"/>
          <c:showSerName val="0"/>
          <c:showPercent val="0"/>
          <c:showBubbleSize val="0"/>
        </c:dLbls>
        <c:gapWidth val="75"/>
        <c:overlap val="100"/>
        <c:axId val="1031707744"/>
        <c:axId val="1031507792"/>
      </c:barChart>
      <c:catAx>
        <c:axId val="1031707744"/>
        <c:scaling>
          <c:orientation val="minMax"/>
        </c:scaling>
        <c:delete val="0"/>
        <c:axPos val="l"/>
        <c:title>
          <c:tx>
            <c:rich>
              <a:bodyPr rot="-5400000" spcFirstLastPara="1" vertOverflow="ellipsis" vert="horz" wrap="square" anchor="ctr" anchorCtr="1"/>
              <a:lstStyle/>
              <a:p>
                <a:pPr>
                  <a:defRPr sz="2600" b="0" i="0" u="none" strike="noStrike" kern="1200" baseline="0">
                    <a:solidFill>
                      <a:schemeClr val="tx1">
                        <a:lumMod val="65000"/>
                        <a:lumOff val="35000"/>
                      </a:schemeClr>
                    </a:solidFill>
                    <a:latin typeface="+mn-lt"/>
                    <a:ea typeface="+mn-ea"/>
                    <a:cs typeface="+mn-cs"/>
                  </a:defRPr>
                </a:pPr>
                <a:r>
                  <a:rPr lang="en-US" sz="2600" b="1" i="0" u="none" strike="noStrike" kern="1200" baseline="0">
                    <a:solidFill>
                      <a:sysClr val="windowText" lastClr="000000"/>
                    </a:solidFill>
                  </a:rPr>
                  <a:t>Curing temperature / Input power</a:t>
                </a:r>
              </a:p>
            </c:rich>
          </c:tx>
          <c:layout>
            <c:manualLayout>
              <c:xMode val="edge"/>
              <c:yMode val="edge"/>
              <c:x val="4.383423583250317E-3"/>
              <c:y val="0.10353285461297083"/>
            </c:manualLayout>
          </c:layout>
          <c:overlay val="0"/>
          <c:spPr>
            <a:noFill/>
            <a:ln>
              <a:noFill/>
            </a:ln>
            <a:effectLst/>
          </c:spPr>
          <c:txPr>
            <a:bodyPr rot="-5400000" spcFirstLastPara="1" vertOverflow="ellipsis" vert="horz" wrap="square" anchor="ctr" anchorCtr="1"/>
            <a:lstStyle/>
            <a:p>
              <a:pPr>
                <a:defRPr sz="26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out"/>
        <c:minorTickMark val="none"/>
        <c:tickLblPos val="nextTo"/>
        <c:spPr>
          <a:noFill/>
          <a:ln w="12700" cap="flat" cmpd="sng" algn="ctr">
            <a:solidFill>
              <a:schemeClr val="tx1"/>
            </a:solidFill>
            <a:round/>
          </a:ln>
          <a:effectLst/>
        </c:spPr>
        <c:txPr>
          <a:bodyPr rot="-60000000" spcFirstLastPara="1" vertOverflow="ellipsis" vert="horz" wrap="square" anchor="ctr" anchorCtr="1"/>
          <a:lstStyle/>
          <a:p>
            <a:pPr>
              <a:defRPr sz="2400" b="0" i="0" u="none" strike="noStrike" kern="1200" baseline="0">
                <a:solidFill>
                  <a:schemeClr val="tx1"/>
                </a:solidFill>
                <a:latin typeface="+mn-lt"/>
                <a:ea typeface="+mn-ea"/>
                <a:cs typeface="+mn-cs"/>
              </a:defRPr>
            </a:pPr>
            <a:endParaRPr lang="en-US"/>
          </a:p>
        </c:txPr>
        <c:crossAx val="1031507792"/>
        <c:crosses val="autoZero"/>
        <c:auto val="1"/>
        <c:lblAlgn val="ctr"/>
        <c:lblOffset val="100"/>
        <c:noMultiLvlLbl val="0"/>
      </c:catAx>
      <c:valAx>
        <c:axId val="1031507792"/>
        <c:scaling>
          <c:orientation val="minMax"/>
        </c:scaling>
        <c:delete val="0"/>
        <c:axPos val="b"/>
        <c:title>
          <c:tx>
            <c:rich>
              <a:bodyPr rot="0" spcFirstLastPara="1" vertOverflow="ellipsis" vert="horz" wrap="square" anchor="ctr" anchorCtr="1"/>
              <a:lstStyle/>
              <a:p>
                <a:pPr marL="0" marR="0" indent="0" algn="ctr" defTabSz="914400" rtl="0" eaLnBrk="1" fontAlgn="auto" latinLnBrk="0" hangingPunct="1">
                  <a:lnSpc>
                    <a:spcPct val="100000"/>
                  </a:lnSpc>
                  <a:spcBef>
                    <a:spcPts val="0"/>
                  </a:spcBef>
                  <a:spcAft>
                    <a:spcPts val="0"/>
                  </a:spcAft>
                  <a:buClrTx/>
                  <a:buSzTx/>
                  <a:buFontTx/>
                  <a:buNone/>
                  <a:tabLst/>
                  <a:defRPr sz="2600" b="0" i="0" u="none" strike="noStrike" kern="1200" baseline="0">
                    <a:solidFill>
                      <a:sysClr val="windowText" lastClr="000000">
                        <a:lumMod val="65000"/>
                        <a:lumOff val="35000"/>
                      </a:sysClr>
                    </a:solidFill>
                    <a:latin typeface="+mn-lt"/>
                    <a:ea typeface="+mn-ea"/>
                    <a:cs typeface="+mn-cs"/>
                  </a:defRPr>
                </a:pPr>
                <a:r>
                  <a:rPr lang="en-US" sz="2600" b="1" i="0" u="none" strike="noStrike" kern="1200" baseline="0">
                    <a:solidFill>
                      <a:sysClr val="windowText" lastClr="000000"/>
                    </a:solidFill>
                  </a:rPr>
                  <a:t>Specific energy consumption [kWh/m</a:t>
                </a:r>
                <a:r>
                  <a:rPr lang="en-US" sz="2600" b="1" i="0" u="none" strike="noStrike" kern="1200" baseline="30000">
                    <a:solidFill>
                      <a:sysClr val="windowText" lastClr="000000"/>
                    </a:solidFill>
                  </a:rPr>
                  <a:t>2</a:t>
                </a:r>
                <a:r>
                  <a:rPr lang="en-US" sz="2600" b="1" i="0" u="none" strike="noStrike" kern="1200" baseline="0">
                    <a:solidFill>
                      <a:sysClr val="windowText" lastClr="000000"/>
                    </a:solidFill>
                  </a:rPr>
                  <a:t>] </a:t>
                </a:r>
              </a:p>
            </c:rich>
          </c:tx>
          <c:overlay val="0"/>
          <c:spPr>
            <a:noFill/>
            <a:ln>
              <a:noFill/>
            </a:ln>
            <a:effectLst/>
          </c:spPr>
          <c:txPr>
            <a:bodyPr rot="0" spcFirstLastPara="1" vertOverflow="ellipsis" vert="horz" wrap="square" anchor="ctr" anchorCtr="1"/>
            <a:lstStyle/>
            <a:p>
              <a:pPr marL="0" marR="0" indent="0" algn="ctr" defTabSz="914400" rtl="0" eaLnBrk="1" fontAlgn="auto" latinLnBrk="0" hangingPunct="1">
                <a:lnSpc>
                  <a:spcPct val="100000"/>
                </a:lnSpc>
                <a:spcBef>
                  <a:spcPts val="0"/>
                </a:spcBef>
                <a:spcAft>
                  <a:spcPts val="0"/>
                </a:spcAft>
                <a:buClrTx/>
                <a:buSzTx/>
                <a:buFontTx/>
                <a:buNone/>
                <a:tabLst/>
                <a:defRPr sz="2600" b="0" i="0" u="none" strike="noStrike" kern="1200" baseline="0">
                  <a:solidFill>
                    <a:sysClr val="windowText" lastClr="000000">
                      <a:lumMod val="65000"/>
                      <a:lumOff val="35000"/>
                    </a:sysClr>
                  </a:solidFill>
                  <a:latin typeface="+mn-lt"/>
                  <a:ea typeface="+mn-ea"/>
                  <a:cs typeface="+mn-cs"/>
                </a:defRPr>
              </a:pPr>
              <a:endParaRPr lang="en-US"/>
            </a:p>
          </c:txPr>
        </c:title>
        <c:numFmt formatCode="0" sourceLinked="0"/>
        <c:majorTickMark val="out"/>
        <c:minorTickMark val="none"/>
        <c:tickLblPos val="nextTo"/>
        <c:spPr>
          <a:noFill/>
          <a:ln w="12700">
            <a:solidFill>
              <a:schemeClr val="tx1"/>
            </a:solidFill>
          </a:ln>
          <a:effectLst/>
        </c:spPr>
        <c:txPr>
          <a:bodyPr rot="-60000000" spcFirstLastPara="1" vertOverflow="ellipsis" vert="horz" wrap="square" anchor="ctr" anchorCtr="1"/>
          <a:lstStyle/>
          <a:p>
            <a:pPr>
              <a:defRPr sz="2400" b="0" i="0" u="none" strike="noStrike" kern="1200" baseline="0">
                <a:solidFill>
                  <a:schemeClr val="tx1"/>
                </a:solidFill>
                <a:latin typeface="+mn-lt"/>
                <a:ea typeface="+mn-ea"/>
                <a:cs typeface="+mn-cs"/>
              </a:defRPr>
            </a:pPr>
            <a:endParaRPr lang="en-US"/>
          </a:p>
        </c:txPr>
        <c:crossAx val="1031707744"/>
        <c:crosses val="autoZero"/>
        <c:crossBetween val="between"/>
      </c:valAx>
      <c:spPr>
        <a:noFill/>
        <a:ln w="12700">
          <a:solidFill>
            <a:schemeClr val="tx1"/>
          </a:solidFill>
        </a:ln>
        <a:effectLst/>
      </c:spPr>
    </c:plotArea>
    <c:legend>
      <c:legendPos val="r"/>
      <c:legendEntry>
        <c:idx val="1"/>
        <c:txPr>
          <a:bodyPr rot="0" spcFirstLastPara="1" vertOverflow="ellipsis" vert="horz" wrap="square" anchor="ctr" anchorCtr="1"/>
          <a:lstStyle/>
          <a:p>
            <a:pPr>
              <a:defRPr sz="2400" b="0" i="0" u="none" strike="noStrike" kern="1200" baseline="0">
                <a:solidFill>
                  <a:sysClr val="windowText" lastClr="000000"/>
                </a:solidFill>
                <a:latin typeface="+mn-lt"/>
                <a:ea typeface="+mn-ea"/>
                <a:cs typeface="+mn-cs"/>
              </a:defRPr>
            </a:pPr>
            <a:endParaRPr lang="en-US"/>
          </a:p>
        </c:txPr>
      </c:legendEntry>
      <c:layout>
        <c:manualLayout>
          <c:xMode val="edge"/>
          <c:yMode val="edge"/>
          <c:x val="0.77326922620742011"/>
          <c:y val="0.592640949443339"/>
          <c:w val="0.15070653667847705"/>
          <c:h val="0.12979746210435078"/>
        </c:manualLayout>
      </c:layout>
      <c:overlay val="1"/>
      <c:spPr>
        <a:noFill/>
        <a:ln>
          <a:noFill/>
        </a:ln>
        <a:effectLst/>
      </c:spPr>
      <c:txPr>
        <a:bodyPr rot="0" spcFirstLastPara="1" vertOverflow="ellipsis" vert="horz" wrap="square" anchor="ctr" anchorCtr="1"/>
        <a:lstStyle/>
        <a:p>
          <a:pPr>
            <a:defRPr sz="2400" b="0" i="0" u="none" strike="noStrike" kern="1200" baseline="0">
              <a:solidFill>
                <a:sysClr val="windowText" lastClr="000000"/>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6.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1</xdr:col>
      <xdr:colOff>25400</xdr:colOff>
      <xdr:row>7</xdr:row>
      <xdr:rowOff>38100</xdr:rowOff>
    </xdr:from>
    <xdr:to>
      <xdr:col>10</xdr:col>
      <xdr:colOff>751840</xdr:colOff>
      <xdr:row>10</xdr:row>
      <xdr:rowOff>91440</xdr:rowOff>
    </xdr:to>
    <xdr:sp macro="" textlink="">
      <xdr:nvSpPr>
        <xdr:cNvPr id="2" name="TextBox 1">
          <a:extLst>
            <a:ext uri="{FF2B5EF4-FFF2-40B4-BE49-F238E27FC236}">
              <a16:creationId xmlns:a16="http://schemas.microsoft.com/office/drawing/2014/main" id="{70632413-ED21-D19E-E507-76B224C8FF44}"/>
            </a:ext>
          </a:extLst>
        </xdr:cNvPr>
        <xdr:cNvSpPr txBox="1"/>
      </xdr:nvSpPr>
      <xdr:spPr>
        <a:xfrm>
          <a:off x="848360" y="1460500"/>
          <a:ext cx="8133080" cy="66294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0" i="0" u="none" strike="noStrike">
              <a:solidFill>
                <a:schemeClr val="dk1"/>
              </a:solidFill>
              <a:effectLst/>
              <a:latin typeface="+mn-lt"/>
              <a:ea typeface="+mn-ea"/>
              <a:cs typeface="+mn-cs"/>
            </a:rPr>
            <a:t>This experiment was performed using a drying oven (Model 276, Scientific, Randburg, South Africa).</a:t>
          </a:r>
          <a:r>
            <a:rPr lang="en-GB"/>
            <a:t> </a:t>
          </a:r>
        </a:p>
        <a:p>
          <a:r>
            <a:rPr lang="en-GB" sz="1100" b="0" i="0" u="none" strike="noStrike">
              <a:solidFill>
                <a:schemeClr val="dk1"/>
              </a:solidFill>
              <a:effectLst/>
              <a:latin typeface="+mn-lt"/>
              <a:ea typeface="+mn-ea"/>
              <a:cs typeface="+mn-cs"/>
            </a:rPr>
            <a:t>Initial masses prior</a:t>
          </a:r>
          <a:r>
            <a:rPr lang="en-GB" sz="1100" b="0" i="0" u="none" strike="noStrike" baseline="0">
              <a:solidFill>
                <a:schemeClr val="dk1"/>
              </a:solidFill>
              <a:effectLst/>
              <a:latin typeface="+mn-lt"/>
              <a:ea typeface="+mn-ea"/>
              <a:cs typeface="+mn-cs"/>
            </a:rPr>
            <a:t> to curing</a:t>
          </a:r>
          <a:r>
            <a:rPr lang="en-GB" sz="1100" b="0" i="0" u="none" strike="noStrike">
              <a:solidFill>
                <a:schemeClr val="dk1"/>
              </a:solidFill>
              <a:effectLst/>
              <a:latin typeface="+mn-lt"/>
              <a:ea typeface="+mn-ea"/>
              <a:cs typeface="+mn-cs"/>
            </a:rPr>
            <a:t> were determined using a mass balance (SB16000, Mettler Toledo, Greifensee, Switzerland).</a:t>
          </a:r>
        </a:p>
        <a:p>
          <a:r>
            <a:rPr lang="en-GB" sz="1100" b="0" i="0" u="none" strike="noStrike">
              <a:solidFill>
                <a:schemeClr val="dk1"/>
              </a:solidFill>
              <a:effectLst/>
              <a:latin typeface="+mn-lt"/>
              <a:ea typeface="+mn-ea"/>
              <a:cs typeface="+mn-cs"/>
            </a:rPr>
            <a:t>Masses after</a:t>
          </a:r>
          <a:r>
            <a:rPr lang="en-GB" sz="1100" b="0" i="0" u="none" strike="noStrike" baseline="0">
              <a:solidFill>
                <a:schemeClr val="dk1"/>
              </a:solidFill>
              <a:effectLst/>
              <a:latin typeface="+mn-lt"/>
              <a:ea typeface="+mn-ea"/>
              <a:cs typeface="+mn-cs"/>
            </a:rPr>
            <a:t> curing </a:t>
          </a:r>
          <a:r>
            <a:rPr lang="en-GB" sz="1100" b="0" i="0" u="none" strike="noStrike">
              <a:solidFill>
                <a:schemeClr val="dk1"/>
              </a:solidFill>
              <a:effectLst/>
              <a:latin typeface="+mn-lt"/>
              <a:ea typeface="+mn-ea"/>
              <a:cs typeface="+mn-cs"/>
            </a:rPr>
            <a:t>were determined using a higher precision digital mass balance (B214Ai, Optika, Ponteranica, Italy).</a:t>
          </a:r>
          <a:r>
            <a:rPr lang="en-GB"/>
            <a:t> </a:t>
          </a:r>
          <a:endParaRPr lang="en-GB" sz="1100"/>
        </a:p>
      </xdr:txBody>
    </xdr:sp>
    <xdr:clientData/>
  </xdr:twoCellAnchor>
  <xdr:twoCellAnchor>
    <xdr:from>
      <xdr:col>1</xdr:col>
      <xdr:colOff>15394</xdr:colOff>
      <xdr:row>13</xdr:row>
      <xdr:rowOff>18472</xdr:rowOff>
    </xdr:from>
    <xdr:to>
      <xdr:col>10</xdr:col>
      <xdr:colOff>772160</xdr:colOff>
      <xdr:row>30</xdr:row>
      <xdr:rowOff>20320</xdr:rowOff>
    </xdr:to>
    <xdr:sp macro="" textlink="">
      <xdr:nvSpPr>
        <xdr:cNvPr id="3" name="TextBox 2">
          <a:extLst>
            <a:ext uri="{FF2B5EF4-FFF2-40B4-BE49-F238E27FC236}">
              <a16:creationId xmlns:a16="http://schemas.microsoft.com/office/drawing/2014/main" id="{1221FEF4-C8CE-9AFC-EA48-C6F6A98999F4}"/>
            </a:ext>
          </a:extLst>
        </xdr:cNvPr>
        <xdr:cNvSpPr txBox="1"/>
      </xdr:nvSpPr>
      <xdr:spPr>
        <a:xfrm>
          <a:off x="838354" y="2660072"/>
          <a:ext cx="8163406" cy="3456248"/>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solidFill>
                <a:schemeClr val="dk1"/>
              </a:solidFill>
              <a:effectLst/>
              <a:latin typeface="+mn-lt"/>
              <a:ea typeface="+mn-ea"/>
              <a:cs typeface="+mn-cs"/>
            </a:rPr>
            <a:t>The curing time was minimised to reduce the curing energy required at different curing temperatures. Theoretically, a higher curing temperature would lead to faster curing, however the trade-off would be an increased energy input and thus cost. Aiming to identify the optimal point, this study began by measuring the minimum curing time at different curing temperatures. Since water in the geo-tiles functioned as the geopolymerisation reaction medium, the time required to remove the bulk of the water at each curing temperature was chosen to define the time taken to cure a given tile. As water evaporated, the weight of the geo-tiles decreased, indicating that once most of the water had evaporated, any further change in mass would be negligible. The oven temperatures investigated were 85°C, 95°C and 105°C as findings from literature indicated that these temperatures were within the typical geopolymer curing temperature range  (60°C – 120°C). When a mass reduction of less than 1% between measurements was observed, the mass change was considered negligible.</a:t>
          </a:r>
          <a:r>
            <a:rPr lang="en-GB">
              <a:effectLst/>
            </a:rPr>
            <a:t> </a:t>
          </a:r>
          <a:r>
            <a:rPr lang="en-GB" sz="1100">
              <a:solidFill>
                <a:schemeClr val="dk1"/>
              </a:solidFill>
              <a:effectLst/>
              <a:latin typeface="+mn-lt"/>
              <a:ea typeface="+mn-ea"/>
              <a:cs typeface="+mn-cs"/>
            </a:rPr>
            <a:t> </a:t>
          </a:r>
        </a:p>
        <a:p>
          <a:endParaRPr lang="en-GB" sz="1100"/>
        </a:p>
        <a:p>
          <a:pPr marL="0" marR="0" lvl="0" indent="0" defTabSz="914400" eaLnBrk="1" fontAlgn="auto" latinLnBrk="0" hangingPunct="1">
            <a:lnSpc>
              <a:spcPct val="100000"/>
            </a:lnSpc>
            <a:spcBef>
              <a:spcPts val="0"/>
            </a:spcBef>
            <a:spcAft>
              <a:spcPts val="0"/>
            </a:spcAft>
            <a:buClrTx/>
            <a:buSzTx/>
            <a:buFontTx/>
            <a:buNone/>
            <a:tabLst/>
            <a:defRPr/>
          </a:pPr>
          <a:r>
            <a:rPr lang="en-GB" sz="1100"/>
            <a:t>For the geo-tiles cured at 85°C,</a:t>
          </a:r>
          <a:r>
            <a:rPr lang="en-GB" sz="1100" baseline="0"/>
            <a:t> three identical tiles were formed and their initial masses were determined using the lower precision mass balance </a:t>
          </a:r>
          <a:r>
            <a:rPr lang="en-GB" sz="1100" b="0" i="0" u="none" strike="noStrike">
              <a:solidFill>
                <a:schemeClr val="dk1"/>
              </a:solidFill>
              <a:effectLst/>
              <a:latin typeface="+mn-lt"/>
              <a:ea typeface="+mn-ea"/>
              <a:cs typeface="+mn-cs"/>
            </a:rPr>
            <a:t>(SB16000, Mettler Toledo, Greifensee, Switzerland). </a:t>
          </a:r>
          <a:r>
            <a:rPr lang="en-GB" sz="1100" baseline="0"/>
            <a:t>The moist geo-tiles were weighed whilst inside the forming equipment, then the mass of the equipment was subtracted to determine the moist geo-tile mass. </a:t>
          </a:r>
          <a:r>
            <a:rPr lang="en-GB" sz="1100" b="0" i="0" u="none" strike="noStrike">
              <a:solidFill>
                <a:schemeClr val="dk1"/>
              </a:solidFill>
              <a:effectLst/>
              <a:latin typeface="+mn-lt"/>
              <a:ea typeface="+mn-ea"/>
              <a:cs typeface="+mn-cs"/>
            </a:rPr>
            <a:t>It was necessary to use the</a:t>
          </a:r>
          <a:r>
            <a:rPr lang="en-GB" sz="1100" b="0" i="0" u="none" strike="noStrike" baseline="0">
              <a:solidFill>
                <a:schemeClr val="dk1"/>
              </a:solidFill>
              <a:effectLst/>
              <a:latin typeface="+mn-lt"/>
              <a:ea typeface="+mn-ea"/>
              <a:cs typeface="+mn-cs"/>
            </a:rPr>
            <a:t> lower precision</a:t>
          </a:r>
          <a:r>
            <a:rPr lang="en-GB" sz="1100" b="0" i="0" u="none" strike="noStrike">
              <a:solidFill>
                <a:schemeClr val="dk1"/>
              </a:solidFill>
              <a:effectLst/>
              <a:latin typeface="+mn-lt"/>
              <a:ea typeface="+mn-ea"/>
              <a:cs typeface="+mn-cs"/>
            </a:rPr>
            <a:t> mass</a:t>
          </a:r>
          <a:r>
            <a:rPr lang="en-GB" sz="1100" b="0" i="0" u="none" strike="noStrike" baseline="0">
              <a:solidFill>
                <a:schemeClr val="dk1"/>
              </a:solidFill>
              <a:effectLst/>
              <a:latin typeface="+mn-lt"/>
              <a:ea typeface="+mn-ea"/>
              <a:cs typeface="+mn-cs"/>
            </a:rPr>
            <a:t> balance at this stage because the mass of the forming equipment exceeded the weighing range of the precision mass balance</a:t>
          </a:r>
          <a:r>
            <a:rPr lang="en-GB" sz="1100" baseline="0"/>
            <a:t>. The tiles were then placed in the drying oven. The tiles were weighed at the same time daily from after 3 days of curing onwards using the precision digitial mass balance </a:t>
          </a:r>
          <a:r>
            <a:rPr lang="en-GB" sz="1100" b="0" i="0" u="none" strike="noStrike">
              <a:solidFill>
                <a:schemeClr val="dk1"/>
              </a:solidFill>
              <a:effectLst/>
              <a:latin typeface="+mn-lt"/>
              <a:ea typeface="+mn-ea"/>
              <a:cs typeface="+mn-cs"/>
            </a:rPr>
            <a:t>(B214Ai, Optika, Ponteranica, Italy)</a:t>
          </a:r>
          <a:r>
            <a:rPr lang="en-GB" sz="1100" baseline="0"/>
            <a:t>. Once a difference in average mass of less than 1% was observed after 2 consecutive measurements, it was determined that the geo-tiles were fully cured. The exact same procedure was repeated for geo-tiles cured at 95°C. It was evident from preliminary experiments that geo-tiles cured at 105°C would have been close to fully curing at roughly 2 days, therefore the weighing began after two days for tiles cured at this temperature. The masses were observed every 12 hours in the 105°C case for the same reason. The results form this experiment are recorded in the "Curing time vs oven temp" sheet.</a:t>
          </a:r>
          <a:endParaRPr lang="en-GB" sz="1100"/>
        </a:p>
        <a:p>
          <a:endParaRPr lang="en-GB" sz="1100"/>
        </a:p>
      </xdr:txBody>
    </xdr:sp>
    <xdr:clientData/>
  </xdr:twoCellAnchor>
  <xdr:twoCellAnchor>
    <xdr:from>
      <xdr:col>1</xdr:col>
      <xdr:colOff>12700</xdr:colOff>
      <xdr:row>2</xdr:row>
      <xdr:rowOff>12701</xdr:rowOff>
    </xdr:from>
    <xdr:to>
      <xdr:col>10</xdr:col>
      <xdr:colOff>677334</xdr:colOff>
      <xdr:row>4</xdr:row>
      <xdr:rowOff>134698</xdr:rowOff>
    </xdr:to>
    <xdr:sp macro="" textlink="">
      <xdr:nvSpPr>
        <xdr:cNvPr id="4" name="TextBox 3">
          <a:extLst>
            <a:ext uri="{FF2B5EF4-FFF2-40B4-BE49-F238E27FC236}">
              <a16:creationId xmlns:a16="http://schemas.microsoft.com/office/drawing/2014/main" id="{500E5961-9FA5-83B5-99BF-A4A1A0B36A36}"/>
            </a:ext>
          </a:extLst>
        </xdr:cNvPr>
        <xdr:cNvSpPr txBox="1"/>
      </xdr:nvSpPr>
      <xdr:spPr>
        <a:xfrm>
          <a:off x="842433" y="419101"/>
          <a:ext cx="8132234" cy="52839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0" i="0" u="none" strike="noStrike">
              <a:solidFill>
                <a:schemeClr val="dk1"/>
              </a:solidFill>
              <a:effectLst/>
              <a:latin typeface="+mn-lt"/>
              <a:ea typeface="+mn-ea"/>
              <a:cs typeface="+mn-cs"/>
            </a:rPr>
            <a:t>Determine how long it takes for geopolymerized tiles (geo-tiles) cured at various temperatures (85°C, 95°C and 105°C) to fully cure</a:t>
          </a:r>
          <a:r>
            <a:rPr lang="en-GB"/>
            <a:t> </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139306</xdr:colOff>
      <xdr:row>19</xdr:row>
      <xdr:rowOff>107803</xdr:rowOff>
    </xdr:from>
    <xdr:to>
      <xdr:col>14</xdr:col>
      <xdr:colOff>620726</xdr:colOff>
      <xdr:row>44</xdr:row>
      <xdr:rowOff>112034</xdr:rowOff>
    </xdr:to>
    <xdr:graphicFrame macro="">
      <xdr:nvGraphicFramePr>
        <xdr:cNvPr id="2" name="Chart 1">
          <a:extLst>
            <a:ext uri="{FF2B5EF4-FFF2-40B4-BE49-F238E27FC236}">
              <a16:creationId xmlns:a16="http://schemas.microsoft.com/office/drawing/2014/main" id="{ED522E4A-9450-8145-87A7-8D1A02B30DF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xdr:col>
      <xdr:colOff>25400</xdr:colOff>
      <xdr:row>11</xdr:row>
      <xdr:rowOff>38100</xdr:rowOff>
    </xdr:from>
    <xdr:to>
      <xdr:col>8</xdr:col>
      <xdr:colOff>444500</xdr:colOff>
      <xdr:row>14</xdr:row>
      <xdr:rowOff>139700</xdr:rowOff>
    </xdr:to>
    <xdr:sp macro="" textlink="">
      <xdr:nvSpPr>
        <xdr:cNvPr id="2" name="TextBox 1">
          <a:extLst>
            <a:ext uri="{FF2B5EF4-FFF2-40B4-BE49-F238E27FC236}">
              <a16:creationId xmlns:a16="http://schemas.microsoft.com/office/drawing/2014/main" id="{673CA276-7383-A84C-ACB5-E2077EBCA998}"/>
            </a:ext>
          </a:extLst>
        </xdr:cNvPr>
        <xdr:cNvSpPr txBox="1"/>
      </xdr:nvSpPr>
      <xdr:spPr>
        <a:xfrm>
          <a:off x="850900" y="2273300"/>
          <a:ext cx="6197600" cy="711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0" i="0" u="none" strike="noStrike">
              <a:solidFill>
                <a:schemeClr val="dk1"/>
              </a:solidFill>
              <a:effectLst/>
              <a:latin typeface="+mn-lt"/>
              <a:ea typeface="+mn-ea"/>
              <a:cs typeface="+mn-cs"/>
            </a:rPr>
            <a:t>Drying oven (Model 276, Scientific, Randburg, South Africa).</a:t>
          </a:r>
          <a:r>
            <a:rPr lang="en-GB"/>
            <a:t> </a:t>
          </a:r>
        </a:p>
        <a:p>
          <a:r>
            <a:rPr lang="en-GB" sz="1100" b="0">
              <a:effectLst/>
              <a:latin typeface="Aptos" panose="020B0004020202020204" pitchFamily="34" charset="0"/>
              <a:ea typeface="Arial" panose="020B0604020202020204" pitchFamily="34" charset="0"/>
              <a:cs typeface="Arial (Body CS)"/>
            </a:rPr>
            <a:t>Digital plug load monitor (Dottec, Johannesburg, South Africa).</a:t>
          </a:r>
          <a:endParaRPr lang="en-GB"/>
        </a:p>
      </xdr:txBody>
    </xdr:sp>
    <xdr:clientData/>
  </xdr:twoCellAnchor>
  <xdr:twoCellAnchor>
    <xdr:from>
      <xdr:col>1</xdr:col>
      <xdr:colOff>12700</xdr:colOff>
      <xdr:row>18</xdr:row>
      <xdr:rowOff>25400</xdr:rowOff>
    </xdr:from>
    <xdr:to>
      <xdr:col>9</xdr:col>
      <xdr:colOff>774700</xdr:colOff>
      <xdr:row>31</xdr:row>
      <xdr:rowOff>25400</xdr:rowOff>
    </xdr:to>
    <xdr:sp macro="" textlink="">
      <xdr:nvSpPr>
        <xdr:cNvPr id="3" name="TextBox 2">
          <a:extLst>
            <a:ext uri="{FF2B5EF4-FFF2-40B4-BE49-F238E27FC236}">
              <a16:creationId xmlns:a16="http://schemas.microsoft.com/office/drawing/2014/main" id="{99284536-4A49-7F4E-81BF-5D3E332D285F}"/>
            </a:ext>
          </a:extLst>
        </xdr:cNvPr>
        <xdr:cNvSpPr txBox="1"/>
      </xdr:nvSpPr>
      <xdr:spPr>
        <a:xfrm>
          <a:off x="838200" y="3683000"/>
          <a:ext cx="7366000" cy="26416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0">
              <a:effectLst/>
              <a:latin typeface="Aptos" panose="020B0004020202020204" pitchFamily="34" charset="0"/>
              <a:ea typeface="Arial" panose="020B0604020202020204" pitchFamily="34" charset="0"/>
              <a:cs typeface="Arial (Body CS)"/>
            </a:rPr>
            <a:t>Once the curing time at each temperature</a:t>
          </a:r>
          <a:r>
            <a:rPr lang="en-GB" sz="1100" b="0" baseline="0">
              <a:effectLst/>
              <a:latin typeface="Aptos" panose="020B0004020202020204" pitchFamily="34" charset="0"/>
              <a:ea typeface="Arial" panose="020B0604020202020204" pitchFamily="34" charset="0"/>
              <a:cs typeface="Arial (Body CS)"/>
            </a:rPr>
            <a:t> </a:t>
          </a:r>
          <a:r>
            <a:rPr lang="en-GB" sz="1100" b="0" i="0" u="none" strike="noStrike">
              <a:solidFill>
                <a:schemeClr val="dk1"/>
              </a:solidFill>
              <a:effectLst/>
              <a:latin typeface="+mn-lt"/>
              <a:ea typeface="+mn-ea"/>
              <a:cs typeface="+mn-cs"/>
            </a:rPr>
            <a:t>(85°C, 95°C and 105°C) </a:t>
          </a:r>
          <a:r>
            <a:rPr lang="en-GB" sz="1100" b="0">
              <a:effectLst/>
              <a:latin typeface="Aptos" panose="020B0004020202020204" pitchFamily="34" charset="0"/>
              <a:ea typeface="Arial" panose="020B0604020202020204" pitchFamily="34" charset="0"/>
              <a:cs typeface="Arial (Body CS)"/>
            </a:rPr>
            <a:t> was known, as shown</a:t>
          </a:r>
          <a:r>
            <a:rPr lang="en-GB" sz="1100" b="0" baseline="0">
              <a:effectLst/>
              <a:latin typeface="Aptos" panose="020B0004020202020204" pitchFamily="34" charset="0"/>
              <a:ea typeface="Arial" panose="020B0604020202020204" pitchFamily="34" charset="0"/>
              <a:cs typeface="Arial (Body CS)"/>
            </a:rPr>
            <a:t> in the "Curing time vs oven temp" sheet,</a:t>
          </a:r>
          <a:r>
            <a:rPr lang="en-GB" sz="1100" b="0">
              <a:effectLst/>
              <a:latin typeface="Aptos" panose="020B0004020202020204" pitchFamily="34" charset="0"/>
              <a:ea typeface="Arial" panose="020B0604020202020204" pitchFamily="34" charset="0"/>
              <a:cs typeface="Arial (Body CS)"/>
            </a:rPr>
            <a:t> the total curing energy required at each temperature needed to be determined. This would enable the verification that the temperature selected for minimising curing time indeed employed the least curing energy. Energy was measured using a digital plug load monitor (Dottec, Johannesburg, South Africa) with a ± 2% accuracy. The drying oven (Model 276, Scientific, Randburg, South Africa) was plugged into the plug load monitor, which was then connected to the mains electricity. The oven temperature was set to the desired value and left to stabilise for 30 mins. Once at the target temperature, the </a:t>
          </a:r>
          <a:r>
            <a:rPr lang="en-GB" sz="800" b="0">
              <a:effectLst/>
              <a:latin typeface="Aptos" panose="020B0004020202020204" pitchFamily="34" charset="0"/>
              <a:ea typeface="Arial" panose="020B0604020202020204" pitchFamily="34" charset="0"/>
              <a:cs typeface="Arial (Body CS)"/>
            </a:rPr>
            <a:t> </a:t>
          </a:r>
          <a:r>
            <a:rPr lang="en-GB" sz="1100" b="0">
              <a:effectLst/>
              <a:latin typeface="Aptos" panose="020B0004020202020204" pitchFamily="34" charset="0"/>
              <a:ea typeface="Arial" panose="020B0604020202020204" pitchFamily="34" charset="0"/>
              <a:cs typeface="Arial (Body CS)"/>
            </a:rPr>
            <a:t>Cumulative Electrical Usage mode was selected on the plug load monitor, the timer was reset and the consumption in kWh over one hour was measured. This procedure was repeated at the three different temperatures </a:t>
          </a:r>
          <a:r>
            <a:rPr lang="en-GB" sz="1100" b="0" i="0" u="none" strike="noStrike">
              <a:solidFill>
                <a:schemeClr val="dk1"/>
              </a:solidFill>
              <a:effectLst/>
              <a:latin typeface="+mn-lt"/>
              <a:ea typeface="+mn-ea"/>
              <a:cs typeface="+mn-cs"/>
            </a:rPr>
            <a:t>(85°C, 95°C and 105°C) </a:t>
          </a:r>
          <a:r>
            <a:rPr lang="en-GB" sz="1100" b="0">
              <a:effectLst/>
              <a:latin typeface="Aptos" panose="020B0004020202020204" pitchFamily="34" charset="0"/>
              <a:ea typeface="Arial" panose="020B0604020202020204" pitchFamily="34" charset="0"/>
              <a:cs typeface="Arial (Body CS)"/>
            </a:rPr>
            <a:t> to determine their one-hour electrical consumption. The tests were run in triplicate so that the associated standard deviations could be determined.</a:t>
          </a:r>
          <a:r>
            <a:rPr lang="en-GB" sz="800" b="0">
              <a:effectLst/>
              <a:latin typeface="Aptos" panose="020B0004020202020204" pitchFamily="34" charset="0"/>
              <a:ea typeface="Arial" panose="020B0604020202020204" pitchFamily="34" charset="0"/>
              <a:cs typeface="Arial (Body CS)"/>
            </a:rPr>
            <a:t> </a:t>
          </a:r>
          <a:r>
            <a:rPr lang="en-GB" sz="1100" b="0">
              <a:effectLst/>
              <a:latin typeface="Aptos" panose="020B0004020202020204" pitchFamily="34" charset="0"/>
              <a:ea typeface="Arial" panose="020B0604020202020204" pitchFamily="34" charset="0"/>
              <a:cs typeface="Arial (Body CS)"/>
            </a:rPr>
            <a:t> The one-hour consumption was then multiplied by the curing time required to obtain the total curing energy at each temperature. The temperature and curing time combination requiring the lowest total curing energy was then selected as the design specification for the rest of the geo-tiles manufactured</a:t>
          </a:r>
          <a:r>
            <a:rPr lang="en-GB" sz="1100" b="0">
              <a:effectLst/>
              <a:latin typeface="+mn-lt"/>
              <a:ea typeface="+mn-ea"/>
              <a:cs typeface="+mn-cs"/>
            </a:rPr>
            <a:t>.</a:t>
          </a:r>
          <a:endParaRPr lang="en-GB" sz="1100"/>
        </a:p>
      </xdr:txBody>
    </xdr:sp>
    <xdr:clientData/>
  </xdr:twoCellAnchor>
  <xdr:twoCellAnchor>
    <xdr:from>
      <xdr:col>1</xdr:col>
      <xdr:colOff>12700</xdr:colOff>
      <xdr:row>2</xdr:row>
      <xdr:rowOff>12700</xdr:rowOff>
    </xdr:from>
    <xdr:to>
      <xdr:col>9</xdr:col>
      <xdr:colOff>800100</xdr:colOff>
      <xdr:row>7</xdr:row>
      <xdr:rowOff>76200</xdr:rowOff>
    </xdr:to>
    <xdr:sp macro="" textlink="">
      <xdr:nvSpPr>
        <xdr:cNvPr id="4" name="TextBox 3">
          <a:extLst>
            <a:ext uri="{FF2B5EF4-FFF2-40B4-BE49-F238E27FC236}">
              <a16:creationId xmlns:a16="http://schemas.microsoft.com/office/drawing/2014/main" id="{CD34DBCD-1F49-A54B-8DE8-1EFED0D2B326}"/>
            </a:ext>
          </a:extLst>
        </xdr:cNvPr>
        <xdr:cNvSpPr txBox="1"/>
      </xdr:nvSpPr>
      <xdr:spPr>
        <a:xfrm>
          <a:off x="838200" y="419100"/>
          <a:ext cx="7391400" cy="10795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a:solidFill>
                <a:schemeClr val="tx1"/>
              </a:solidFill>
            </a:rPr>
            <a:t>Determine</a:t>
          </a:r>
          <a:r>
            <a:rPr lang="en-GB" baseline="0">
              <a:solidFill>
                <a:schemeClr val="tx1"/>
              </a:solidFill>
            </a:rPr>
            <a:t> the hourly energy consumption of the laboratory oven used to cure geo-tiles at 3 different temperatures.</a:t>
          </a:r>
        </a:p>
        <a:p>
          <a:r>
            <a:rPr lang="en-GB" baseline="0">
              <a:solidFill>
                <a:schemeClr val="tx1"/>
              </a:solidFill>
            </a:rPr>
            <a:t>To use the oven energy consumption to calculate the total curing energy required at each temperature.</a:t>
          </a:r>
        </a:p>
        <a:p>
          <a:r>
            <a:rPr lang="en-GB" baseline="0">
              <a:solidFill>
                <a:schemeClr val="tx1"/>
              </a:solidFill>
            </a:rPr>
            <a:t>The experiment was done as part of the determination of what curing regime would minimize curing energy.</a:t>
          </a:r>
          <a:endParaRPr lang="en-GB">
            <a:solidFill>
              <a:schemeClr val="tx1"/>
            </a:solidFill>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10</xdr:col>
      <xdr:colOff>190841</xdr:colOff>
      <xdr:row>24</xdr:row>
      <xdr:rowOff>60970</xdr:rowOff>
    </xdr:from>
    <xdr:to>
      <xdr:col>15</xdr:col>
      <xdr:colOff>6712545</xdr:colOff>
      <xdr:row>51</xdr:row>
      <xdr:rowOff>199541</xdr:rowOff>
    </xdr:to>
    <xdr:graphicFrame macro="">
      <xdr:nvGraphicFramePr>
        <xdr:cNvPr id="2" name="Chart 1">
          <a:extLst>
            <a:ext uri="{FF2B5EF4-FFF2-40B4-BE49-F238E27FC236}">
              <a16:creationId xmlns:a16="http://schemas.microsoft.com/office/drawing/2014/main" id="{C843AD6C-908A-8442-BCC9-D86EF652B59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28539</xdr:colOff>
      <xdr:row>4</xdr:row>
      <xdr:rowOff>28539</xdr:rowOff>
    </xdr:from>
    <xdr:to>
      <xdr:col>6</xdr:col>
      <xdr:colOff>784831</xdr:colOff>
      <xdr:row>10</xdr:row>
      <xdr:rowOff>185507</xdr:rowOff>
    </xdr:to>
    <xdr:sp macro="" textlink="">
      <xdr:nvSpPr>
        <xdr:cNvPr id="3" name="TextBox 2">
          <a:extLst>
            <a:ext uri="{FF2B5EF4-FFF2-40B4-BE49-F238E27FC236}">
              <a16:creationId xmlns:a16="http://schemas.microsoft.com/office/drawing/2014/main" id="{B2EF5070-6FC1-403F-D1B8-006482C79A27}"/>
            </a:ext>
          </a:extLst>
        </xdr:cNvPr>
        <xdr:cNvSpPr txBox="1"/>
      </xdr:nvSpPr>
      <xdr:spPr>
        <a:xfrm>
          <a:off x="1227191" y="856179"/>
          <a:ext cx="5051460" cy="135562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u="sng" kern="1200"/>
            <a:t>Comments:</a:t>
          </a:r>
        </a:p>
        <a:p>
          <a:r>
            <a:rPr lang="en-GB" sz="1100" kern="1200"/>
            <a:t>Once</a:t>
          </a:r>
          <a:r>
            <a:rPr lang="en-GB" sz="1100" kern="1200" baseline="0"/>
            <a:t> the oven had been at the respective target oven temperatures, the plug load monitor began recording energy consumed in kWh over the course of one hour. These recordings were made on 3 separate days at each temperature </a:t>
          </a:r>
          <a:r>
            <a:rPr lang="en-GB" sz="1100" b="0" i="0" u="none" strike="noStrike">
              <a:solidFill>
                <a:schemeClr val="dk1"/>
              </a:solidFill>
              <a:effectLst/>
              <a:latin typeface="+mn-lt"/>
              <a:ea typeface="+mn-ea"/>
              <a:cs typeface="+mn-cs"/>
            </a:rPr>
            <a:t>(85°C, 95°C and 105°C)</a:t>
          </a:r>
          <a:r>
            <a:rPr lang="en-GB" sz="1100" b="0" i="0" u="none" strike="noStrike" kern="1200" baseline="0">
              <a:solidFill>
                <a:schemeClr val="dk1"/>
              </a:solidFill>
              <a:effectLst/>
              <a:latin typeface="+mn-lt"/>
              <a:ea typeface="+mn-ea"/>
              <a:cs typeface="+mn-cs"/>
            </a:rPr>
            <a:t>. The average energy consumption at each temperature is calculated in the 4th table along with standard deviation of the average energy consuption.</a:t>
          </a:r>
          <a:endParaRPr lang="en-GB" sz="1100" kern="1200"/>
        </a:p>
      </xdr:txBody>
    </xdr:sp>
    <xdr:clientData/>
  </xdr:twoCellAnchor>
  <xdr:twoCellAnchor>
    <xdr:from>
      <xdr:col>11</xdr:col>
      <xdr:colOff>23972</xdr:colOff>
      <xdr:row>4</xdr:row>
      <xdr:rowOff>23971</xdr:rowOff>
    </xdr:from>
    <xdr:to>
      <xdr:col>15</xdr:col>
      <xdr:colOff>6977865</xdr:colOff>
      <xdr:row>9</xdr:row>
      <xdr:rowOff>14270</xdr:rowOff>
    </xdr:to>
    <xdr:sp macro="" textlink="">
      <xdr:nvSpPr>
        <xdr:cNvPr id="4" name="TextBox 3">
          <a:extLst>
            <a:ext uri="{FF2B5EF4-FFF2-40B4-BE49-F238E27FC236}">
              <a16:creationId xmlns:a16="http://schemas.microsoft.com/office/drawing/2014/main" id="{F204F1A1-6873-A948-91B4-5DA4FFD01664}"/>
            </a:ext>
          </a:extLst>
        </xdr:cNvPr>
        <xdr:cNvSpPr txBox="1"/>
      </xdr:nvSpPr>
      <xdr:spPr>
        <a:xfrm>
          <a:off x="8557230" y="851611"/>
          <a:ext cx="11605804" cy="98917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u="sng" strike="noStrike">
              <a:solidFill>
                <a:schemeClr val="dk1"/>
              </a:solidFill>
              <a:effectLst/>
              <a:latin typeface="+mn-lt"/>
              <a:ea typeface="+mn-ea"/>
              <a:cs typeface="+mn-cs"/>
            </a:rPr>
            <a:t>Comments:</a:t>
          </a:r>
          <a:br>
            <a:rPr lang="en-GB" sz="1100" b="0" i="0" u="none" strike="noStrike">
              <a:solidFill>
                <a:schemeClr val="dk1"/>
              </a:solidFill>
              <a:effectLst/>
              <a:latin typeface="+mn-lt"/>
              <a:ea typeface="+mn-ea"/>
              <a:cs typeface="+mn-cs"/>
            </a:rPr>
          </a:br>
          <a:r>
            <a:rPr lang="en-GB" sz="1100" b="0" i="0" u="none" strike="noStrike">
              <a:solidFill>
                <a:schemeClr val="dk1"/>
              </a:solidFill>
              <a:effectLst/>
              <a:latin typeface="+mn-lt"/>
              <a:ea typeface="+mn-ea"/>
              <a:cs typeface="+mn-cs"/>
            </a:rPr>
            <a:t>The one-hour consumption was then multiplied by the curing time required to obtain the total curing energy at each temperature. The temperature and curing time combination requiring the lowest total curing energy was then selected as the design specification for the rest of the geo-tiles manufactured.</a:t>
          </a:r>
          <a:r>
            <a:rPr lang="en-GB"/>
            <a:t> </a:t>
          </a:r>
          <a:endParaRPr lang="en-GB" sz="1100" kern="12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12700</xdr:colOff>
      <xdr:row>11</xdr:row>
      <xdr:rowOff>25400</xdr:rowOff>
    </xdr:from>
    <xdr:to>
      <xdr:col>9</xdr:col>
      <xdr:colOff>774700</xdr:colOff>
      <xdr:row>24</xdr:row>
      <xdr:rowOff>25400</xdr:rowOff>
    </xdr:to>
    <xdr:sp macro="" textlink="">
      <xdr:nvSpPr>
        <xdr:cNvPr id="3" name="TextBox 2">
          <a:extLst>
            <a:ext uri="{FF2B5EF4-FFF2-40B4-BE49-F238E27FC236}">
              <a16:creationId xmlns:a16="http://schemas.microsoft.com/office/drawing/2014/main" id="{4AAA5FE5-0FD2-FB44-82FF-C493E9BC3F28}"/>
            </a:ext>
          </a:extLst>
        </xdr:cNvPr>
        <xdr:cNvSpPr txBox="1"/>
      </xdr:nvSpPr>
      <xdr:spPr>
        <a:xfrm>
          <a:off x="838200" y="2260600"/>
          <a:ext cx="7366000" cy="26416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a:effectLst/>
              <a:latin typeface="Aptos" panose="020B0004020202020204" pitchFamily="34" charset="0"/>
              <a:ea typeface="Arial" panose="020B0604020202020204" pitchFamily="34" charset="0"/>
              <a:cs typeface="Arial (Body CS)"/>
            </a:rPr>
            <a:t>Calculation of the curing energy required</a:t>
          </a:r>
          <a:r>
            <a:rPr lang="en-GB" sz="1100" baseline="0">
              <a:effectLst/>
              <a:latin typeface="Aptos" panose="020B0004020202020204" pitchFamily="34" charset="0"/>
              <a:ea typeface="Arial" panose="020B0604020202020204" pitchFamily="34" charset="0"/>
              <a:cs typeface="Arial (Body CS)"/>
            </a:rPr>
            <a:t> to manufacture geo-tiles was based on using an industrial laboratory scale drying oven, </a:t>
          </a:r>
          <a:r>
            <a:rPr lang="en-GB" sz="1100">
              <a:effectLst/>
              <a:latin typeface="Aptos" panose="020B0004020202020204" pitchFamily="34" charset="0"/>
              <a:ea typeface="Arial" panose="020B0604020202020204" pitchFamily="34" charset="0"/>
              <a:cs typeface="Arial (Body CS)"/>
            </a:rPr>
            <a:t>the Heratherm general protocol oven (OGS750, Thermo-Fischer, Massachusetts, USA).</a:t>
          </a:r>
        </a:p>
        <a:p>
          <a:pPr marL="0" marR="0" lvl="0" indent="0" defTabSz="914400" eaLnBrk="1" fontAlgn="auto" latinLnBrk="0" hangingPunct="1">
            <a:lnSpc>
              <a:spcPct val="100000"/>
            </a:lnSpc>
            <a:spcBef>
              <a:spcPts val="0"/>
            </a:spcBef>
            <a:spcAft>
              <a:spcPts val="0"/>
            </a:spcAft>
            <a:buClrTx/>
            <a:buSzTx/>
            <a:buFontTx/>
            <a:buNone/>
            <a:tabLst/>
            <a:defRPr/>
          </a:pPr>
          <a:r>
            <a:rPr lang="en-GB" sz="1100">
              <a:effectLst/>
              <a:latin typeface="Aptos" panose="020B0004020202020204" pitchFamily="34" charset="0"/>
              <a:ea typeface="Arial" panose="020B0604020202020204" pitchFamily="34" charset="0"/>
              <a:cs typeface="Arial (Body CS)"/>
            </a:rPr>
            <a:t> Assuming a commercially standard tile size of 200 mm x 200 mm and using the dimensions of the trays in the Heratherm oven (1060 mm x 590 mm),  the</a:t>
          </a:r>
          <a:r>
            <a:rPr lang="en-GB" sz="1100" baseline="0">
              <a:effectLst/>
              <a:latin typeface="Aptos" panose="020B0004020202020204" pitchFamily="34" charset="0"/>
              <a:ea typeface="Arial" panose="020B0604020202020204" pitchFamily="34" charset="0"/>
              <a:cs typeface="Arial (Body CS)"/>
            </a:rPr>
            <a:t> number of </a:t>
          </a:r>
          <a:r>
            <a:rPr lang="en-GB" sz="1100">
              <a:effectLst/>
              <a:latin typeface="Aptos" panose="020B0004020202020204" pitchFamily="34" charset="0"/>
              <a:ea typeface="Arial" panose="020B0604020202020204" pitchFamily="34" charset="0"/>
              <a:cs typeface="Arial (Body CS)"/>
            </a:rPr>
            <a:t>geo-tiles that could fit on a tray was calculated. The number of shelves</a:t>
          </a:r>
          <a:r>
            <a:rPr lang="en-GB" sz="1100" baseline="0">
              <a:effectLst/>
              <a:latin typeface="Aptos" panose="020B0004020202020204" pitchFamily="34" charset="0"/>
              <a:ea typeface="Arial" panose="020B0604020202020204" pitchFamily="34" charset="0"/>
              <a:cs typeface="Arial (Body CS)"/>
            </a:rPr>
            <a:t> that the oven was configurable to was identified to determine the total area of geo-tiles that could be cured at a time. The power rating of the oven was then used to calculate how much specific energy would be required given a geo-tile curing duration of 48 hours.</a:t>
          </a:r>
          <a:endParaRPr lang="en-GB" sz="1100">
            <a:effectLst/>
            <a:latin typeface="Aptos" panose="020B0004020202020204" pitchFamily="34" charset="0"/>
            <a:ea typeface="Arial" panose="020B0604020202020204" pitchFamily="34" charset="0"/>
            <a:cs typeface="Arial (Body 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effectLst/>
            <a:latin typeface="Aptos" panose="020B0004020202020204" pitchFamily="34" charset="0"/>
            <a:ea typeface="Arial" panose="020B0604020202020204" pitchFamily="34" charset="0"/>
            <a:cs typeface="Arial (Body 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effectLst/>
              <a:latin typeface="Aptos" panose="020B0004020202020204" pitchFamily="34" charset="0"/>
              <a:ea typeface="Arial" panose="020B0604020202020204" pitchFamily="34" charset="0"/>
              <a:cs typeface="Arial (Body CS)"/>
            </a:rPr>
            <a:t>Calculation of the total</a:t>
          </a:r>
          <a:r>
            <a:rPr lang="en-GB" sz="1100" baseline="0">
              <a:effectLst/>
              <a:latin typeface="Aptos" panose="020B0004020202020204" pitchFamily="34" charset="0"/>
              <a:ea typeface="Arial" panose="020B0604020202020204" pitchFamily="34" charset="0"/>
              <a:cs typeface="Arial (Body CS)"/>
            </a:rPr>
            <a:t> embodied energy of geo-tiles took into account the embodied energy of the NaOH and the curing energy. The energy contribution of the raw tailings was not considered as they are valorized waste.</a:t>
          </a:r>
          <a:endParaRPr lang="en-GB" sz="1100">
            <a:effectLst/>
            <a:latin typeface="Aptos" panose="020B0004020202020204" pitchFamily="34" charset="0"/>
            <a:ea typeface="Arial" panose="020B0604020202020204" pitchFamily="34" charset="0"/>
            <a:cs typeface="Arial (Body CS)"/>
          </a:endParaRPr>
        </a:p>
        <a:p>
          <a:endParaRPr lang="en-GB" sz="1100">
            <a:effectLst/>
            <a:latin typeface="Aptos" panose="020B0004020202020204" pitchFamily="34" charset="0"/>
            <a:ea typeface="Arial" panose="020B0604020202020204" pitchFamily="34" charset="0"/>
            <a:cs typeface="Arial (Body CS)"/>
          </a:endParaRPr>
        </a:p>
      </xdr:txBody>
    </xdr:sp>
    <xdr:clientData/>
  </xdr:twoCellAnchor>
  <xdr:twoCellAnchor>
    <xdr:from>
      <xdr:col>1</xdr:col>
      <xdr:colOff>12700</xdr:colOff>
      <xdr:row>2</xdr:row>
      <xdr:rowOff>12700</xdr:rowOff>
    </xdr:from>
    <xdr:to>
      <xdr:col>9</xdr:col>
      <xdr:colOff>800100</xdr:colOff>
      <xdr:row>7</xdr:row>
      <xdr:rowOff>76200</xdr:rowOff>
    </xdr:to>
    <xdr:sp macro="" textlink="">
      <xdr:nvSpPr>
        <xdr:cNvPr id="4" name="TextBox 3">
          <a:extLst>
            <a:ext uri="{FF2B5EF4-FFF2-40B4-BE49-F238E27FC236}">
              <a16:creationId xmlns:a16="http://schemas.microsoft.com/office/drawing/2014/main" id="{DFC0B1FC-1DB6-5B48-9C7A-5937AAD8770D}"/>
            </a:ext>
          </a:extLst>
        </xdr:cNvPr>
        <xdr:cNvSpPr txBox="1"/>
      </xdr:nvSpPr>
      <xdr:spPr>
        <a:xfrm>
          <a:off x="838200" y="419100"/>
          <a:ext cx="7391400" cy="10795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a:solidFill>
                <a:schemeClr val="tx1"/>
              </a:solidFill>
            </a:rPr>
            <a:t>To compare</a:t>
          </a:r>
          <a:r>
            <a:rPr lang="en-GB" baseline="0">
              <a:solidFill>
                <a:schemeClr val="tx1"/>
              </a:solidFill>
            </a:rPr>
            <a:t> curing energy required by geo-tiles to the curing energy required by conventional porcelain tiles.</a:t>
          </a:r>
        </a:p>
        <a:p>
          <a:r>
            <a:rPr lang="en-GB" baseline="0">
              <a:solidFill>
                <a:schemeClr val="tx1"/>
              </a:solidFill>
            </a:rPr>
            <a:t>To calculate the embodied specific energy of geo-tiles by addding the curing energy to the embodied enregy of NaOH required to make geo-tiles</a:t>
          </a:r>
          <a:endParaRPr lang="en-GB">
            <a:solidFill>
              <a:schemeClr val="tx1"/>
            </a:solidFill>
          </a:endParaRPr>
        </a:p>
      </xdr:txBody>
    </xdr:sp>
    <xdr:clientData/>
  </xdr:twoCellAnchor>
</xdr:wsDr>
</file>

<file path=xl/drawings/drawing6.xml><?xml version="1.0" encoding="utf-8"?>
<xdr:wsDr xmlns:xdr="http://schemas.openxmlformats.org/drawingml/2006/spreadsheetDrawing" xmlns:a="http://schemas.openxmlformats.org/drawingml/2006/main">
  <xdr:twoCellAnchor editAs="absolute">
    <xdr:from>
      <xdr:col>1</xdr:col>
      <xdr:colOff>25400</xdr:colOff>
      <xdr:row>31</xdr:row>
      <xdr:rowOff>39508</xdr:rowOff>
    </xdr:from>
    <xdr:to>
      <xdr:col>6</xdr:col>
      <xdr:colOff>1577320</xdr:colOff>
      <xdr:row>64</xdr:row>
      <xdr:rowOff>31043</xdr:rowOff>
    </xdr:to>
    <xdr:graphicFrame macro="">
      <xdr:nvGraphicFramePr>
        <xdr:cNvPr id="4" name="Chart 3">
          <a:extLst>
            <a:ext uri="{FF2B5EF4-FFF2-40B4-BE49-F238E27FC236}">
              <a16:creationId xmlns:a16="http://schemas.microsoft.com/office/drawing/2014/main" id="{9EF4BFAF-5464-F94A-A93F-421B68CAA30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3" Type="http://schemas.openxmlformats.org/officeDocument/2006/relationships/hyperlink" Target="https://doi.org/10.1016/j.applthermaleng.2019.01.052" TargetMode="External"/><Relationship Id="rId2" Type="http://schemas.openxmlformats.org/officeDocument/2006/relationships/hyperlink" Target="https://doi.org/10.1016/j.applthermaleng.2019.01.052" TargetMode="External"/><Relationship Id="rId1" Type="http://schemas.openxmlformats.org/officeDocument/2006/relationships/hyperlink" Target="https://doi.org/10.1016/j.applthermaleng.2019.01.052" TargetMode="External"/><Relationship Id="rId4" Type="http://schemas.openxmlformats.org/officeDocument/2006/relationships/drawing" Target="../drawings/drawing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631A8C-44DE-0549-B3A9-E276128792D2}">
  <dimension ref="B2:B17"/>
  <sheetViews>
    <sheetView tabSelected="1" zoomScale="125" workbookViewId="0">
      <selection activeCell="F12" sqref="F12"/>
    </sheetView>
  </sheetViews>
  <sheetFormatPr baseColWidth="10" defaultRowHeight="16" x14ac:dyDescent="0.2"/>
  <sheetData>
    <row r="2" spans="2:2" x14ac:dyDescent="0.2">
      <c r="B2" s="2" t="s">
        <v>3</v>
      </c>
    </row>
    <row r="7" spans="2:2" x14ac:dyDescent="0.2">
      <c r="B7" s="2" t="s">
        <v>4</v>
      </c>
    </row>
    <row r="8" spans="2:2" x14ac:dyDescent="0.2">
      <c r="B8" s="3"/>
    </row>
    <row r="9" spans="2:2" x14ac:dyDescent="0.2">
      <c r="B9" s="3"/>
    </row>
    <row r="13" spans="2:2" x14ac:dyDescent="0.2">
      <c r="B13" s="2" t="s">
        <v>5</v>
      </c>
    </row>
    <row r="16" spans="2:2" x14ac:dyDescent="0.2">
      <c r="B16" s="102"/>
    </row>
    <row r="17" spans="2:2" x14ac:dyDescent="0.2">
      <c r="B17" s="102"/>
    </row>
  </sheetData>
  <pageMargins left="0.7" right="0.7" top="0.75" bottom="0.75" header="0.3" footer="0.3"/>
  <pageSetup paperSize="9" orientation="portrait" horizontalDpi="0" verticalDpi="0"/>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DBBA1B-A6B0-DE44-9443-CB0FCC75CC25}">
  <dimension ref="B3:R49"/>
  <sheetViews>
    <sheetView zoomScale="86" workbookViewId="0">
      <selection activeCell="Q35" sqref="Q35"/>
    </sheetView>
  </sheetViews>
  <sheetFormatPr baseColWidth="10" defaultRowHeight="16" x14ac:dyDescent="0.2"/>
  <cols>
    <col min="2" max="2" width="9.83203125" customWidth="1"/>
    <col min="7" max="7" width="14.5" customWidth="1"/>
    <col min="12" max="12" width="12.33203125" bestFit="1" customWidth="1"/>
    <col min="17" max="17" width="12.5" customWidth="1"/>
  </cols>
  <sheetData>
    <row r="3" spans="2:18" x14ac:dyDescent="0.2">
      <c r="D3" s="20" t="s">
        <v>26</v>
      </c>
      <c r="E3" s="21"/>
      <c r="F3" s="22" t="s">
        <v>18</v>
      </c>
      <c r="I3" s="23" t="s">
        <v>26</v>
      </c>
      <c r="J3" s="24"/>
      <c r="K3" s="25" t="s">
        <v>21</v>
      </c>
      <c r="N3" s="20" t="s">
        <v>26</v>
      </c>
      <c r="O3" s="21"/>
      <c r="P3" s="22" t="s">
        <v>22</v>
      </c>
    </row>
    <row r="4" spans="2:18" x14ac:dyDescent="0.2">
      <c r="B4" s="122" t="s">
        <v>153</v>
      </c>
      <c r="C4" s="8"/>
      <c r="D4" s="9" t="s">
        <v>2</v>
      </c>
      <c r="E4" s="9" t="s">
        <v>1</v>
      </c>
      <c r="F4" s="9" t="s">
        <v>0</v>
      </c>
      <c r="G4" s="9"/>
      <c r="H4" s="9"/>
      <c r="I4" s="9" t="s">
        <v>12</v>
      </c>
      <c r="J4" s="9" t="s">
        <v>11</v>
      </c>
      <c r="K4" s="9" t="s">
        <v>10</v>
      </c>
      <c r="L4" s="9"/>
      <c r="M4" s="9"/>
      <c r="N4" s="9" t="s">
        <v>15</v>
      </c>
      <c r="O4" s="9" t="s">
        <v>14</v>
      </c>
      <c r="P4" s="10" t="s">
        <v>13</v>
      </c>
    </row>
    <row r="5" spans="2:18" x14ac:dyDescent="0.2">
      <c r="D5" s="20" t="s">
        <v>23</v>
      </c>
      <c r="E5" s="9"/>
      <c r="F5" s="10"/>
      <c r="G5" s="120" t="s">
        <v>25</v>
      </c>
      <c r="H5" s="121" t="s">
        <v>24</v>
      </c>
      <c r="I5" s="20" t="s">
        <v>23</v>
      </c>
      <c r="J5" s="9"/>
      <c r="K5" s="10"/>
      <c r="L5" s="120" t="s">
        <v>25</v>
      </c>
      <c r="M5" s="121" t="s">
        <v>24</v>
      </c>
      <c r="N5" s="20" t="s">
        <v>23</v>
      </c>
      <c r="O5" s="21"/>
      <c r="P5" s="22"/>
      <c r="Q5" s="90" t="s">
        <v>25</v>
      </c>
      <c r="R5" s="91" t="s">
        <v>24</v>
      </c>
    </row>
    <row r="6" spans="2:18" ht="16" customHeight="1" x14ac:dyDescent="0.2">
      <c r="B6" s="124" t="s">
        <v>154</v>
      </c>
      <c r="C6" s="87">
        <v>0</v>
      </c>
      <c r="D6" s="11">
        <v>238</v>
      </c>
      <c r="E6" s="1">
        <v>238</v>
      </c>
      <c r="F6" s="12">
        <v>237</v>
      </c>
      <c r="G6" s="92">
        <v>237.66666666666666</v>
      </c>
      <c r="H6" s="92">
        <v>0.57735026918962584</v>
      </c>
      <c r="I6" s="11">
        <v>236</v>
      </c>
      <c r="J6" s="1">
        <v>236</v>
      </c>
      <c r="K6" s="12">
        <v>239</v>
      </c>
      <c r="L6" s="92">
        <v>237</v>
      </c>
      <c r="M6" s="92">
        <v>1.7320508075688772</v>
      </c>
      <c r="N6" s="17">
        <v>236</v>
      </c>
      <c r="O6" s="18">
        <v>236</v>
      </c>
      <c r="P6" s="19">
        <v>236</v>
      </c>
      <c r="Q6" s="92">
        <v>236</v>
      </c>
      <c r="R6" s="92">
        <v>0</v>
      </c>
    </row>
    <row r="7" spans="2:18" ht="17" customHeight="1" x14ac:dyDescent="0.2">
      <c r="B7" s="125"/>
      <c r="C7" s="88">
        <v>2</v>
      </c>
      <c r="D7" s="13"/>
      <c r="F7" s="6"/>
      <c r="G7" s="93"/>
      <c r="H7" s="94"/>
      <c r="I7" s="13"/>
      <c r="K7" s="6"/>
      <c r="L7" s="93"/>
      <c r="M7" s="94"/>
      <c r="N7" s="13">
        <v>199.75</v>
      </c>
      <c r="O7" s="1">
        <v>198.5</v>
      </c>
      <c r="P7" s="6">
        <v>201.21</v>
      </c>
      <c r="Q7" s="93">
        <v>199.82000000000002</v>
      </c>
      <c r="R7" s="94">
        <v>1.3563554106501774</v>
      </c>
    </row>
    <row r="8" spans="2:18" x14ac:dyDescent="0.2">
      <c r="B8" s="125"/>
      <c r="C8" s="88">
        <v>2.5</v>
      </c>
      <c r="D8" s="13"/>
      <c r="F8" s="6"/>
      <c r="G8" s="93"/>
      <c r="H8" s="94"/>
      <c r="I8" s="13"/>
      <c r="K8" s="6"/>
      <c r="L8" s="93"/>
      <c r="M8" s="94"/>
      <c r="N8" s="13">
        <v>199.22</v>
      </c>
      <c r="O8" s="1">
        <v>198.43</v>
      </c>
      <c r="P8" s="6">
        <v>199.98</v>
      </c>
      <c r="Q8" s="93">
        <v>199.21</v>
      </c>
      <c r="R8" s="94">
        <v>0.77504838558633671</v>
      </c>
    </row>
    <row r="9" spans="2:18" x14ac:dyDescent="0.2">
      <c r="B9" s="125"/>
      <c r="C9" s="88">
        <v>3</v>
      </c>
      <c r="D9" s="13">
        <v>215.99</v>
      </c>
      <c r="E9">
        <v>211.64</v>
      </c>
      <c r="F9" s="6">
        <v>210.07</v>
      </c>
      <c r="G9" s="94">
        <v>212.56666666666669</v>
      </c>
      <c r="H9" s="94">
        <v>3.0668605011205505</v>
      </c>
      <c r="I9" s="13">
        <v>199.92</v>
      </c>
      <c r="J9">
        <v>198.04</v>
      </c>
      <c r="K9" s="6">
        <v>204.34</v>
      </c>
      <c r="L9" s="94">
        <v>200.76666666666665</v>
      </c>
      <c r="M9" s="94">
        <v>3.2342129387740348</v>
      </c>
      <c r="N9" s="11">
        <v>199.1</v>
      </c>
      <c r="O9" s="1">
        <v>198.4</v>
      </c>
      <c r="P9" s="6">
        <v>199.74</v>
      </c>
      <c r="Q9" s="94">
        <v>199.08</v>
      </c>
      <c r="R9" s="94">
        <v>0.67022384320464312</v>
      </c>
    </row>
    <row r="10" spans="2:18" x14ac:dyDescent="0.2">
      <c r="B10" s="125"/>
      <c r="C10" s="88">
        <v>4</v>
      </c>
      <c r="D10" s="13">
        <v>207.55</v>
      </c>
      <c r="E10">
        <v>205.94</v>
      </c>
      <c r="F10" s="6">
        <v>205.12</v>
      </c>
      <c r="G10" s="94">
        <v>206.20333333333335</v>
      </c>
      <c r="H10" s="94">
        <v>1.2362173487430697</v>
      </c>
      <c r="I10" s="13">
        <v>199.14</v>
      </c>
      <c r="J10">
        <v>197.32</v>
      </c>
      <c r="K10" s="6">
        <v>200.03</v>
      </c>
      <c r="L10" s="94">
        <v>198.83</v>
      </c>
      <c r="M10" s="94">
        <v>1.3813399291991841</v>
      </c>
      <c r="N10" s="13"/>
      <c r="P10" s="6"/>
      <c r="Q10" s="94"/>
      <c r="R10" s="94"/>
    </row>
    <row r="11" spans="2:18" x14ac:dyDescent="0.2">
      <c r="B11" s="125"/>
      <c r="C11" s="88">
        <v>5</v>
      </c>
      <c r="D11" s="13">
        <v>203.24</v>
      </c>
      <c r="E11">
        <v>202.06</v>
      </c>
      <c r="F11" s="6">
        <v>200.96</v>
      </c>
      <c r="G11" s="94">
        <v>202.08666666666667</v>
      </c>
      <c r="H11" s="94">
        <v>1.1402338941345915</v>
      </c>
      <c r="I11" s="13">
        <v>199.01</v>
      </c>
      <c r="J11">
        <v>197.2</v>
      </c>
      <c r="K11" s="6">
        <v>199.73</v>
      </c>
      <c r="L11" s="94">
        <v>198.64666666666665</v>
      </c>
      <c r="M11" s="94">
        <v>1.3035464446399043</v>
      </c>
      <c r="N11" s="13"/>
      <c r="P11" s="6"/>
      <c r="Q11" s="94"/>
      <c r="R11" s="94"/>
    </row>
    <row r="12" spans="2:18" x14ac:dyDescent="0.2">
      <c r="B12" s="125"/>
      <c r="C12" s="88">
        <v>6</v>
      </c>
      <c r="D12" s="13">
        <v>200.56</v>
      </c>
      <c r="E12">
        <v>200.15</v>
      </c>
      <c r="F12" s="6">
        <v>198.94</v>
      </c>
      <c r="G12" s="94">
        <v>199.88333333333335</v>
      </c>
      <c r="H12" s="94">
        <v>0.84227865539460189</v>
      </c>
      <c r="I12" s="13"/>
      <c r="K12" s="6"/>
      <c r="L12" s="94"/>
      <c r="M12" s="94"/>
      <c r="N12" s="13"/>
      <c r="P12" s="6"/>
      <c r="Q12" s="94"/>
      <c r="R12" s="94"/>
    </row>
    <row r="13" spans="2:18" x14ac:dyDescent="0.2">
      <c r="B13" s="125"/>
      <c r="C13" s="88">
        <v>7</v>
      </c>
      <c r="D13" s="13">
        <v>199.36</v>
      </c>
      <c r="E13">
        <v>199.62</v>
      </c>
      <c r="F13" s="6">
        <v>198.43</v>
      </c>
      <c r="G13" s="94">
        <v>199.13666666666668</v>
      </c>
      <c r="H13" s="94">
        <v>0.62564633247013746</v>
      </c>
      <c r="I13" s="13"/>
      <c r="K13" s="6"/>
      <c r="L13" s="94"/>
      <c r="M13" s="94"/>
      <c r="N13" s="13"/>
      <c r="P13" s="6"/>
      <c r="Q13" s="94"/>
      <c r="R13" s="94"/>
    </row>
    <row r="14" spans="2:18" x14ac:dyDescent="0.2">
      <c r="B14" s="125"/>
      <c r="C14" s="88">
        <v>8</v>
      </c>
      <c r="D14" s="13">
        <v>198.81</v>
      </c>
      <c r="E14">
        <v>199.54</v>
      </c>
      <c r="F14" s="6">
        <v>198.33</v>
      </c>
      <c r="G14" s="94">
        <v>198.89333333333335</v>
      </c>
      <c r="H14" s="94">
        <v>0.60928920336185266</v>
      </c>
      <c r="I14" s="13"/>
      <c r="K14" s="6"/>
      <c r="L14" s="94"/>
      <c r="M14" s="94"/>
      <c r="N14" s="13"/>
      <c r="P14" s="6"/>
      <c r="Q14" s="94"/>
      <c r="R14" s="94"/>
    </row>
    <row r="15" spans="2:18" x14ac:dyDescent="0.2">
      <c r="B15" s="126"/>
      <c r="C15" s="89">
        <v>9</v>
      </c>
      <c r="D15" s="14"/>
      <c r="E15" s="15"/>
      <c r="F15" s="7"/>
      <c r="G15" s="95"/>
      <c r="H15" s="95"/>
      <c r="I15" s="14"/>
      <c r="J15" s="15"/>
      <c r="K15" s="7"/>
      <c r="L15" s="96"/>
      <c r="M15" s="96"/>
      <c r="N15" s="14"/>
      <c r="O15" s="15"/>
      <c r="P15" s="15"/>
      <c r="Q15" s="96"/>
      <c r="R15" s="96"/>
    </row>
    <row r="18" spans="2:15" ht="17" thickBot="1" x14ac:dyDescent="0.25"/>
    <row r="19" spans="2:15" ht="17" thickBot="1" x14ac:dyDescent="0.25">
      <c r="B19" s="127" t="s">
        <v>155</v>
      </c>
      <c r="C19" s="128"/>
      <c r="D19" s="128"/>
      <c r="E19" s="128"/>
      <c r="F19" s="128"/>
      <c r="G19" s="129"/>
    </row>
    <row r="20" spans="2:15" x14ac:dyDescent="0.2">
      <c r="B20" s="63"/>
      <c r="C20" s="64"/>
      <c r="D20" s="64"/>
      <c r="E20" s="64"/>
      <c r="F20" s="64"/>
      <c r="G20" s="64"/>
      <c r="H20" s="64"/>
      <c r="I20" s="64"/>
      <c r="J20" s="64"/>
      <c r="K20" s="64"/>
      <c r="L20" s="64"/>
      <c r="M20" s="64"/>
      <c r="N20" s="64"/>
      <c r="O20" s="65"/>
    </row>
    <row r="21" spans="2:15" x14ac:dyDescent="0.2">
      <c r="B21" s="66"/>
      <c r="O21" s="67"/>
    </row>
    <row r="22" spans="2:15" x14ac:dyDescent="0.2">
      <c r="B22" s="66"/>
      <c r="O22" s="67"/>
    </row>
    <row r="23" spans="2:15" x14ac:dyDescent="0.2">
      <c r="B23" s="66"/>
      <c r="O23" s="67"/>
    </row>
    <row r="24" spans="2:15" x14ac:dyDescent="0.2">
      <c r="B24" s="66"/>
      <c r="O24" s="67"/>
    </row>
    <row r="25" spans="2:15" x14ac:dyDescent="0.2">
      <c r="B25" s="66"/>
      <c r="O25" s="67"/>
    </row>
    <row r="26" spans="2:15" x14ac:dyDescent="0.2">
      <c r="B26" s="66"/>
      <c r="O26" s="67"/>
    </row>
    <row r="27" spans="2:15" x14ac:dyDescent="0.2">
      <c r="B27" s="66"/>
      <c r="O27" s="67"/>
    </row>
    <row r="28" spans="2:15" x14ac:dyDescent="0.2">
      <c r="B28" s="66"/>
      <c r="O28" s="67"/>
    </row>
    <row r="29" spans="2:15" x14ac:dyDescent="0.2">
      <c r="B29" s="66"/>
      <c r="O29" s="67"/>
    </row>
    <row r="30" spans="2:15" x14ac:dyDescent="0.2">
      <c r="B30" s="66"/>
      <c r="O30" s="67"/>
    </row>
    <row r="31" spans="2:15" x14ac:dyDescent="0.2">
      <c r="B31" s="66"/>
      <c r="O31" s="67"/>
    </row>
    <row r="32" spans="2:15" x14ac:dyDescent="0.2">
      <c r="B32" s="66"/>
      <c r="O32" s="67"/>
    </row>
    <row r="33" spans="2:15" x14ac:dyDescent="0.2">
      <c r="B33" s="66"/>
      <c r="O33" s="67"/>
    </row>
    <row r="34" spans="2:15" x14ac:dyDescent="0.2">
      <c r="B34" s="66"/>
      <c r="O34" s="67"/>
    </row>
    <row r="35" spans="2:15" x14ac:dyDescent="0.2">
      <c r="B35" s="66"/>
      <c r="O35" s="67"/>
    </row>
    <row r="36" spans="2:15" x14ac:dyDescent="0.2">
      <c r="B36" s="66"/>
      <c r="O36" s="67"/>
    </row>
    <row r="37" spans="2:15" x14ac:dyDescent="0.2">
      <c r="B37" s="66"/>
      <c r="O37" s="67"/>
    </row>
    <row r="38" spans="2:15" x14ac:dyDescent="0.2">
      <c r="B38" s="66"/>
      <c r="O38" s="67"/>
    </row>
    <row r="39" spans="2:15" x14ac:dyDescent="0.2">
      <c r="B39" s="66"/>
      <c r="O39" s="67"/>
    </row>
    <row r="40" spans="2:15" x14ac:dyDescent="0.2">
      <c r="B40" s="66"/>
      <c r="O40" s="67"/>
    </row>
    <row r="41" spans="2:15" x14ac:dyDescent="0.2">
      <c r="B41" s="66"/>
      <c r="O41" s="67"/>
    </row>
    <row r="42" spans="2:15" x14ac:dyDescent="0.2">
      <c r="B42" s="66"/>
      <c r="O42" s="67"/>
    </row>
    <row r="43" spans="2:15" x14ac:dyDescent="0.2">
      <c r="B43" s="66"/>
      <c r="O43" s="67"/>
    </row>
    <row r="44" spans="2:15" x14ac:dyDescent="0.2">
      <c r="B44" s="66"/>
      <c r="O44" s="67"/>
    </row>
    <row r="45" spans="2:15" ht="17" thickBot="1" x14ac:dyDescent="0.25">
      <c r="B45" s="71"/>
      <c r="C45" s="72"/>
      <c r="D45" s="72"/>
      <c r="E45" s="72"/>
      <c r="F45" s="72"/>
      <c r="G45" s="72"/>
      <c r="H45" s="72"/>
      <c r="I45" s="72"/>
      <c r="J45" s="72"/>
      <c r="K45" s="72"/>
      <c r="L45" s="72"/>
      <c r="M45" s="72"/>
      <c r="N45" s="72"/>
      <c r="O45" s="73"/>
    </row>
    <row r="47" spans="2:15" ht="17" thickBot="1" x14ac:dyDescent="0.25"/>
    <row r="48" spans="2:15" x14ac:dyDescent="0.2">
      <c r="B48" s="78" t="s">
        <v>94</v>
      </c>
      <c r="C48" s="64"/>
      <c r="D48" s="64"/>
      <c r="E48" s="64"/>
      <c r="F48" s="64"/>
      <c r="G48" s="64"/>
      <c r="H48" s="64"/>
      <c r="I48" s="64"/>
      <c r="J48" s="64"/>
      <c r="K48" s="64"/>
      <c r="L48" s="64"/>
      <c r="M48" s="64"/>
      <c r="N48" s="64"/>
      <c r="O48" s="65"/>
    </row>
    <row r="49" spans="2:15" ht="17" thickBot="1" x14ac:dyDescent="0.25">
      <c r="B49" s="71" t="s">
        <v>109</v>
      </c>
      <c r="C49" s="72"/>
      <c r="D49" s="72"/>
      <c r="E49" s="72"/>
      <c r="F49" s="72"/>
      <c r="G49" s="72"/>
      <c r="H49" s="72"/>
      <c r="I49" s="72"/>
      <c r="J49" s="72"/>
      <c r="K49" s="72"/>
      <c r="L49" s="72"/>
      <c r="M49" s="72"/>
      <c r="N49" s="72"/>
      <c r="O49" s="73"/>
    </row>
  </sheetData>
  <mergeCells count="2">
    <mergeCell ref="B6:B15"/>
    <mergeCell ref="B19:G19"/>
  </mergeCells>
  <pageMargins left="0.7" right="0.7" top="0.75" bottom="0.75" header="0.3" footer="0.3"/>
  <pageSetup paperSize="9" orientation="portrait" horizontalDpi="0" verticalDpi="0"/>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75DB95-52D3-6A44-8B98-4D8DD26B92BF}">
  <dimension ref="B2:B20"/>
  <sheetViews>
    <sheetView workbookViewId="0">
      <selection activeCell="J16" sqref="J16"/>
    </sheetView>
  </sheetViews>
  <sheetFormatPr baseColWidth="10" defaultRowHeight="16" x14ac:dyDescent="0.2"/>
  <sheetData>
    <row r="2" spans="2:2" x14ac:dyDescent="0.2">
      <c r="B2" s="2" t="s">
        <v>3</v>
      </c>
    </row>
    <row r="11" spans="2:2" x14ac:dyDescent="0.2">
      <c r="B11" s="2" t="s">
        <v>4</v>
      </c>
    </row>
    <row r="12" spans="2:2" x14ac:dyDescent="0.2">
      <c r="B12" s="3"/>
    </row>
    <row r="13" spans="2:2" x14ac:dyDescent="0.2">
      <c r="B13" s="3"/>
    </row>
    <row r="17" spans="2:2" x14ac:dyDescent="0.2">
      <c r="B17" s="2" t="s">
        <v>5</v>
      </c>
    </row>
    <row r="18" spans="2:2" x14ac:dyDescent="0.2">
      <c r="B18" s="56"/>
    </row>
    <row r="19" spans="2:2" x14ac:dyDescent="0.2">
      <c r="B19" s="56"/>
    </row>
    <row r="20" spans="2:2" x14ac:dyDescent="0.2">
      <c r="B20" s="56"/>
    </row>
  </sheetData>
  <pageMargins left="0.7" right="0.7" top="0.75" bottom="0.75" header="0.3" footer="0.3"/>
  <pageSetup paperSize="9" orientation="portrait" horizontalDpi="0" verticalDpi="0"/>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36F2F6-22E3-BF40-923F-2CEB5E8A8DDB}">
  <sheetPr>
    <pageSetUpPr fitToPage="1"/>
  </sheetPr>
  <dimension ref="B2:U71"/>
  <sheetViews>
    <sheetView zoomScale="89" zoomScaleNormal="75" workbookViewId="0">
      <selection activeCell="K21" sqref="K21"/>
    </sheetView>
  </sheetViews>
  <sheetFormatPr baseColWidth="10" defaultRowHeight="16" x14ac:dyDescent="0.2"/>
  <cols>
    <col min="2" max="2" width="4.83203125" customWidth="1"/>
    <col min="3" max="3" width="11" bestFit="1" customWidth="1"/>
    <col min="4" max="4" width="9.83203125" bestFit="1" customWidth="1"/>
    <col min="5" max="5" width="10.33203125" bestFit="1" customWidth="1"/>
    <col min="6" max="6" width="25" bestFit="1" customWidth="1"/>
    <col min="8" max="8" width="4.83203125" customWidth="1"/>
    <col min="11" max="11" width="5" customWidth="1"/>
    <col min="12" max="12" width="28.5" bestFit="1" customWidth="1"/>
    <col min="14" max="14" width="10.83203125" customWidth="1"/>
    <col min="16" max="16" width="92.33203125" bestFit="1" customWidth="1"/>
    <col min="17" max="17" width="4.83203125" customWidth="1"/>
  </cols>
  <sheetData>
    <row r="2" spans="2:21" ht="17" thickBot="1" x14ac:dyDescent="0.25"/>
    <row r="3" spans="2:21" ht="17" thickBot="1" x14ac:dyDescent="0.25">
      <c r="B3" s="127" t="s">
        <v>102</v>
      </c>
      <c r="C3" s="128"/>
      <c r="D3" s="128"/>
      <c r="E3" s="128"/>
      <c r="F3" s="128"/>
      <c r="G3" s="128"/>
      <c r="H3" s="129"/>
      <c r="K3" s="127" t="s">
        <v>104</v>
      </c>
      <c r="L3" s="128"/>
      <c r="M3" s="128"/>
      <c r="N3" s="128"/>
      <c r="O3" s="128"/>
      <c r="P3" s="77"/>
      <c r="Q3" s="76"/>
    </row>
    <row r="4" spans="2:21" x14ac:dyDescent="0.2">
      <c r="B4" s="63"/>
      <c r="C4" s="64"/>
      <c r="D4" s="64"/>
      <c r="E4" s="64"/>
      <c r="F4" s="64"/>
      <c r="G4" s="64"/>
      <c r="H4" s="65"/>
      <c r="K4" s="63"/>
      <c r="L4" s="64"/>
      <c r="M4" s="64"/>
      <c r="N4" s="64"/>
      <c r="O4" s="64"/>
      <c r="P4" s="64"/>
      <c r="Q4" s="65"/>
    </row>
    <row r="5" spans="2:21" x14ac:dyDescent="0.2">
      <c r="B5" s="66"/>
      <c r="H5" s="67"/>
      <c r="K5" s="66"/>
      <c r="Q5" s="67"/>
    </row>
    <row r="6" spans="2:21" x14ac:dyDescent="0.2">
      <c r="B6" s="66"/>
      <c r="H6" s="67"/>
      <c r="K6" s="66"/>
      <c r="Q6" s="67"/>
    </row>
    <row r="7" spans="2:21" x14ac:dyDescent="0.2">
      <c r="B7" s="66"/>
      <c r="H7" s="67"/>
      <c r="K7" s="66"/>
      <c r="Q7" s="67"/>
    </row>
    <row r="8" spans="2:21" x14ac:dyDescent="0.2">
      <c r="B8" s="66"/>
      <c r="H8" s="67"/>
      <c r="K8" s="66"/>
      <c r="Q8" s="67"/>
    </row>
    <row r="9" spans="2:21" x14ac:dyDescent="0.2">
      <c r="B9" s="66"/>
      <c r="H9" s="67"/>
      <c r="K9" s="66"/>
      <c r="Q9" s="67"/>
    </row>
    <row r="10" spans="2:21" x14ac:dyDescent="0.2">
      <c r="B10" s="66"/>
      <c r="H10" s="67"/>
      <c r="K10" s="66"/>
      <c r="Q10" s="67"/>
    </row>
    <row r="11" spans="2:21" x14ac:dyDescent="0.2">
      <c r="B11" s="66"/>
      <c r="H11" s="67"/>
      <c r="K11" s="66"/>
      <c r="L11" s="16"/>
      <c r="M11" s="28"/>
      <c r="N11" s="28"/>
      <c r="O11" s="28"/>
      <c r="P11" s="81" t="s">
        <v>46</v>
      </c>
      <c r="Q11" s="67"/>
    </row>
    <row r="12" spans="2:21" x14ac:dyDescent="0.2">
      <c r="B12" s="66"/>
      <c r="H12" s="67"/>
      <c r="K12" s="66"/>
      <c r="L12" s="84" t="s">
        <v>6</v>
      </c>
      <c r="M12" s="85">
        <v>85</v>
      </c>
      <c r="N12" s="85">
        <v>95</v>
      </c>
      <c r="O12" s="85">
        <v>105</v>
      </c>
      <c r="P12" s="6" t="s">
        <v>95</v>
      </c>
      <c r="Q12" s="67"/>
    </row>
    <row r="13" spans="2:21" x14ac:dyDescent="0.2">
      <c r="B13" s="66"/>
      <c r="C13" s="68" t="s">
        <v>27</v>
      </c>
      <c r="D13" s="69">
        <v>45233</v>
      </c>
      <c r="H13" s="67"/>
      <c r="K13" s="66"/>
      <c r="L13" s="82" t="s">
        <v>7</v>
      </c>
      <c r="M13" s="74">
        <v>7</v>
      </c>
      <c r="N13" s="74">
        <v>4</v>
      </c>
      <c r="O13" s="74">
        <v>2</v>
      </c>
      <c r="P13" s="6" t="s">
        <v>96</v>
      </c>
      <c r="Q13" s="67"/>
    </row>
    <row r="14" spans="2:21" x14ac:dyDescent="0.2">
      <c r="B14" s="66"/>
      <c r="C14" s="23" t="s">
        <v>29</v>
      </c>
      <c r="D14" s="24" t="s">
        <v>19</v>
      </c>
      <c r="E14" s="24" t="s">
        <v>20</v>
      </c>
      <c r="F14" s="25" t="s">
        <v>28</v>
      </c>
      <c r="H14" s="67"/>
      <c r="K14" s="66"/>
      <c r="L14" s="82" t="s">
        <v>106</v>
      </c>
      <c r="M14" s="75">
        <f>F35</f>
        <v>0.15266666666666664</v>
      </c>
      <c r="N14" s="75">
        <f>F36</f>
        <v>0.16766666666666666</v>
      </c>
      <c r="O14" s="75">
        <f>F37</f>
        <v>0.19533333333333336</v>
      </c>
      <c r="P14" s="6" t="s">
        <v>97</v>
      </c>
      <c r="Q14" s="67"/>
    </row>
    <row r="15" spans="2:21" x14ac:dyDescent="0.2">
      <c r="B15" s="66"/>
      <c r="C15" s="16" t="s">
        <v>18</v>
      </c>
      <c r="D15" s="27">
        <v>0.42430555555555555</v>
      </c>
      <c r="E15" s="27">
        <v>0.46597222222222223</v>
      </c>
      <c r="F15" s="5">
        <v>0.153</v>
      </c>
      <c r="H15" s="67"/>
      <c r="K15" s="66"/>
      <c r="L15" s="82" t="s">
        <v>105</v>
      </c>
      <c r="M15" s="75">
        <f>G35</f>
        <v>3.5118845842842497E-3</v>
      </c>
      <c r="N15" s="75">
        <f>G36</f>
        <v>3.0550504633038958E-3</v>
      </c>
      <c r="O15" s="75">
        <f>G37</f>
        <v>1.2220201853215571E-2</v>
      </c>
      <c r="P15" s="6" t="s">
        <v>98</v>
      </c>
      <c r="Q15" s="67"/>
      <c r="U15" s="29"/>
    </row>
    <row r="16" spans="2:21" x14ac:dyDescent="0.2">
      <c r="B16" s="66"/>
      <c r="C16" s="13" t="s">
        <v>21</v>
      </c>
      <c r="D16" s="70">
        <v>0.51874999999999993</v>
      </c>
      <c r="E16" s="70">
        <v>0.56041666666666667</v>
      </c>
      <c r="F16" s="6">
        <v>0.17100000000000001</v>
      </c>
      <c r="H16" s="67"/>
      <c r="K16" s="66"/>
      <c r="L16" s="82" t="s">
        <v>16</v>
      </c>
      <c r="M16">
        <f>M14*M13*24</f>
        <v>25.647999999999996</v>
      </c>
      <c r="N16">
        <f>N14*N13*24</f>
        <v>16.096</v>
      </c>
      <c r="O16">
        <f>O14*O13*24</f>
        <v>9.3760000000000012</v>
      </c>
      <c r="P16" s="6" t="s">
        <v>152</v>
      </c>
      <c r="Q16" s="67"/>
    </row>
    <row r="17" spans="2:17" x14ac:dyDescent="0.2">
      <c r="B17" s="66"/>
      <c r="C17" s="14" t="s">
        <v>22</v>
      </c>
      <c r="D17" s="26">
        <v>0.59791666666666665</v>
      </c>
      <c r="E17" s="26">
        <v>0.64374999999999993</v>
      </c>
      <c r="F17" s="7">
        <v>0.20599999999999999</v>
      </c>
      <c r="H17" s="67"/>
      <c r="K17" s="66"/>
      <c r="L17" s="84" t="s">
        <v>17</v>
      </c>
      <c r="M17" s="85">
        <f>M16*3.6</f>
        <v>92.332799999999992</v>
      </c>
      <c r="N17" s="85">
        <f>N16*3.6</f>
        <v>57.945599999999999</v>
      </c>
      <c r="O17" s="85">
        <f>O16*3.6</f>
        <v>33.753600000000006</v>
      </c>
      <c r="P17" s="6" t="s">
        <v>99</v>
      </c>
      <c r="Q17" s="67"/>
    </row>
    <row r="18" spans="2:17" x14ac:dyDescent="0.2">
      <c r="B18" s="66"/>
      <c r="H18" s="67"/>
      <c r="K18" s="66"/>
      <c r="L18" s="84" t="s">
        <v>107</v>
      </c>
      <c r="M18" s="86">
        <f>M15*M13*24*3.6</f>
        <v>2.1239877965751144</v>
      </c>
      <c r="N18" s="86">
        <f>N15*N13*24*3.6</f>
        <v>1.0558254401178264</v>
      </c>
      <c r="O18" s="86">
        <f>O15*O13*24*3.6</f>
        <v>2.1116508802356511</v>
      </c>
      <c r="P18" s="6" t="s">
        <v>101</v>
      </c>
      <c r="Q18" s="67"/>
    </row>
    <row r="19" spans="2:17" x14ac:dyDescent="0.2">
      <c r="B19" s="66"/>
      <c r="C19" s="68" t="s">
        <v>27</v>
      </c>
      <c r="D19" s="69">
        <v>45236</v>
      </c>
      <c r="H19" s="67"/>
      <c r="K19" s="66"/>
      <c r="L19" s="83" t="s">
        <v>8</v>
      </c>
      <c r="M19" s="15" t="str">
        <f>_xlfn.CONCAT(M13, " days")</f>
        <v>7 days</v>
      </c>
      <c r="N19" s="15" t="str">
        <f>_xlfn.CONCAT(N13, " days")</f>
        <v>4 days</v>
      </c>
      <c r="O19" s="15" t="str">
        <f>_xlfn.CONCAT(O13, " days")</f>
        <v>2 days</v>
      </c>
      <c r="P19" s="7" t="s">
        <v>100</v>
      </c>
      <c r="Q19" s="67"/>
    </row>
    <row r="20" spans="2:17" ht="17" thickBot="1" x14ac:dyDescent="0.25">
      <c r="B20" s="66"/>
      <c r="C20" s="23" t="s">
        <v>29</v>
      </c>
      <c r="D20" s="24" t="s">
        <v>19</v>
      </c>
      <c r="E20" s="24" t="s">
        <v>20</v>
      </c>
      <c r="F20" s="25" t="s">
        <v>28</v>
      </c>
      <c r="H20" s="67"/>
      <c r="K20" s="71"/>
      <c r="L20" s="72"/>
      <c r="M20" s="72"/>
      <c r="N20" s="72"/>
      <c r="O20" s="72"/>
      <c r="P20" s="72"/>
      <c r="Q20" s="73"/>
    </row>
    <row r="21" spans="2:17" x14ac:dyDescent="0.2">
      <c r="B21" s="66"/>
      <c r="C21" s="16" t="s">
        <v>18</v>
      </c>
      <c r="D21" s="27">
        <v>0.9458333333333333</v>
      </c>
      <c r="E21" s="27">
        <v>0.98749999999999993</v>
      </c>
      <c r="F21" s="5">
        <v>0.156</v>
      </c>
      <c r="H21" s="67"/>
    </row>
    <row r="22" spans="2:17" x14ac:dyDescent="0.2">
      <c r="B22" s="66"/>
      <c r="C22" s="13" t="s">
        <v>21</v>
      </c>
      <c r="D22" s="70">
        <v>0.99375000000000002</v>
      </c>
      <c r="E22" s="70">
        <v>3.5416666666666666E-2</v>
      </c>
      <c r="F22" s="6">
        <v>0.16500000000000001</v>
      </c>
      <c r="H22" s="67"/>
    </row>
    <row r="23" spans="2:17" ht="17" thickBot="1" x14ac:dyDescent="0.25">
      <c r="B23" s="66"/>
      <c r="C23" s="14" t="s">
        <v>22</v>
      </c>
      <c r="D23" s="26">
        <v>0.8569444444444444</v>
      </c>
      <c r="E23" s="26">
        <v>0.89861111111111114</v>
      </c>
      <c r="F23" s="7">
        <v>0.182</v>
      </c>
      <c r="H23" s="67"/>
    </row>
    <row r="24" spans="2:17" ht="17" thickBot="1" x14ac:dyDescent="0.25">
      <c r="B24" s="66"/>
      <c r="H24" s="67"/>
      <c r="K24" s="127" t="s">
        <v>156</v>
      </c>
      <c r="L24" s="128"/>
      <c r="M24" s="128"/>
      <c r="N24" s="128"/>
      <c r="O24" s="129"/>
    </row>
    <row r="25" spans="2:17" x14ac:dyDescent="0.2">
      <c r="B25" s="66"/>
      <c r="H25" s="67"/>
      <c r="K25" s="63"/>
      <c r="L25" s="64"/>
      <c r="M25" s="64"/>
      <c r="N25" s="64"/>
      <c r="O25" s="64"/>
      <c r="P25" s="65"/>
    </row>
    <row r="26" spans="2:17" x14ac:dyDescent="0.2">
      <c r="B26" s="66"/>
      <c r="C26" s="68" t="s">
        <v>27</v>
      </c>
      <c r="D26" s="69">
        <v>44932</v>
      </c>
      <c r="H26" s="67"/>
      <c r="K26" s="66"/>
      <c r="P26" s="67"/>
    </row>
    <row r="27" spans="2:17" x14ac:dyDescent="0.2">
      <c r="B27" s="66"/>
      <c r="C27" s="23" t="s">
        <v>29</v>
      </c>
      <c r="D27" s="24" t="s">
        <v>19</v>
      </c>
      <c r="E27" s="24" t="s">
        <v>20</v>
      </c>
      <c r="F27" s="25" t="s">
        <v>28</v>
      </c>
      <c r="H27" s="67"/>
      <c r="K27" s="66"/>
      <c r="P27" s="67"/>
    </row>
    <row r="28" spans="2:17" x14ac:dyDescent="0.2">
      <c r="B28" s="66"/>
      <c r="C28" s="16" t="s">
        <v>18</v>
      </c>
      <c r="D28" s="27">
        <v>0.68194444444444446</v>
      </c>
      <c r="E28" s="27">
        <v>0.72361111111111109</v>
      </c>
      <c r="F28" s="5">
        <v>0.14899999999999999</v>
      </c>
      <c r="H28" s="67"/>
      <c r="K28" s="66"/>
      <c r="P28" s="67"/>
    </row>
    <row r="29" spans="2:17" x14ac:dyDescent="0.2">
      <c r="B29" s="66"/>
      <c r="C29" s="13" t="s">
        <v>21</v>
      </c>
      <c r="D29" s="70">
        <v>0.75347222222222221</v>
      </c>
      <c r="E29" s="70">
        <v>0.79513888888888884</v>
      </c>
      <c r="F29" s="6">
        <v>0.16700000000000001</v>
      </c>
      <c r="H29" s="67"/>
      <c r="K29" s="66"/>
      <c r="P29" s="67"/>
    </row>
    <row r="30" spans="2:17" x14ac:dyDescent="0.2">
      <c r="B30" s="66"/>
      <c r="C30" s="14" t="s">
        <v>22</v>
      </c>
      <c r="D30" s="26">
        <v>0.82361111111111107</v>
      </c>
      <c r="E30" s="26">
        <v>0.86527777777777781</v>
      </c>
      <c r="F30" s="7">
        <v>0.19800000000000001</v>
      </c>
      <c r="H30" s="67"/>
      <c r="K30" s="66"/>
      <c r="L30" s="123"/>
      <c r="P30" s="67"/>
    </row>
    <row r="31" spans="2:17" x14ac:dyDescent="0.2">
      <c r="B31" s="66"/>
      <c r="H31" s="67"/>
      <c r="K31" s="66"/>
      <c r="P31" s="67"/>
    </row>
    <row r="32" spans="2:17" x14ac:dyDescent="0.2">
      <c r="B32" s="66"/>
      <c r="H32" s="67"/>
      <c r="K32" s="66"/>
      <c r="P32" s="67"/>
    </row>
    <row r="33" spans="2:16" x14ac:dyDescent="0.2">
      <c r="B33" s="66"/>
      <c r="C33" s="68" t="s">
        <v>30</v>
      </c>
      <c r="H33" s="67"/>
      <c r="K33" s="66"/>
      <c r="P33" s="67"/>
    </row>
    <row r="34" spans="2:16" x14ac:dyDescent="0.2">
      <c r="B34" s="66"/>
      <c r="C34" s="23" t="s">
        <v>29</v>
      </c>
      <c r="D34" s="9"/>
      <c r="E34" s="9"/>
      <c r="F34" s="21" t="s">
        <v>28</v>
      </c>
      <c r="G34" s="22" t="s">
        <v>31</v>
      </c>
      <c r="H34" s="67"/>
      <c r="K34" s="66"/>
      <c r="P34" s="67"/>
    </row>
    <row r="35" spans="2:16" x14ac:dyDescent="0.2">
      <c r="B35" s="66"/>
      <c r="C35" s="16" t="s">
        <v>18</v>
      </c>
      <c r="D35" s="28"/>
      <c r="E35" s="28"/>
      <c r="F35" s="57">
        <f>AVERAGE(F15,F21,F28)</f>
        <v>0.15266666666666664</v>
      </c>
      <c r="G35" s="60">
        <f>STDEV(F15,F21,F28)</f>
        <v>3.5118845842842497E-3</v>
      </c>
      <c r="H35" s="67"/>
      <c r="K35" s="66"/>
      <c r="P35" s="67"/>
    </row>
    <row r="36" spans="2:16" x14ac:dyDescent="0.2">
      <c r="B36" s="66"/>
      <c r="C36" s="13" t="s">
        <v>21</v>
      </c>
      <c r="F36" s="58">
        <f>AVERAGE(F16,F22,F29)</f>
        <v>0.16766666666666666</v>
      </c>
      <c r="G36" s="61">
        <f>STDEV(F16,F22,F29)</f>
        <v>3.0550504633038958E-3</v>
      </c>
      <c r="H36" s="67"/>
      <c r="K36" s="66"/>
      <c r="P36" s="67"/>
    </row>
    <row r="37" spans="2:16" x14ac:dyDescent="0.2">
      <c r="B37" s="66"/>
      <c r="C37" s="14" t="s">
        <v>22</v>
      </c>
      <c r="D37" s="15"/>
      <c r="E37" s="15"/>
      <c r="F37" s="59">
        <f>AVERAGE(F17,F23,F30)</f>
        <v>0.19533333333333336</v>
      </c>
      <c r="G37" s="62">
        <f>STDEV(F17,F23,F30)</f>
        <v>1.2220201853215571E-2</v>
      </c>
      <c r="H37" s="67"/>
      <c r="K37" s="66"/>
      <c r="P37" s="67"/>
    </row>
    <row r="38" spans="2:16" ht="17" thickBot="1" x14ac:dyDescent="0.25">
      <c r="B38" s="71"/>
      <c r="C38" s="72"/>
      <c r="D38" s="72"/>
      <c r="E38" s="72"/>
      <c r="F38" s="72"/>
      <c r="G38" s="72"/>
      <c r="H38" s="73"/>
      <c r="K38" s="66"/>
      <c r="P38" s="67"/>
    </row>
    <row r="39" spans="2:16" x14ac:dyDescent="0.2">
      <c r="K39" s="66"/>
      <c r="P39" s="67"/>
    </row>
    <row r="40" spans="2:16" x14ac:dyDescent="0.2">
      <c r="K40" s="66"/>
      <c r="P40" s="67"/>
    </row>
    <row r="41" spans="2:16" x14ac:dyDescent="0.2">
      <c r="K41" s="66"/>
      <c r="P41" s="67"/>
    </row>
    <row r="42" spans="2:16" x14ac:dyDescent="0.2">
      <c r="K42" s="66"/>
      <c r="P42" s="67"/>
    </row>
    <row r="43" spans="2:16" x14ac:dyDescent="0.2">
      <c r="K43" s="66"/>
      <c r="P43" s="67"/>
    </row>
    <row r="44" spans="2:16" x14ac:dyDescent="0.2">
      <c r="K44" s="66"/>
      <c r="P44" s="67"/>
    </row>
    <row r="45" spans="2:16" x14ac:dyDescent="0.2">
      <c r="K45" s="66"/>
      <c r="P45" s="67"/>
    </row>
    <row r="46" spans="2:16" x14ac:dyDescent="0.2">
      <c r="K46" s="66"/>
      <c r="P46" s="67"/>
    </row>
    <row r="47" spans="2:16" x14ac:dyDescent="0.2">
      <c r="K47" s="66"/>
      <c r="P47" s="67"/>
    </row>
    <row r="48" spans="2:16" x14ac:dyDescent="0.2">
      <c r="K48" s="66"/>
      <c r="P48" s="67"/>
    </row>
    <row r="49" spans="11:16" x14ac:dyDescent="0.2">
      <c r="K49" s="66"/>
      <c r="P49" s="67"/>
    </row>
    <row r="50" spans="11:16" x14ac:dyDescent="0.2">
      <c r="K50" s="66"/>
      <c r="P50" s="67"/>
    </row>
    <row r="51" spans="11:16" x14ac:dyDescent="0.2">
      <c r="K51" s="66"/>
      <c r="P51" s="67"/>
    </row>
    <row r="52" spans="11:16" ht="17" thickBot="1" x14ac:dyDescent="0.25">
      <c r="K52" s="71"/>
      <c r="L52" s="72"/>
      <c r="M52" s="72"/>
      <c r="N52" s="72"/>
      <c r="O52" s="72"/>
      <c r="P52" s="73"/>
    </row>
    <row r="54" spans="11:16" ht="17" thickBot="1" x14ac:dyDescent="0.25"/>
    <row r="55" spans="11:16" x14ac:dyDescent="0.2">
      <c r="K55" s="78" t="s">
        <v>94</v>
      </c>
      <c r="L55" s="64"/>
      <c r="M55" s="64"/>
      <c r="N55" s="64"/>
      <c r="O55" s="64"/>
      <c r="P55" s="65"/>
    </row>
    <row r="56" spans="11:16" x14ac:dyDescent="0.2">
      <c r="K56" s="66" t="s">
        <v>108</v>
      </c>
      <c r="P56" s="67"/>
    </row>
    <row r="57" spans="11:16" ht="17" thickBot="1" x14ac:dyDescent="0.25">
      <c r="K57" s="71" t="s">
        <v>111</v>
      </c>
      <c r="L57" s="72"/>
      <c r="M57" s="72"/>
      <c r="N57" s="72"/>
      <c r="O57" s="72"/>
      <c r="P57" s="73"/>
    </row>
    <row r="70" spans="9:10" x14ac:dyDescent="0.2">
      <c r="I70" s="1"/>
      <c r="J70" s="1"/>
    </row>
    <row r="71" spans="9:10" x14ac:dyDescent="0.2">
      <c r="I71" s="1"/>
      <c r="J71" s="1"/>
    </row>
  </sheetData>
  <mergeCells count="3">
    <mergeCell ref="B3:H3"/>
    <mergeCell ref="K3:O3"/>
    <mergeCell ref="K24:O24"/>
  </mergeCells>
  <pageMargins left="0.7" right="0.7" top="0.75" bottom="0.75" header="0.3" footer="0.3"/>
  <pageSetup paperSize="9" orientation="portrait" horizontalDpi="0" verticalDpi="0"/>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7C64FC-6AFC-124E-BEFC-D5E8B7526044}">
  <dimension ref="B2:B13"/>
  <sheetViews>
    <sheetView workbookViewId="0">
      <selection activeCell="M18" sqref="M18"/>
    </sheetView>
  </sheetViews>
  <sheetFormatPr baseColWidth="10" defaultRowHeight="16" x14ac:dyDescent="0.2"/>
  <sheetData>
    <row r="2" spans="2:2" x14ac:dyDescent="0.2">
      <c r="B2" s="2" t="s">
        <v>3</v>
      </c>
    </row>
    <row r="11" spans="2:2" x14ac:dyDescent="0.2">
      <c r="B11" s="2" t="s">
        <v>110</v>
      </c>
    </row>
    <row r="12" spans="2:2" x14ac:dyDescent="0.2">
      <c r="B12" s="56"/>
    </row>
    <row r="13" spans="2:2" x14ac:dyDescent="0.2">
      <c r="B13" s="56"/>
    </row>
  </sheetData>
  <pageMargins left="0.7" right="0.7" top="0.75" bottom="0.75" header="0.3" footer="0.3"/>
  <pageSetup paperSize="9" orientation="portrait" horizontalDpi="0" verticalDpi="0"/>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F4EE82-66BF-8848-B262-B3D51716F046}">
  <dimension ref="A1:W87"/>
  <sheetViews>
    <sheetView topLeftCell="C1" zoomScale="90" zoomScaleNormal="75" workbookViewId="0">
      <selection activeCell="I6" sqref="I6"/>
    </sheetView>
  </sheetViews>
  <sheetFormatPr baseColWidth="10" defaultRowHeight="16" x14ac:dyDescent="0.2"/>
  <cols>
    <col min="1" max="1" width="3.1640625" style="30" customWidth="1"/>
    <col min="2" max="2" width="18.5" style="30" bestFit="1" customWidth="1"/>
    <col min="3" max="3" width="48" style="30" bestFit="1" customWidth="1"/>
    <col min="4" max="4" width="10.1640625" style="30" bestFit="1" customWidth="1"/>
    <col min="5" max="5" width="8.33203125" style="30" bestFit="1" customWidth="1"/>
    <col min="6" max="6" width="74.5" style="30" bestFit="1" customWidth="1"/>
    <col min="7" max="7" width="51.33203125" style="30" customWidth="1"/>
    <col min="8" max="8" width="4.1640625" style="30" customWidth="1"/>
    <col min="9" max="9" width="24.33203125" style="30" customWidth="1"/>
    <col min="10" max="10" width="15" style="30" customWidth="1"/>
    <col min="11" max="11" width="18" style="30" bestFit="1" customWidth="1"/>
    <col min="12" max="12" width="19" style="30" bestFit="1" customWidth="1"/>
    <col min="13" max="13" width="19.83203125" style="30" bestFit="1" customWidth="1"/>
    <col min="14" max="14" width="23" style="30" bestFit="1" customWidth="1"/>
    <col min="15" max="15" width="16.83203125" style="30" customWidth="1"/>
    <col min="16" max="17" width="10.83203125" style="30"/>
    <col min="18" max="18" width="25.83203125" style="30" bestFit="1" customWidth="1"/>
    <col min="19" max="19" width="9.83203125" style="30" customWidth="1"/>
    <col min="20" max="20" width="27.6640625" style="30" bestFit="1" customWidth="1"/>
    <col min="21" max="21" width="21" style="30" bestFit="1" customWidth="1"/>
    <col min="22" max="22" width="35.5" style="30" bestFit="1" customWidth="1"/>
    <col min="23" max="31" width="10.83203125" style="30"/>
    <col min="32" max="32" width="10.83203125" style="30" customWidth="1"/>
    <col min="33" max="16384" width="10.83203125" style="30"/>
  </cols>
  <sheetData>
    <row r="1" spans="1:11" ht="17" thickBot="1" x14ac:dyDescent="0.25"/>
    <row r="2" spans="1:11" x14ac:dyDescent="0.2">
      <c r="C2" s="133" t="s">
        <v>103</v>
      </c>
      <c r="D2" s="134"/>
      <c r="E2" s="134"/>
      <c r="F2" s="134"/>
      <c r="G2" s="135"/>
    </row>
    <row r="3" spans="1:11" x14ac:dyDescent="0.2">
      <c r="C3" s="31" t="s">
        <v>37</v>
      </c>
      <c r="D3" s="32" t="s">
        <v>38</v>
      </c>
      <c r="E3" s="32" t="s">
        <v>39</v>
      </c>
      <c r="F3" s="32" t="s">
        <v>46</v>
      </c>
      <c r="G3" s="33" t="s">
        <v>40</v>
      </c>
      <c r="K3" s="4"/>
    </row>
    <row r="4" spans="1:11" x14ac:dyDescent="0.2">
      <c r="C4" s="35" t="s">
        <v>42</v>
      </c>
      <c r="D4" s="36">
        <v>200</v>
      </c>
      <c r="E4" s="36" t="s">
        <v>43</v>
      </c>
      <c r="F4" s="36" t="s">
        <v>93</v>
      </c>
      <c r="G4" s="37" t="s">
        <v>159</v>
      </c>
    </row>
    <row r="5" spans="1:11" x14ac:dyDescent="0.2">
      <c r="C5" s="35" t="s">
        <v>44</v>
      </c>
      <c r="D5" s="36">
        <v>200</v>
      </c>
      <c r="E5" s="36" t="s">
        <v>43</v>
      </c>
      <c r="F5" s="36" t="s">
        <v>93</v>
      </c>
      <c r="G5" s="37" t="s">
        <v>159</v>
      </c>
    </row>
    <row r="6" spans="1:11" ht="19" x14ac:dyDescent="0.2">
      <c r="C6" s="35" t="s">
        <v>45</v>
      </c>
      <c r="D6" s="36">
        <f>(D4/1000)*(D5/1000)</f>
        <v>4.0000000000000008E-2</v>
      </c>
      <c r="E6" s="36" t="s">
        <v>49</v>
      </c>
      <c r="F6" s="36" t="s">
        <v>47</v>
      </c>
      <c r="G6" s="37" t="s">
        <v>48</v>
      </c>
    </row>
    <row r="7" spans="1:11" x14ac:dyDescent="0.2">
      <c r="C7" s="35" t="s">
        <v>51</v>
      </c>
      <c r="D7" s="36">
        <v>1060</v>
      </c>
      <c r="E7" s="36" t="s">
        <v>43</v>
      </c>
      <c r="F7" s="36" t="s">
        <v>53</v>
      </c>
      <c r="G7" s="37" t="s">
        <v>41</v>
      </c>
      <c r="K7" s="34"/>
    </row>
    <row r="8" spans="1:11" x14ac:dyDescent="0.2">
      <c r="C8" s="35" t="s">
        <v>52</v>
      </c>
      <c r="D8" s="36">
        <v>590</v>
      </c>
      <c r="E8" s="36" t="s">
        <v>43</v>
      </c>
      <c r="F8" s="36" t="s">
        <v>53</v>
      </c>
      <c r="G8" s="37" t="s">
        <v>41</v>
      </c>
    </row>
    <row r="9" spans="1:11" x14ac:dyDescent="0.2">
      <c r="C9" s="35" t="s">
        <v>62</v>
      </c>
      <c r="D9" s="41">
        <f>ROUNDDOWN(D7/D4,0)</f>
        <v>5</v>
      </c>
      <c r="E9" s="36" t="s">
        <v>54</v>
      </c>
      <c r="F9" s="36" t="s">
        <v>55</v>
      </c>
      <c r="G9" s="37" t="s">
        <v>56</v>
      </c>
    </row>
    <row r="10" spans="1:11" x14ac:dyDescent="0.2">
      <c r="C10" s="35" t="s">
        <v>63</v>
      </c>
      <c r="D10" s="36">
        <f>ROUNDDOWN(D8/D5,0)</f>
        <v>2</v>
      </c>
      <c r="E10" s="36" t="s">
        <v>54</v>
      </c>
      <c r="F10" s="36" t="s">
        <v>57</v>
      </c>
      <c r="G10" s="37" t="s">
        <v>58</v>
      </c>
    </row>
    <row r="11" spans="1:11" x14ac:dyDescent="0.2">
      <c r="C11" s="35" t="s">
        <v>59</v>
      </c>
      <c r="D11" s="36">
        <f>D9*D10</f>
        <v>10</v>
      </c>
      <c r="E11" s="36" t="s">
        <v>54</v>
      </c>
      <c r="F11" s="36" t="s">
        <v>60</v>
      </c>
      <c r="G11" s="37" t="s">
        <v>61</v>
      </c>
    </row>
    <row r="12" spans="1:11" x14ac:dyDescent="0.2">
      <c r="C12" s="35" t="s">
        <v>64</v>
      </c>
      <c r="D12" s="41">
        <v>39</v>
      </c>
      <c r="E12" s="36" t="s">
        <v>65</v>
      </c>
      <c r="F12" s="36" t="s">
        <v>53</v>
      </c>
      <c r="G12" s="37" t="s">
        <v>41</v>
      </c>
    </row>
    <row r="13" spans="1:11" x14ac:dyDescent="0.2">
      <c r="C13" s="35" t="s">
        <v>66</v>
      </c>
      <c r="D13" s="42">
        <f>D11*D12</f>
        <v>390</v>
      </c>
      <c r="E13" s="36" t="s">
        <v>54</v>
      </c>
      <c r="F13" s="36" t="s">
        <v>67</v>
      </c>
      <c r="G13" s="37" t="s">
        <v>68</v>
      </c>
    </row>
    <row r="14" spans="1:11" ht="19" x14ac:dyDescent="0.2">
      <c r="C14" s="35" t="s">
        <v>69</v>
      </c>
      <c r="D14" s="30">
        <f>D13*D6</f>
        <v>15.600000000000003</v>
      </c>
      <c r="E14" s="36" t="s">
        <v>49</v>
      </c>
      <c r="F14" s="36" t="s">
        <v>70</v>
      </c>
      <c r="G14" s="37" t="s">
        <v>71</v>
      </c>
    </row>
    <row r="15" spans="1:11" x14ac:dyDescent="0.2">
      <c r="B15"/>
      <c r="C15" s="97" t="s">
        <v>72</v>
      </c>
      <c r="D15" s="117">
        <v>800</v>
      </c>
      <c r="E15" s="117" t="s">
        <v>73</v>
      </c>
      <c r="F15" s="36" t="s">
        <v>53</v>
      </c>
      <c r="G15" s="37" t="s">
        <v>41</v>
      </c>
    </row>
    <row r="16" spans="1:11" x14ac:dyDescent="0.2">
      <c r="A16"/>
      <c r="B16"/>
      <c r="C16" s="97" t="s">
        <v>74</v>
      </c>
      <c r="D16" s="118">
        <v>48</v>
      </c>
      <c r="E16" s="117" t="s">
        <v>75</v>
      </c>
      <c r="F16" s="36" t="s">
        <v>76</v>
      </c>
      <c r="G16" s="37" t="s">
        <v>77</v>
      </c>
    </row>
    <row r="17" spans="1:8" x14ac:dyDescent="0.2">
      <c r="A17"/>
      <c r="B17"/>
      <c r="C17" s="35" t="s">
        <v>78</v>
      </c>
      <c r="D17" s="38">
        <f>(D15/1000)*D16</f>
        <v>38.400000000000006</v>
      </c>
      <c r="E17" s="36" t="s">
        <v>79</v>
      </c>
      <c r="F17" s="36" t="s">
        <v>81</v>
      </c>
      <c r="G17" s="37" t="s">
        <v>82</v>
      </c>
    </row>
    <row r="18" spans="1:8" ht="19" x14ac:dyDescent="0.2">
      <c r="A18"/>
      <c r="B18"/>
      <c r="C18" s="97" t="s">
        <v>80</v>
      </c>
      <c r="D18" s="98">
        <f>D17/D14</f>
        <v>2.4615384615384612</v>
      </c>
      <c r="E18" s="99" t="s">
        <v>112</v>
      </c>
      <c r="F18" s="30" t="s">
        <v>83</v>
      </c>
      <c r="G18" s="37" t="s">
        <v>84</v>
      </c>
    </row>
    <row r="19" spans="1:8" x14ac:dyDescent="0.2">
      <c r="A19"/>
      <c r="B19"/>
      <c r="C19" s="97" t="s">
        <v>89</v>
      </c>
      <c r="D19" s="119">
        <v>4665</v>
      </c>
      <c r="E19" s="119" t="s">
        <v>35</v>
      </c>
      <c r="F19" s="30" t="s">
        <v>86</v>
      </c>
      <c r="G19" s="44" t="s">
        <v>36</v>
      </c>
    </row>
    <row r="20" spans="1:8" x14ac:dyDescent="0.2">
      <c r="A20"/>
      <c r="B20"/>
      <c r="C20" s="97" t="s">
        <v>88</v>
      </c>
      <c r="D20" s="119">
        <v>1</v>
      </c>
      <c r="E20" s="119" t="s">
        <v>90</v>
      </c>
      <c r="F20" s="30" t="s">
        <v>86</v>
      </c>
      <c r="G20" s="44" t="s">
        <v>36</v>
      </c>
    </row>
    <row r="21" spans="1:8" ht="20" thickBot="1" x14ac:dyDescent="0.25">
      <c r="A21"/>
      <c r="B21"/>
      <c r="C21" s="100" t="s">
        <v>85</v>
      </c>
      <c r="D21" s="101">
        <v>14.86</v>
      </c>
      <c r="E21" s="101" t="s">
        <v>112</v>
      </c>
      <c r="F21" s="45" t="s">
        <v>86</v>
      </c>
      <c r="G21" s="46" t="s">
        <v>36</v>
      </c>
    </row>
    <row r="22" spans="1:8" x14ac:dyDescent="0.2">
      <c r="C22" s="36"/>
      <c r="G22" s="36"/>
    </row>
    <row r="24" spans="1:8" ht="17" thickBot="1" x14ac:dyDescent="0.25"/>
    <row r="25" spans="1:8" ht="17" thickBot="1" x14ac:dyDescent="0.25">
      <c r="B25" s="55" t="s">
        <v>91</v>
      </c>
    </row>
    <row r="26" spans="1:8" ht="19" x14ac:dyDescent="0.2">
      <c r="B26" s="47" t="s">
        <v>92</v>
      </c>
      <c r="C26" s="48" t="s">
        <v>9</v>
      </c>
      <c r="D26" s="48" t="s">
        <v>50</v>
      </c>
      <c r="E26" s="49"/>
      <c r="F26" s="50"/>
    </row>
    <row r="27" spans="1:8" x14ac:dyDescent="0.2">
      <c r="B27" s="43" t="s">
        <v>33</v>
      </c>
      <c r="C27" s="30" t="s">
        <v>32</v>
      </c>
      <c r="D27" s="39">
        <f>D18</f>
        <v>2.4615384615384612</v>
      </c>
      <c r="E27" s="39"/>
      <c r="F27" s="51"/>
    </row>
    <row r="28" spans="1:8" ht="17" thickBot="1" x14ac:dyDescent="0.25">
      <c r="B28" s="52" t="s">
        <v>34</v>
      </c>
      <c r="C28" s="45" t="s">
        <v>87</v>
      </c>
      <c r="D28" s="53"/>
      <c r="E28" s="53">
        <f>D21</f>
        <v>14.86</v>
      </c>
      <c r="F28" s="54"/>
    </row>
    <row r="30" spans="1:8" ht="17" thickBot="1" x14ac:dyDescent="0.25"/>
    <row r="31" spans="1:8" ht="17" thickBot="1" x14ac:dyDescent="0.25">
      <c r="B31" s="136" t="s">
        <v>157</v>
      </c>
      <c r="C31" s="137"/>
      <c r="D31" s="137"/>
      <c r="E31" s="138"/>
    </row>
    <row r="32" spans="1:8" x14ac:dyDescent="0.2">
      <c r="B32" s="79"/>
      <c r="C32" s="49"/>
      <c r="D32" s="49"/>
      <c r="E32" s="49"/>
      <c r="F32" s="49"/>
      <c r="G32" s="49"/>
      <c r="H32" s="50"/>
    </row>
    <row r="33" spans="2:23" x14ac:dyDescent="0.2">
      <c r="B33" s="43"/>
      <c r="H33" s="51"/>
    </row>
    <row r="34" spans="2:23" x14ac:dyDescent="0.2">
      <c r="B34" s="43"/>
      <c r="H34" s="51"/>
    </row>
    <row r="35" spans="2:23" x14ac:dyDescent="0.2">
      <c r="B35" s="43"/>
      <c r="H35" s="51"/>
    </row>
    <row r="36" spans="2:23" x14ac:dyDescent="0.2">
      <c r="B36" s="43"/>
      <c r="H36" s="51"/>
    </row>
    <row r="37" spans="2:23" x14ac:dyDescent="0.2">
      <c r="B37" s="43"/>
      <c r="H37" s="51"/>
    </row>
    <row r="38" spans="2:23" x14ac:dyDescent="0.2">
      <c r="B38" s="43"/>
      <c r="H38" s="51"/>
    </row>
    <row r="39" spans="2:23" x14ac:dyDescent="0.2">
      <c r="B39" s="43"/>
      <c r="H39" s="51"/>
    </row>
    <row r="40" spans="2:23" x14ac:dyDescent="0.2">
      <c r="B40" s="43"/>
      <c r="H40" s="51"/>
    </row>
    <row r="41" spans="2:23" x14ac:dyDescent="0.2">
      <c r="B41" s="43"/>
      <c r="H41" s="51"/>
    </row>
    <row r="42" spans="2:23" x14ac:dyDescent="0.2">
      <c r="B42" s="43"/>
      <c r="H42" s="51"/>
    </row>
    <row r="43" spans="2:23" x14ac:dyDescent="0.2">
      <c r="B43" s="43"/>
      <c r="H43" s="51"/>
    </row>
    <row r="44" spans="2:23" x14ac:dyDescent="0.2">
      <c r="B44" s="43"/>
      <c r="H44" s="51"/>
      <c r="U44" s="40"/>
      <c r="V44" s="40"/>
    </row>
    <row r="45" spans="2:23" x14ac:dyDescent="0.2">
      <c r="B45" s="43"/>
      <c r="H45" s="51"/>
      <c r="V45" s="39"/>
      <c r="W45" s="39"/>
    </row>
    <row r="46" spans="2:23" x14ac:dyDescent="0.2">
      <c r="B46" s="43"/>
      <c r="H46" s="51"/>
      <c r="V46" s="39"/>
      <c r="W46" s="39"/>
    </row>
    <row r="47" spans="2:23" x14ac:dyDescent="0.2">
      <c r="B47" s="43"/>
      <c r="H47" s="51"/>
    </row>
    <row r="48" spans="2:23" x14ac:dyDescent="0.2">
      <c r="B48" s="43"/>
      <c r="H48" s="51"/>
    </row>
    <row r="49" spans="2:8" x14ac:dyDescent="0.2">
      <c r="B49" s="43"/>
      <c r="H49" s="51"/>
    </row>
    <row r="50" spans="2:8" x14ac:dyDescent="0.2">
      <c r="B50" s="43"/>
      <c r="H50" s="51"/>
    </row>
    <row r="51" spans="2:8" x14ac:dyDescent="0.2">
      <c r="B51" s="43"/>
      <c r="H51" s="51"/>
    </row>
    <row r="52" spans="2:8" x14ac:dyDescent="0.2">
      <c r="B52" s="43"/>
      <c r="H52" s="51"/>
    </row>
    <row r="53" spans="2:8" x14ac:dyDescent="0.2">
      <c r="B53" s="43"/>
      <c r="H53" s="51"/>
    </row>
    <row r="54" spans="2:8" x14ac:dyDescent="0.2">
      <c r="B54" s="43"/>
      <c r="H54" s="51"/>
    </row>
    <row r="55" spans="2:8" x14ac:dyDescent="0.2">
      <c r="B55" s="43"/>
      <c r="H55" s="51"/>
    </row>
    <row r="56" spans="2:8" x14ac:dyDescent="0.2">
      <c r="B56" s="43"/>
      <c r="H56" s="51"/>
    </row>
    <row r="57" spans="2:8" x14ac:dyDescent="0.2">
      <c r="B57" s="43"/>
      <c r="H57" s="51"/>
    </row>
    <row r="58" spans="2:8" x14ac:dyDescent="0.2">
      <c r="B58" s="43"/>
      <c r="H58" s="51"/>
    </row>
    <row r="59" spans="2:8" x14ac:dyDescent="0.2">
      <c r="B59" s="43"/>
      <c r="H59" s="51"/>
    </row>
    <row r="60" spans="2:8" x14ac:dyDescent="0.2">
      <c r="B60" s="43"/>
      <c r="H60" s="51"/>
    </row>
    <row r="61" spans="2:8" x14ac:dyDescent="0.2">
      <c r="B61" s="43"/>
      <c r="H61" s="51"/>
    </row>
    <row r="62" spans="2:8" x14ac:dyDescent="0.2">
      <c r="B62" s="43"/>
      <c r="H62" s="51"/>
    </row>
    <row r="63" spans="2:8" x14ac:dyDescent="0.2">
      <c r="B63" s="43"/>
      <c r="H63" s="51"/>
    </row>
    <row r="64" spans="2:8" x14ac:dyDescent="0.2">
      <c r="B64" s="43"/>
      <c r="H64" s="51"/>
    </row>
    <row r="65" spans="2:8" ht="4" customHeight="1" thickBot="1" x14ac:dyDescent="0.25">
      <c r="B65" s="52"/>
      <c r="C65" s="45"/>
      <c r="D65" s="45"/>
      <c r="E65" s="45"/>
      <c r="F65" s="45"/>
      <c r="G65" s="45"/>
      <c r="H65" s="54"/>
    </row>
    <row r="67" spans="2:8" ht="17" thickBot="1" x14ac:dyDescent="0.25">
      <c r="C67" s="103"/>
      <c r="D67" s="103"/>
      <c r="E67" s="103"/>
      <c r="F67" s="103"/>
    </row>
    <row r="68" spans="2:8" x14ac:dyDescent="0.2">
      <c r="C68" s="130" t="s">
        <v>148</v>
      </c>
      <c r="D68" s="131"/>
      <c r="E68" s="131"/>
      <c r="F68" s="132"/>
    </row>
    <row r="69" spans="2:8" x14ac:dyDescent="0.2">
      <c r="C69" s="104" t="s">
        <v>37</v>
      </c>
      <c r="D69" s="105" t="s">
        <v>38</v>
      </c>
      <c r="E69" s="105" t="s">
        <v>39</v>
      </c>
      <c r="F69" s="106" t="s">
        <v>46</v>
      </c>
    </row>
    <row r="70" spans="2:8" ht="19" x14ac:dyDescent="0.2">
      <c r="C70" s="107" t="s">
        <v>113</v>
      </c>
      <c r="D70" s="108">
        <v>0.18</v>
      </c>
      <c r="E70" s="109" t="s">
        <v>114</v>
      </c>
      <c r="F70" s="110" t="s">
        <v>115</v>
      </c>
    </row>
    <row r="71" spans="2:8" x14ac:dyDescent="0.2">
      <c r="C71" s="107" t="s">
        <v>116</v>
      </c>
      <c r="D71" s="109">
        <v>21</v>
      </c>
      <c r="E71" s="105" t="s">
        <v>117</v>
      </c>
      <c r="F71" s="110" t="s">
        <v>118</v>
      </c>
    </row>
    <row r="72" spans="2:8" x14ac:dyDescent="0.2">
      <c r="C72" s="107" t="s">
        <v>119</v>
      </c>
      <c r="D72" s="109">
        <v>4.2000000000000003E-2</v>
      </c>
      <c r="E72" s="109" t="s">
        <v>114</v>
      </c>
      <c r="F72" s="110" t="s">
        <v>120</v>
      </c>
    </row>
    <row r="73" spans="2:8" x14ac:dyDescent="0.2">
      <c r="C73" s="107" t="s">
        <v>119</v>
      </c>
      <c r="D73" s="109">
        <v>42</v>
      </c>
      <c r="E73" s="109" t="s">
        <v>121</v>
      </c>
      <c r="F73" s="110"/>
    </row>
    <row r="74" spans="2:8" x14ac:dyDescent="0.2">
      <c r="C74" s="107" t="s">
        <v>122</v>
      </c>
      <c r="D74" s="109">
        <v>42</v>
      </c>
      <c r="E74" s="109" t="s">
        <v>123</v>
      </c>
      <c r="F74" s="110" t="s">
        <v>149</v>
      </c>
    </row>
    <row r="75" spans="2:8" x14ac:dyDescent="0.2">
      <c r="C75" s="107" t="s">
        <v>124</v>
      </c>
      <c r="D75" s="109">
        <v>15</v>
      </c>
      <c r="E75" s="109" t="s">
        <v>125</v>
      </c>
      <c r="F75" s="110"/>
    </row>
    <row r="76" spans="2:8" x14ac:dyDescent="0.2">
      <c r="C76" s="107" t="s">
        <v>126</v>
      </c>
      <c r="D76" s="109">
        <v>40</v>
      </c>
      <c r="E76" s="109" t="s">
        <v>127</v>
      </c>
      <c r="F76" s="110" t="s">
        <v>128</v>
      </c>
    </row>
    <row r="77" spans="2:8" x14ac:dyDescent="0.2">
      <c r="C77" s="107" t="s">
        <v>129</v>
      </c>
      <c r="D77" s="109">
        <v>600</v>
      </c>
      <c r="E77" s="109" t="s">
        <v>130</v>
      </c>
      <c r="F77" s="110" t="s">
        <v>131</v>
      </c>
    </row>
    <row r="78" spans="2:8" x14ac:dyDescent="0.2">
      <c r="C78" s="107" t="s">
        <v>132</v>
      </c>
      <c r="D78" s="109">
        <v>25.2</v>
      </c>
      <c r="E78" s="109" t="s">
        <v>121</v>
      </c>
      <c r="F78" s="110" t="s">
        <v>133</v>
      </c>
    </row>
    <row r="79" spans="2:8" ht="19" x14ac:dyDescent="0.2">
      <c r="C79" s="107" t="s">
        <v>134</v>
      </c>
      <c r="D79" s="103">
        <f>D78*100</f>
        <v>2520</v>
      </c>
      <c r="E79" s="103" t="s">
        <v>135</v>
      </c>
      <c r="F79" s="111" t="s">
        <v>136</v>
      </c>
    </row>
    <row r="80" spans="2:8" ht="19" x14ac:dyDescent="0.2">
      <c r="C80" s="107" t="s">
        <v>137</v>
      </c>
      <c r="D80" s="103">
        <f>D79/1000</f>
        <v>2.52</v>
      </c>
      <c r="E80" s="103" t="s">
        <v>138</v>
      </c>
      <c r="F80" s="111" t="s">
        <v>139</v>
      </c>
    </row>
    <row r="81" spans="2:8" ht="19" x14ac:dyDescent="0.2">
      <c r="C81" s="112" t="s">
        <v>140</v>
      </c>
      <c r="D81" s="103">
        <f>12*(D80)</f>
        <v>30.240000000000002</v>
      </c>
      <c r="E81" s="103" t="s">
        <v>141</v>
      </c>
      <c r="F81" s="111" t="s">
        <v>142</v>
      </c>
    </row>
    <row r="82" spans="2:8" ht="19" x14ac:dyDescent="0.2">
      <c r="C82" s="112" t="s">
        <v>143</v>
      </c>
      <c r="D82" s="103">
        <f>D81/3.6</f>
        <v>8.4</v>
      </c>
      <c r="E82" s="103" t="s">
        <v>144</v>
      </c>
      <c r="F82" s="113" t="s">
        <v>145</v>
      </c>
    </row>
    <row r="83" spans="2:8" ht="19" x14ac:dyDescent="0.2">
      <c r="C83" s="112" t="s">
        <v>80</v>
      </c>
      <c r="D83" s="103">
        <v>2.46</v>
      </c>
      <c r="E83" s="103" t="s">
        <v>144</v>
      </c>
      <c r="F83" s="111" t="s">
        <v>150</v>
      </c>
    </row>
    <row r="84" spans="2:8" ht="20" thickBot="1" x14ac:dyDescent="0.25">
      <c r="C84" s="114" t="s">
        <v>146</v>
      </c>
      <c r="D84" s="115">
        <f>D82+D83</f>
        <v>10.86</v>
      </c>
      <c r="E84" s="115" t="s">
        <v>147</v>
      </c>
      <c r="F84" s="116" t="s">
        <v>151</v>
      </c>
    </row>
    <row r="85" spans="2:8" ht="17" thickBot="1" x14ac:dyDescent="0.25">
      <c r="C85" s="103"/>
      <c r="D85" s="103"/>
      <c r="E85" s="103"/>
      <c r="F85" s="103"/>
    </row>
    <row r="86" spans="2:8" x14ac:dyDescent="0.2">
      <c r="B86" s="80" t="s">
        <v>94</v>
      </c>
      <c r="C86" s="49"/>
      <c r="D86" s="49"/>
      <c r="E86" s="49"/>
      <c r="F86" s="49"/>
      <c r="G86" s="49"/>
      <c r="H86" s="50"/>
    </row>
    <row r="87" spans="2:8" ht="17" thickBot="1" x14ac:dyDescent="0.25">
      <c r="B87" s="52" t="s">
        <v>158</v>
      </c>
      <c r="C87" s="45"/>
      <c r="D87" s="45"/>
      <c r="E87" s="45"/>
      <c r="F87" s="45"/>
      <c r="G87" s="45"/>
      <c r="H87" s="54"/>
    </row>
  </sheetData>
  <mergeCells count="3">
    <mergeCell ref="C68:F68"/>
    <mergeCell ref="C2:G2"/>
    <mergeCell ref="B31:E31"/>
  </mergeCells>
  <hyperlinks>
    <hyperlink ref="G21" r:id="rId1" xr:uid="{5B026BC2-8679-0742-B94D-60B4745D21AD}"/>
    <hyperlink ref="G19" r:id="rId2" xr:uid="{868B5699-B154-F84C-B29B-E4646233D491}"/>
    <hyperlink ref="G20" r:id="rId3" xr:uid="{561EE143-D795-F14D-823B-73522F6F169C}"/>
  </hyperlinks>
  <pageMargins left="0.7" right="0.7" top="0.75" bottom="0.75" header="0.3" footer="0.3"/>
  <pageSetup paperSize="9" orientation="portrait" horizontalDpi="0" verticalDpi="0"/>
  <drawing r:id="rId4"/>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6</vt:i4>
      </vt:variant>
      <vt:variant>
        <vt:lpstr>Named Ranges</vt:lpstr>
      </vt:variant>
      <vt:variant>
        <vt:i4>1</vt:i4>
      </vt:variant>
    </vt:vector>
  </HeadingPairs>
  <TitlesOfParts>
    <vt:vector size="7" baseType="lpstr">
      <vt:lpstr>Aim&amp;Method (Fig 25)</vt:lpstr>
      <vt:lpstr>Curing time vs oven temp</vt:lpstr>
      <vt:lpstr>Aim&amp;Method (Fig 26)</vt:lpstr>
      <vt:lpstr>Curing energy vs oven temp</vt:lpstr>
      <vt:lpstr>Aim&amp;Method (Fig 35)</vt:lpstr>
      <vt:lpstr>Specific energy calc&amp;graph</vt:lpstr>
      <vt:lpstr>'Curing energy vs oven temp'!Print_Area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Karabo Makole</dc:creator>
  <cp:lastModifiedBy>Karabo Makole</cp:lastModifiedBy>
  <dcterms:created xsi:type="dcterms:W3CDTF">2023-09-13T19:51:40Z</dcterms:created>
  <dcterms:modified xsi:type="dcterms:W3CDTF">2024-12-19T22:19:08Z</dcterms:modified>
</cp:coreProperties>
</file>