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b\Documents\UCT\2019 - Masters Course\Masters THESIS\REPORT Write-up\Write-up\Drafts\DRAFT 8 - EXTERNAL CORRECTIONS\Data for UCT\Excel Sheets\"/>
    </mc:Choice>
  </mc:AlternateContent>
  <xr:revisionPtr revIDLastSave="0" documentId="13_ncr:1_{68461814-55DC-4D3C-B626-8FE4B7F84665}" xr6:coauthVersionLast="45" xr6:coauthVersionMax="45" xr10:uidLastSave="{00000000-0000-0000-0000-000000000000}"/>
  <bookViews>
    <workbookView xWindow="-120" yWindow="-120" windowWidth="20730" windowHeight="11160" activeTab="3" xr2:uid="{0CB72E4C-73AF-4B58-8079-4F319F53BBD1}"/>
  </bookViews>
  <sheets>
    <sheet name="Data info" sheetId="1" r:id="rId1"/>
    <sheet name="home range (gps)" sheetId="2" r:id="rId2"/>
    <sheet name="home range (kernel)" sheetId="3" r:id="rId3"/>
    <sheet name="buffer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9" i="4" l="1"/>
  <c r="V29" i="4"/>
  <c r="T22" i="4"/>
  <c r="V17" i="4"/>
  <c r="U17" i="4"/>
  <c r="U22" i="4"/>
  <c r="V22" i="4"/>
  <c r="U27" i="4"/>
  <c r="U32" i="4" s="1"/>
  <c r="V27" i="4"/>
  <c r="V32" i="4" l="1"/>
  <c r="L7" i="3"/>
  <c r="L4" i="3"/>
  <c r="M4" i="3"/>
  <c r="F11" i="3"/>
  <c r="F6" i="3"/>
  <c r="M19" i="3" l="1"/>
  <c r="M17" i="3"/>
  <c r="M16" i="3"/>
  <c r="M13" i="3"/>
  <c r="M10" i="3"/>
  <c r="M7" i="3"/>
  <c r="L19" i="3" l="1"/>
  <c r="L13" i="3"/>
  <c r="L10" i="3"/>
  <c r="L21" i="3"/>
  <c r="J4" i="3"/>
  <c r="J6" i="3"/>
  <c r="J7" i="3"/>
  <c r="J8" i="3"/>
  <c r="J9" i="3"/>
  <c r="J10" i="3"/>
  <c r="J11" i="3"/>
  <c r="J12" i="3"/>
  <c r="J13" i="3"/>
  <c r="J16" i="3"/>
  <c r="L16" i="3"/>
  <c r="J17" i="3"/>
  <c r="L17" i="3"/>
  <c r="J18" i="3"/>
  <c r="J19" i="3"/>
  <c r="J21" i="3"/>
  <c r="M21" i="3" s="1"/>
  <c r="J3" i="3"/>
  <c r="V47" i="2"/>
  <c r="V45" i="2"/>
  <c r="T43" i="2"/>
  <c r="V42" i="2"/>
  <c r="V39" i="2"/>
  <c r="T36" i="2"/>
  <c r="V33" i="2"/>
  <c r="T30" i="2"/>
  <c r="T50" i="2" s="1"/>
  <c r="V21" i="2"/>
  <c r="V19" i="2"/>
  <c r="V16" i="2"/>
  <c r="V13" i="2"/>
  <c r="V7" i="2"/>
  <c r="T17" i="2"/>
  <c r="T10" i="2"/>
  <c r="T4" i="2"/>
  <c r="L25" i="3" l="1"/>
  <c r="V24" i="2"/>
  <c r="V50" i="2"/>
  <c r="T24" i="2"/>
  <c r="M24" i="3"/>
  <c r="M25" i="3"/>
  <c r="L24" i="3"/>
  <c r="O29" i="4"/>
  <c r="P29" i="4"/>
  <c r="Q29" i="4"/>
  <c r="R29" i="4"/>
  <c r="S29" i="4"/>
  <c r="T29" i="4"/>
  <c r="N29" i="4"/>
  <c r="O27" i="4"/>
  <c r="P27" i="4"/>
  <c r="Q27" i="4"/>
  <c r="R27" i="4"/>
  <c r="S27" i="4"/>
  <c r="T27" i="4"/>
  <c r="N27" i="4"/>
  <c r="O22" i="4"/>
  <c r="P22" i="4"/>
  <c r="Q22" i="4"/>
  <c r="R22" i="4"/>
  <c r="S22" i="4"/>
  <c r="N22" i="4"/>
  <c r="O17" i="4"/>
  <c r="P17" i="4"/>
  <c r="Q17" i="4"/>
  <c r="R17" i="4"/>
  <c r="S17" i="4"/>
  <c r="T17" i="4"/>
  <c r="N17" i="4"/>
  <c r="M44" i="2" l="1"/>
  <c r="M42" i="2"/>
  <c r="M37" i="2"/>
  <c r="M32" i="2"/>
  <c r="M18" i="2"/>
  <c r="M16" i="2"/>
  <c r="M11" i="2"/>
  <c r="M6" i="2"/>
  <c r="D10" i="3" l="1"/>
  <c r="D6" i="3"/>
  <c r="C18" i="3"/>
  <c r="C16" i="3"/>
  <c r="C11" i="3"/>
  <c r="C6" i="3"/>
  <c r="F18" i="3"/>
  <c r="F16" i="3"/>
  <c r="D7" i="3"/>
  <c r="D8" i="3"/>
  <c r="D9" i="3"/>
  <c r="D11" i="3"/>
  <c r="D14" i="3"/>
  <c r="D15" i="3"/>
  <c r="D16" i="3"/>
  <c r="D18" i="3"/>
  <c r="D3" i="3"/>
  <c r="D5" i="3"/>
  <c r="D4" i="3"/>
  <c r="N32" i="4"/>
  <c r="O32" i="4"/>
  <c r="P32" i="4"/>
  <c r="Q32" i="4"/>
  <c r="R32" i="4"/>
  <c r="S32" i="4"/>
  <c r="T32" i="4"/>
  <c r="M32" i="4"/>
  <c r="C20" i="3" l="1"/>
  <c r="C21" i="3" s="1"/>
  <c r="F21" i="3"/>
  <c r="F20" i="3"/>
  <c r="D20" i="3"/>
  <c r="M46" i="2"/>
  <c r="K44" i="2"/>
  <c r="K42" i="2"/>
  <c r="K37" i="2"/>
  <c r="K32" i="2"/>
  <c r="M20" i="2"/>
  <c r="K18" i="2"/>
  <c r="K16" i="2"/>
  <c r="K11" i="2"/>
  <c r="K6" i="2"/>
  <c r="B10" i="4"/>
  <c r="B9" i="4"/>
  <c r="B8" i="4"/>
  <c r="B7" i="4"/>
  <c r="B6" i="4"/>
  <c r="B5" i="4"/>
  <c r="B4" i="4"/>
  <c r="B3" i="4"/>
  <c r="K46" i="2" l="1"/>
  <c r="K47" i="2" s="1"/>
  <c r="K20" i="2"/>
  <c r="K21" i="2" s="1"/>
</calcChain>
</file>

<file path=xl/sharedStrings.xml><?xml version="1.0" encoding="utf-8"?>
<sst xmlns="http://schemas.openxmlformats.org/spreadsheetml/2006/main" count="825" uniqueCount="122">
  <si>
    <t>ID_Br.st_sea</t>
  </si>
  <si>
    <t>n</t>
  </si>
  <si>
    <t>G32519_breed_10</t>
  </si>
  <si>
    <t>G32519_breed_8</t>
  </si>
  <si>
    <t>G32519_non-b_11</t>
  </si>
  <si>
    <t>G32519_non-b_7</t>
  </si>
  <si>
    <t>G32519_non-b_9</t>
  </si>
  <si>
    <t>G32554_breed_2</t>
  </si>
  <si>
    <t>G32554_breed_4</t>
  </si>
  <si>
    <t>G32554_breed_6</t>
  </si>
  <si>
    <t>G32554_non-b_1</t>
  </si>
  <si>
    <t>G32554_non-b_3</t>
  </si>
  <si>
    <t>G32554_non-b_5</t>
  </si>
  <si>
    <t>G32554_non-b_7</t>
  </si>
  <si>
    <t>G32555_breed_12</t>
  </si>
  <si>
    <t>G32555_non-b_13</t>
  </si>
  <si>
    <t>G34491_breed_14</t>
  </si>
  <si>
    <t>G34491_non-b_13</t>
  </si>
  <si>
    <t>G34491_non-b_15</t>
  </si>
  <si>
    <t>G34492_breed_16</t>
  </si>
  <si>
    <t>G34492_non-b_17</t>
  </si>
  <si>
    <t>G34495_breed_18</t>
  </si>
  <si>
    <t>G34495_non-b_19</t>
  </si>
  <si>
    <t>ID</t>
  </si>
  <si>
    <t>G32519</t>
  </si>
  <si>
    <t>G32554</t>
  </si>
  <si>
    <t>G32555</t>
  </si>
  <si>
    <t>G34491</t>
  </si>
  <si>
    <t>G34492</t>
  </si>
  <si>
    <t>G34495</t>
  </si>
  <si>
    <t>breeding season</t>
  </si>
  <si>
    <t>6 months</t>
  </si>
  <si>
    <t>non-breeding season</t>
  </si>
  <si>
    <t>end</t>
  </si>
  <si>
    <t>start</t>
  </si>
  <si>
    <t>Day.Diff.s</t>
  </si>
  <si>
    <t>ea</t>
  </si>
  <si>
    <t>&lt;fct&gt;</t>
  </si>
  <si>
    <t>&lt;dttm&gt;</t>
  </si>
  <si>
    <t>&lt;drtn&gt;</t>
  </si>
  <si>
    <t>days</t>
  </si>
  <si>
    <t>Day.Dif</t>
  </si>
  <si>
    <t>f.sea</t>
  </si>
  <si>
    <t>7 months</t>
  </si>
  <si>
    <t>3.5 months</t>
  </si>
  <si>
    <t>12 months</t>
  </si>
  <si>
    <t>ID_year</t>
  </si>
  <si>
    <t>Day.D</t>
  </si>
  <si>
    <t>iff.y</t>
  </si>
  <si>
    <t>G32519 2016</t>
  </si>
  <si>
    <t>G32519 2017</t>
  </si>
  <si>
    <t>G32519 2018</t>
  </si>
  <si>
    <t>G32519 2019</t>
  </si>
  <si>
    <t>G32554 2015</t>
  </si>
  <si>
    <t>G32554 2016</t>
  </si>
  <si>
    <t>G32554 2017</t>
  </si>
  <si>
    <t>G32554 2018</t>
  </si>
  <si>
    <t>G32554 2019</t>
  </si>
  <si>
    <t>G32555 2013</t>
  </si>
  <si>
    <t>G32555 2014</t>
  </si>
  <si>
    <t>G34491 2017</t>
  </si>
  <si>
    <t>G34491 2018</t>
  </si>
  <si>
    <t>G34491 2019</t>
  </si>
  <si>
    <t>G34492 2018</t>
  </si>
  <si>
    <t>G34492 2019</t>
  </si>
  <si>
    <t>G34495 2019</t>
  </si>
  <si>
    <t>G32519.2016</t>
  </si>
  <si>
    <t>G32519.2017</t>
  </si>
  <si>
    <t>G32519.2018</t>
  </si>
  <si>
    <t>G32519.2019</t>
  </si>
  <si>
    <t>G32554.2015</t>
  </si>
  <si>
    <t>G32554.2016</t>
  </si>
  <si>
    <t>G32554.2017</t>
  </si>
  <si>
    <t>G32554.2018</t>
  </si>
  <si>
    <t>G32554.2019</t>
  </si>
  <si>
    <t>G32555.2013</t>
  </si>
  <si>
    <t>G32555.2014</t>
  </si>
  <si>
    <t>G34491.2017</t>
  </si>
  <si>
    <t>G34491.2018</t>
  </si>
  <si>
    <t>G34491.2019</t>
  </si>
  <si>
    <t>G34492.2018</t>
  </si>
  <si>
    <t>G34492.2019</t>
  </si>
  <si>
    <t>G34495.2019</t>
  </si>
  <si>
    <t>Kernel.area Home range</t>
  </si>
  <si>
    <t>Day.Diff.y</t>
  </si>
  <si>
    <t>ID_sea</t>
  </si>
  <si>
    <t>Day.Diff.sea</t>
  </si>
  <si>
    <t>getverticeshr - 95% Kernel area</t>
  </si>
  <si>
    <t>id</t>
  </si>
  <si>
    <t>area</t>
  </si>
  <si>
    <t>ind.area</t>
  </si>
  <si>
    <t>points in buffer (year)</t>
  </si>
  <si>
    <t>ind.points in buffer</t>
  </si>
  <si>
    <t>points in buffer (br)</t>
  </si>
  <si>
    <t>points in buffer (non-br)</t>
  </si>
  <si>
    <t>YEARS</t>
  </si>
  <si>
    <t>95% buffer</t>
  </si>
  <si>
    <t>SEASONS</t>
  </si>
  <si>
    <t>area (km2) in buffer (year)</t>
  </si>
  <si>
    <t>area% in buffer (year)</t>
  </si>
  <si>
    <t>ind.area% in buffer</t>
  </si>
  <si>
    <t>area (km2) in buffer (season)</t>
  </si>
  <si>
    <t>area% in buffer (season)</t>
  </si>
  <si>
    <t>ind.area (%) in buffer</t>
  </si>
  <si>
    <t>ind.area(km2) in buffer</t>
  </si>
  <si>
    <t>multiplier</t>
  </si>
  <si>
    <t>radius (km)</t>
  </si>
  <si>
    <t>indiv. area (%) in buffer</t>
  </si>
  <si>
    <t>Ave. spp buffer radius</t>
  </si>
  <si>
    <t>area (%) in buffer</t>
  </si>
  <si>
    <t>-</t>
  </si>
  <si>
    <t>SPP. AVERAGE HR</t>
  </si>
  <si>
    <t>SPP. AVERAGE BUFFER</t>
  </si>
  <si>
    <t>RADIUS</t>
  </si>
  <si>
    <t>getverticeshr - 50% Kernel area</t>
  </si>
  <si>
    <t>SPP. AVE.</t>
  </si>
  <si>
    <t>standard dev</t>
  </si>
  <si>
    <t>BREEDING AVE.</t>
  </si>
  <si>
    <t>NON-BREEDING AVE.</t>
  </si>
  <si>
    <t>breeding</t>
  </si>
  <si>
    <t>non-breeding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</si>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</sst>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22" fontId="0" fillId="0" borderId="0" xfId="0" applyNumberFormat="1"/>
    <xf numFmtId="0" fontId="1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9FFB-C79F-44D7-916A-5AEDB657F72B}">
  <dimension ref="A1:M43"/>
  <sheetViews>
    <sheetView topLeftCell="A13" workbookViewId="0">
      <selection activeCell="A32" sqref="A32:C33"/>
    </sheetView>
  </sheetViews>
  <sheetFormatPr defaultRowHeight="15" x14ac:dyDescent="0.25"/>
  <cols>
    <col min="1" max="1" width="20" bestFit="1" customWidth="1"/>
    <col min="2" max="3" width="11.85546875" bestFit="1" customWidth="1"/>
    <col min="4" max="4" width="16.7109375" bestFit="1" customWidth="1"/>
    <col min="5" max="6" width="15.85546875" bestFit="1" customWidth="1"/>
    <col min="7" max="9" width="11.85546875" bestFit="1" customWidth="1"/>
    <col min="10" max="11" width="15.85546875" bestFit="1" customWidth="1"/>
  </cols>
  <sheetData>
    <row r="1" spans="1:13" x14ac:dyDescent="0.25">
      <c r="A1" s="3" t="s">
        <v>0</v>
      </c>
      <c r="B1" s="3" t="s">
        <v>1</v>
      </c>
      <c r="D1" s="3" t="s">
        <v>23</v>
      </c>
      <c r="E1" s="3" t="s">
        <v>33</v>
      </c>
      <c r="F1" s="3" t="s">
        <v>34</v>
      </c>
      <c r="G1" s="3" t="s">
        <v>35</v>
      </c>
      <c r="H1" s="3" t="s">
        <v>36</v>
      </c>
    </row>
    <row r="2" spans="1:13" x14ac:dyDescent="0.25">
      <c r="A2" t="s">
        <v>2</v>
      </c>
      <c r="B2">
        <v>3071</v>
      </c>
      <c r="D2" s="3" t="s">
        <v>37</v>
      </c>
      <c r="E2" s="3" t="s">
        <v>38</v>
      </c>
      <c r="F2" s="3" t="s">
        <v>38</v>
      </c>
      <c r="G2" s="3" t="s">
        <v>39</v>
      </c>
      <c r="H2" s="3"/>
    </row>
    <row r="3" spans="1:13" x14ac:dyDescent="0.25">
      <c r="A3" t="s">
        <v>3</v>
      </c>
      <c r="B3">
        <v>3048</v>
      </c>
      <c r="D3" t="s">
        <v>24</v>
      </c>
      <c r="E3" s="4">
        <v>43777.25</v>
      </c>
      <c r="F3" s="4">
        <v>42451</v>
      </c>
      <c r="G3">
        <v>1326.25</v>
      </c>
      <c r="H3" t="s">
        <v>40</v>
      </c>
    </row>
    <row r="4" spans="1:13" x14ac:dyDescent="0.25">
      <c r="A4" t="s">
        <v>4</v>
      </c>
      <c r="B4">
        <v>111</v>
      </c>
      <c r="D4" t="s">
        <v>25</v>
      </c>
      <c r="E4" s="4">
        <v>43774.208333333336</v>
      </c>
      <c r="F4" s="4">
        <v>42005</v>
      </c>
      <c r="G4">
        <v>1769.2083299999999</v>
      </c>
      <c r="H4" t="s">
        <v>40</v>
      </c>
    </row>
    <row r="5" spans="1:13" x14ac:dyDescent="0.25">
      <c r="A5" t="s">
        <v>5</v>
      </c>
      <c r="B5">
        <v>4875</v>
      </c>
      <c r="D5" t="s">
        <v>26</v>
      </c>
      <c r="E5" s="4">
        <v>41688.166666666664</v>
      </c>
      <c r="F5" s="4">
        <v>41530.041666666664</v>
      </c>
      <c r="G5">
        <v>158.125</v>
      </c>
      <c r="H5" t="s">
        <v>40</v>
      </c>
    </row>
    <row r="6" spans="1:13" x14ac:dyDescent="0.25">
      <c r="A6" t="s">
        <v>6</v>
      </c>
      <c r="B6">
        <v>7687</v>
      </c>
      <c r="D6" t="s">
        <v>27</v>
      </c>
      <c r="E6" s="4">
        <v>43777.125</v>
      </c>
      <c r="F6" s="4">
        <v>42895.583333333336</v>
      </c>
      <c r="G6">
        <v>881.54166999999995</v>
      </c>
      <c r="H6" t="s">
        <v>40</v>
      </c>
    </row>
    <row r="7" spans="1:13" x14ac:dyDescent="0.25">
      <c r="A7" t="s">
        <v>7</v>
      </c>
      <c r="B7">
        <v>2213</v>
      </c>
      <c r="D7" t="s">
        <v>28</v>
      </c>
      <c r="E7" s="4">
        <v>43777.208333333336</v>
      </c>
      <c r="F7" s="4">
        <v>43301.041666666664</v>
      </c>
      <c r="G7">
        <v>476.16667000000001</v>
      </c>
      <c r="H7" t="s">
        <v>40</v>
      </c>
    </row>
    <row r="8" spans="1:13" x14ac:dyDescent="0.25">
      <c r="A8" t="s">
        <v>8</v>
      </c>
      <c r="B8">
        <v>1010</v>
      </c>
      <c r="D8" t="s">
        <v>29</v>
      </c>
      <c r="E8" s="4">
        <v>43778.25</v>
      </c>
      <c r="F8" s="4">
        <v>43750.041666666664</v>
      </c>
      <c r="G8">
        <v>28.20833</v>
      </c>
      <c r="H8" t="s">
        <v>40</v>
      </c>
    </row>
    <row r="9" spans="1:13" x14ac:dyDescent="0.25">
      <c r="A9" t="s">
        <v>9</v>
      </c>
      <c r="B9">
        <v>419</v>
      </c>
    </row>
    <row r="10" spans="1:13" x14ac:dyDescent="0.25">
      <c r="A10" t="s">
        <v>10</v>
      </c>
      <c r="B10">
        <v>1248</v>
      </c>
      <c r="D10" s="3" t="s">
        <v>0</v>
      </c>
      <c r="E10" s="3" t="s">
        <v>33</v>
      </c>
      <c r="F10" s="3" t="s">
        <v>34</v>
      </c>
      <c r="G10" s="3" t="s">
        <v>41</v>
      </c>
      <c r="H10" s="3" t="s">
        <v>42</v>
      </c>
      <c r="I10" s="3" t="s">
        <v>46</v>
      </c>
      <c r="J10" s="3" t="s">
        <v>33</v>
      </c>
      <c r="K10" s="3" t="s">
        <v>34</v>
      </c>
      <c r="L10" s="3" t="s">
        <v>47</v>
      </c>
      <c r="M10" s="3" t="s">
        <v>48</v>
      </c>
    </row>
    <row r="11" spans="1:13" x14ac:dyDescent="0.25">
      <c r="A11" t="s">
        <v>11</v>
      </c>
      <c r="B11">
        <v>4465</v>
      </c>
      <c r="D11" t="s">
        <v>2</v>
      </c>
      <c r="E11" s="4">
        <v>43769.625</v>
      </c>
      <c r="F11" s="4">
        <v>43556</v>
      </c>
      <c r="G11">
        <v>213.625</v>
      </c>
      <c r="H11" t="s">
        <v>40</v>
      </c>
      <c r="I11" t="s">
        <v>49</v>
      </c>
      <c r="J11" s="4">
        <v>42735.625</v>
      </c>
      <c r="K11" s="4">
        <v>42451</v>
      </c>
      <c r="L11">
        <v>284.625</v>
      </c>
      <c r="M11" t="s">
        <v>40</v>
      </c>
    </row>
    <row r="12" spans="1:13" x14ac:dyDescent="0.25">
      <c r="A12" t="s">
        <v>12</v>
      </c>
      <c r="B12">
        <v>2110</v>
      </c>
      <c r="D12" t="s">
        <v>3</v>
      </c>
      <c r="E12" s="4">
        <v>43039.625</v>
      </c>
      <c r="F12" s="4">
        <v>42826</v>
      </c>
      <c r="G12">
        <v>213.625</v>
      </c>
      <c r="H12" t="s">
        <v>40</v>
      </c>
      <c r="I12" t="s">
        <v>50</v>
      </c>
      <c r="J12" s="4">
        <v>43100.625</v>
      </c>
      <c r="K12" s="4">
        <v>42736</v>
      </c>
      <c r="L12">
        <v>364.625</v>
      </c>
      <c r="M12" t="s">
        <v>40</v>
      </c>
    </row>
    <row r="13" spans="1:13" x14ac:dyDescent="0.25">
      <c r="A13" t="s">
        <v>13</v>
      </c>
      <c r="B13">
        <v>10</v>
      </c>
      <c r="D13" t="s">
        <v>4</v>
      </c>
      <c r="E13" s="4">
        <v>43777.25</v>
      </c>
      <c r="F13" s="4">
        <v>43770</v>
      </c>
      <c r="G13">
        <v>7.25</v>
      </c>
      <c r="H13" t="s">
        <v>40</v>
      </c>
      <c r="I13" t="s">
        <v>51</v>
      </c>
      <c r="J13" s="4">
        <v>43465.625</v>
      </c>
      <c r="K13" s="4">
        <v>43101</v>
      </c>
      <c r="L13">
        <v>364.625</v>
      </c>
      <c r="M13" t="s">
        <v>40</v>
      </c>
    </row>
    <row r="14" spans="1:13" x14ac:dyDescent="0.25">
      <c r="A14" t="s">
        <v>14</v>
      </c>
      <c r="B14">
        <v>768</v>
      </c>
      <c r="D14" t="s">
        <v>5</v>
      </c>
      <c r="E14" s="4">
        <v>42825.625</v>
      </c>
      <c r="F14" s="4">
        <v>42451</v>
      </c>
      <c r="G14">
        <v>374.625</v>
      </c>
      <c r="H14" t="s">
        <v>40</v>
      </c>
      <c r="I14" t="s">
        <v>52</v>
      </c>
      <c r="J14" s="4">
        <v>43777.25</v>
      </c>
      <c r="K14" s="4">
        <v>43466</v>
      </c>
      <c r="L14">
        <v>311.25</v>
      </c>
      <c r="M14" t="s">
        <v>40</v>
      </c>
    </row>
    <row r="15" spans="1:13" x14ac:dyDescent="0.25">
      <c r="A15" t="s">
        <v>15</v>
      </c>
      <c r="B15">
        <v>1648</v>
      </c>
      <c r="D15" t="s">
        <v>6</v>
      </c>
      <c r="E15" s="4">
        <v>43555.625</v>
      </c>
      <c r="F15" s="4">
        <v>43040</v>
      </c>
      <c r="G15">
        <v>515.625</v>
      </c>
      <c r="H15" t="s">
        <v>40</v>
      </c>
      <c r="I15" t="s">
        <v>53</v>
      </c>
      <c r="J15" s="4">
        <v>42369.958333333336</v>
      </c>
      <c r="K15" s="4">
        <v>42005</v>
      </c>
      <c r="L15">
        <v>364.95832999999999</v>
      </c>
      <c r="M15" t="s">
        <v>40</v>
      </c>
    </row>
    <row r="16" spans="1:13" x14ac:dyDescent="0.25">
      <c r="A16" t="s">
        <v>16</v>
      </c>
      <c r="B16">
        <v>2898</v>
      </c>
      <c r="D16" t="s">
        <v>7</v>
      </c>
      <c r="E16" s="4">
        <v>42308.375</v>
      </c>
      <c r="F16" s="4">
        <v>42095</v>
      </c>
      <c r="G16">
        <v>213.375</v>
      </c>
      <c r="H16" t="s">
        <v>40</v>
      </c>
      <c r="I16" t="s">
        <v>54</v>
      </c>
      <c r="J16" s="4">
        <v>42735.958333333336</v>
      </c>
      <c r="K16" s="4">
        <v>42370</v>
      </c>
      <c r="L16">
        <v>365.95832999999999</v>
      </c>
      <c r="M16" t="s">
        <v>40</v>
      </c>
    </row>
    <row r="17" spans="1:13" x14ac:dyDescent="0.25">
      <c r="A17" t="s">
        <v>17</v>
      </c>
      <c r="B17">
        <v>4166</v>
      </c>
      <c r="D17" t="s">
        <v>8</v>
      </c>
      <c r="E17" s="4">
        <v>43038.541666666664</v>
      </c>
      <c r="F17" s="4">
        <v>42826</v>
      </c>
      <c r="G17">
        <v>212.54166699999999</v>
      </c>
      <c r="H17" t="s">
        <v>40</v>
      </c>
      <c r="I17" t="s">
        <v>55</v>
      </c>
      <c r="J17" s="4">
        <v>43099.583333333336</v>
      </c>
      <c r="K17" s="4">
        <v>42736</v>
      </c>
      <c r="L17">
        <v>363.58332999999999</v>
      </c>
      <c r="M17" t="s">
        <v>40</v>
      </c>
    </row>
    <row r="18" spans="1:13" x14ac:dyDescent="0.25">
      <c r="A18" t="s">
        <v>18</v>
      </c>
      <c r="B18">
        <v>5211</v>
      </c>
      <c r="D18" t="s">
        <v>9</v>
      </c>
      <c r="E18" s="4">
        <v>43767.583333333336</v>
      </c>
      <c r="F18" s="4">
        <v>43564.208333333336</v>
      </c>
      <c r="G18">
        <v>203.375</v>
      </c>
      <c r="H18" t="s">
        <v>40</v>
      </c>
      <c r="I18" t="s">
        <v>56</v>
      </c>
      <c r="J18" s="4">
        <v>43465.5</v>
      </c>
      <c r="K18" s="4">
        <v>43102.375</v>
      </c>
      <c r="L18">
        <v>363.125</v>
      </c>
      <c r="M18" t="s">
        <v>40</v>
      </c>
    </row>
    <row r="19" spans="1:13" x14ac:dyDescent="0.25">
      <c r="A19" t="s">
        <v>19</v>
      </c>
      <c r="B19">
        <v>1507</v>
      </c>
      <c r="D19" t="s">
        <v>10</v>
      </c>
      <c r="E19" s="4">
        <v>42094.958333333336</v>
      </c>
      <c r="F19" s="4">
        <v>42005</v>
      </c>
      <c r="G19">
        <v>89.958332999999996</v>
      </c>
      <c r="H19" t="s">
        <v>40</v>
      </c>
      <c r="I19" t="s">
        <v>57</v>
      </c>
      <c r="J19" s="4">
        <v>43774.208333333336</v>
      </c>
      <c r="K19" s="4">
        <v>43466.458333333336</v>
      </c>
      <c r="L19">
        <v>307.75</v>
      </c>
      <c r="M19" t="s">
        <v>40</v>
      </c>
    </row>
    <row r="20" spans="1:13" x14ac:dyDescent="0.25">
      <c r="A20" t="s">
        <v>20</v>
      </c>
      <c r="B20">
        <v>5275</v>
      </c>
      <c r="D20" t="s">
        <v>11</v>
      </c>
      <c r="E20" s="4">
        <v>42825.958333333336</v>
      </c>
      <c r="F20" s="4">
        <v>42309.958333333336</v>
      </c>
      <c r="G20">
        <v>516</v>
      </c>
      <c r="H20" t="s">
        <v>40</v>
      </c>
      <c r="I20" t="s">
        <v>58</v>
      </c>
      <c r="J20" s="4">
        <v>41639.625</v>
      </c>
      <c r="K20" s="4">
        <v>41530.041666666664</v>
      </c>
      <c r="L20">
        <v>109.58333</v>
      </c>
      <c r="M20" t="s">
        <v>40</v>
      </c>
    </row>
    <row r="21" spans="1:13" x14ac:dyDescent="0.25">
      <c r="A21" t="s">
        <v>21</v>
      </c>
      <c r="B21">
        <v>280</v>
      </c>
      <c r="D21" t="s">
        <v>12</v>
      </c>
      <c r="E21" s="4">
        <v>43551.5</v>
      </c>
      <c r="F21" s="4">
        <v>43041.458333333336</v>
      </c>
      <c r="G21">
        <v>510.04166700000002</v>
      </c>
      <c r="H21" t="s">
        <v>40</v>
      </c>
      <c r="I21" t="s">
        <v>59</v>
      </c>
      <c r="J21" s="4">
        <v>41688.166666666664</v>
      </c>
      <c r="K21" s="4">
        <v>41640</v>
      </c>
      <c r="L21">
        <v>48.166670000000003</v>
      </c>
      <c r="M21" t="s">
        <v>40</v>
      </c>
    </row>
    <row r="22" spans="1:13" x14ac:dyDescent="0.25">
      <c r="A22" t="s">
        <v>22</v>
      </c>
      <c r="B22">
        <v>118</v>
      </c>
      <c r="D22" t="s">
        <v>13</v>
      </c>
      <c r="E22" s="4">
        <v>43774.208333333336</v>
      </c>
      <c r="F22" s="4">
        <v>43770.5</v>
      </c>
      <c r="G22">
        <v>3.7083330000000001</v>
      </c>
      <c r="H22" t="s">
        <v>40</v>
      </c>
      <c r="I22" t="s">
        <v>60</v>
      </c>
      <c r="J22" s="4">
        <v>43100.625</v>
      </c>
      <c r="K22" s="4">
        <v>42895.583333333336</v>
      </c>
      <c r="L22">
        <v>205.04167000000001</v>
      </c>
      <c r="M22" t="s">
        <v>40</v>
      </c>
    </row>
    <row r="23" spans="1:13" x14ac:dyDescent="0.25">
      <c r="D23" t="s">
        <v>14</v>
      </c>
      <c r="E23" s="4">
        <v>41578.625</v>
      </c>
      <c r="F23" s="4">
        <v>41530.041666666664</v>
      </c>
      <c r="G23">
        <v>48.583333000000003</v>
      </c>
      <c r="H23" t="s">
        <v>40</v>
      </c>
      <c r="I23" t="s">
        <v>61</v>
      </c>
      <c r="J23" s="4">
        <v>43465.625</v>
      </c>
      <c r="K23" s="4">
        <v>43101</v>
      </c>
      <c r="L23">
        <v>364.625</v>
      </c>
      <c r="M23" t="s">
        <v>40</v>
      </c>
    </row>
    <row r="24" spans="1:13" x14ac:dyDescent="0.25">
      <c r="A24" s="3" t="s">
        <v>23</v>
      </c>
      <c r="B24" s="3" t="s">
        <v>1</v>
      </c>
      <c r="D24" t="s">
        <v>15</v>
      </c>
      <c r="E24" s="4">
        <v>41688.166666666664</v>
      </c>
      <c r="F24" s="4">
        <v>41579</v>
      </c>
      <c r="G24">
        <v>109.166667</v>
      </c>
      <c r="H24" t="s">
        <v>40</v>
      </c>
      <c r="I24" t="s">
        <v>62</v>
      </c>
      <c r="J24" s="4">
        <v>43777.125</v>
      </c>
      <c r="K24" s="4">
        <v>43466</v>
      </c>
      <c r="L24">
        <v>311.125</v>
      </c>
      <c r="M24" t="s">
        <v>40</v>
      </c>
    </row>
    <row r="25" spans="1:13" x14ac:dyDescent="0.25">
      <c r="A25" t="s">
        <v>24</v>
      </c>
      <c r="B25">
        <v>18792</v>
      </c>
      <c r="D25" t="s">
        <v>16</v>
      </c>
      <c r="E25" s="4">
        <v>43404.625</v>
      </c>
      <c r="F25" s="4">
        <v>43191</v>
      </c>
      <c r="G25">
        <v>213.625</v>
      </c>
      <c r="H25" t="s">
        <v>40</v>
      </c>
      <c r="I25" t="s">
        <v>63</v>
      </c>
      <c r="J25" s="4">
        <v>43465.625</v>
      </c>
      <c r="K25" s="4">
        <v>43301.041666666664</v>
      </c>
      <c r="L25">
        <v>164.58332999999999</v>
      </c>
      <c r="M25" t="s">
        <v>40</v>
      </c>
    </row>
    <row r="26" spans="1:13" x14ac:dyDescent="0.25">
      <c r="A26" t="s">
        <v>25</v>
      </c>
      <c r="B26">
        <v>11475</v>
      </c>
      <c r="D26" t="s">
        <v>17</v>
      </c>
      <c r="E26" s="4">
        <v>43190.625</v>
      </c>
      <c r="F26" s="4">
        <v>42895.583333333336</v>
      </c>
      <c r="G26">
        <v>295.04166700000002</v>
      </c>
      <c r="H26" t="s">
        <v>40</v>
      </c>
      <c r="I26" t="s">
        <v>64</v>
      </c>
      <c r="J26" s="4">
        <v>43777.208333333336</v>
      </c>
      <c r="K26" s="4">
        <v>43466</v>
      </c>
      <c r="L26">
        <v>311.20832999999999</v>
      </c>
      <c r="M26" t="s">
        <v>40</v>
      </c>
    </row>
    <row r="27" spans="1:13" x14ac:dyDescent="0.25">
      <c r="A27" t="s">
        <v>26</v>
      </c>
      <c r="B27">
        <v>2416</v>
      </c>
      <c r="D27" t="s">
        <v>18</v>
      </c>
      <c r="E27" s="4">
        <v>43777.125</v>
      </c>
      <c r="F27" s="4">
        <v>43405</v>
      </c>
      <c r="G27">
        <v>372.125</v>
      </c>
      <c r="H27" t="s">
        <v>40</v>
      </c>
      <c r="I27" t="s">
        <v>65</v>
      </c>
      <c r="J27" s="4">
        <v>43778.25</v>
      </c>
      <c r="K27" s="4">
        <v>43750.041666666664</v>
      </c>
      <c r="L27">
        <v>28.20833</v>
      </c>
      <c r="M27" t="s">
        <v>40</v>
      </c>
    </row>
    <row r="28" spans="1:13" x14ac:dyDescent="0.25">
      <c r="A28" t="s">
        <v>27</v>
      </c>
      <c r="B28">
        <v>12275</v>
      </c>
      <c r="D28" t="s">
        <v>19</v>
      </c>
      <c r="E28" s="4">
        <v>43404.625</v>
      </c>
      <c r="F28" s="4">
        <v>43301.041666666664</v>
      </c>
      <c r="G28">
        <v>103.583333</v>
      </c>
      <c r="H28" t="s">
        <v>40</v>
      </c>
    </row>
    <row r="29" spans="1:13" x14ac:dyDescent="0.25">
      <c r="A29" t="s">
        <v>28</v>
      </c>
      <c r="B29">
        <v>6782</v>
      </c>
      <c r="D29" t="s">
        <v>20</v>
      </c>
      <c r="E29" s="4">
        <v>43777.208333333336</v>
      </c>
      <c r="F29" s="4">
        <v>43405</v>
      </c>
      <c r="G29">
        <v>372.20833299999998</v>
      </c>
      <c r="H29" t="s">
        <v>40</v>
      </c>
    </row>
    <row r="30" spans="1:13" x14ac:dyDescent="0.25">
      <c r="A30" t="s">
        <v>29</v>
      </c>
      <c r="B30">
        <v>398</v>
      </c>
      <c r="D30" t="s">
        <v>21</v>
      </c>
      <c r="E30" s="4">
        <v>43769.583333333336</v>
      </c>
      <c r="F30" s="4">
        <v>43750.041666666664</v>
      </c>
      <c r="G30">
        <v>19.541667</v>
      </c>
      <c r="H30" t="s">
        <v>40</v>
      </c>
    </row>
    <row r="31" spans="1:13" x14ac:dyDescent="0.25">
      <c r="D31" t="s">
        <v>22</v>
      </c>
      <c r="E31" s="4">
        <v>43778.25</v>
      </c>
      <c r="F31" s="4">
        <v>43770.041666666664</v>
      </c>
      <c r="G31">
        <v>8.2083329999999997</v>
      </c>
      <c r="H31" t="s">
        <v>40</v>
      </c>
    </row>
    <row r="32" spans="1:13" x14ac:dyDescent="0.25">
      <c r="A32" s="3" t="s">
        <v>30</v>
      </c>
      <c r="B32" s="3" t="s">
        <v>43</v>
      </c>
      <c r="C32" s="3" t="s">
        <v>44</v>
      </c>
    </row>
    <row r="33" spans="1:9" x14ac:dyDescent="0.25">
      <c r="A33" s="3" t="s">
        <v>32</v>
      </c>
      <c r="B33" s="3" t="s">
        <v>45</v>
      </c>
      <c r="C33" s="3" t="s">
        <v>31</v>
      </c>
    </row>
    <row r="35" spans="1:9" x14ac:dyDescent="0.25">
      <c r="A35" s="1"/>
      <c r="B35" t="s">
        <v>66</v>
      </c>
      <c r="C35" t="s">
        <v>67</v>
      </c>
      <c r="D35" t="s">
        <v>68</v>
      </c>
      <c r="E35" t="s">
        <v>69</v>
      </c>
      <c r="F35" t="s">
        <v>70</v>
      </c>
      <c r="G35" t="s">
        <v>71</v>
      </c>
      <c r="H35" t="s">
        <v>72</v>
      </c>
      <c r="I35" t="s">
        <v>73</v>
      </c>
    </row>
    <row r="36" spans="1:9" x14ac:dyDescent="0.25">
      <c r="A36" s="1">
        <v>50</v>
      </c>
      <c r="B36">
        <v>20.128879999999999</v>
      </c>
      <c r="C36">
        <v>4.8885909999999999</v>
      </c>
      <c r="D36">
        <v>26.85819</v>
      </c>
      <c r="E36">
        <v>6.5427400000000002</v>
      </c>
      <c r="F36">
        <v>6.8356279999999998</v>
      </c>
      <c r="G36">
        <v>44.21651</v>
      </c>
      <c r="H36">
        <v>3.1270730000000002</v>
      </c>
      <c r="I36">
        <v>32.782829999999997</v>
      </c>
    </row>
    <row r="37" spans="1:9" x14ac:dyDescent="0.25">
      <c r="A37" s="1">
        <v>95</v>
      </c>
      <c r="B37">
        <v>97.083410000000001</v>
      </c>
      <c r="C37">
        <v>80.622950000000003</v>
      </c>
      <c r="D37">
        <v>98.679720000000003</v>
      </c>
      <c r="E37">
        <v>80.579009999999997</v>
      </c>
      <c r="F37">
        <v>74.593401</v>
      </c>
      <c r="G37">
        <v>183.61094</v>
      </c>
      <c r="H37">
        <v>63.323219999999999</v>
      </c>
      <c r="I37">
        <v>128.41936999999999</v>
      </c>
    </row>
    <row r="38" spans="1:9" x14ac:dyDescent="0.25">
      <c r="A38" s="1"/>
      <c r="B38" t="s">
        <v>74</v>
      </c>
      <c r="C38" t="s">
        <v>75</v>
      </c>
      <c r="D38" t="s">
        <v>76</v>
      </c>
      <c r="E38" t="s">
        <v>77</v>
      </c>
      <c r="F38" t="s">
        <v>78</v>
      </c>
      <c r="G38" t="s">
        <v>79</v>
      </c>
      <c r="H38" t="s">
        <v>80</v>
      </c>
      <c r="I38" t="s">
        <v>81</v>
      </c>
    </row>
    <row r="39" spans="1:9" x14ac:dyDescent="0.25">
      <c r="A39" s="1">
        <v>50</v>
      </c>
      <c r="B39">
        <v>6.1876300000000004</v>
      </c>
      <c r="C39">
        <v>20.006740000000001</v>
      </c>
      <c r="D39">
        <v>26.787120000000002</v>
      </c>
      <c r="E39">
        <v>28.463930000000001</v>
      </c>
      <c r="F39">
        <v>23.772040000000001</v>
      </c>
      <c r="G39">
        <v>32.76182</v>
      </c>
      <c r="H39">
        <v>2.129629</v>
      </c>
      <c r="I39">
        <v>22.11994</v>
      </c>
    </row>
    <row r="40" spans="1:9" x14ac:dyDescent="0.25">
      <c r="A40" s="1">
        <v>95</v>
      </c>
      <c r="B40">
        <v>46.333559999999999</v>
      </c>
      <c r="C40">
        <v>82.827910000000003</v>
      </c>
      <c r="D40">
        <v>102.39706</v>
      </c>
      <c r="E40">
        <v>113.29844</v>
      </c>
      <c r="F40">
        <v>90.683549999999997</v>
      </c>
      <c r="G40">
        <v>109.89427000000001</v>
      </c>
      <c r="H40">
        <v>50.04627</v>
      </c>
      <c r="I40">
        <v>89.987949999999998</v>
      </c>
    </row>
    <row r="41" spans="1:9" x14ac:dyDescent="0.25">
      <c r="A41" s="1"/>
      <c r="B41" t="s">
        <v>82</v>
      </c>
    </row>
    <row r="42" spans="1:9" x14ac:dyDescent="0.25">
      <c r="A42" s="1">
        <v>50</v>
      </c>
      <c r="B42">
        <v>29.714770000000001</v>
      </c>
    </row>
    <row r="43" spans="1:9" x14ac:dyDescent="0.25">
      <c r="A43" s="2">
        <v>95</v>
      </c>
      <c r="B43">
        <v>142.48446000000001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EADF-1E84-4F94-BD8D-ACA68F99341F}">
  <dimension ref="A1:V51"/>
  <sheetViews>
    <sheetView topLeftCell="B1" workbookViewId="0">
      <selection activeCell="E3" sqref="E3:G19"/>
    </sheetView>
  </sheetViews>
  <sheetFormatPr defaultRowHeight="15" x14ac:dyDescent="0.25"/>
  <cols>
    <col min="1" max="1" width="20" bestFit="1" customWidth="1"/>
    <col min="2" max="3" width="11.85546875" bestFit="1" customWidth="1"/>
    <col min="4" max="7" width="16.7109375" bestFit="1" customWidth="1"/>
    <col min="8" max="9" width="11.85546875" bestFit="1" customWidth="1"/>
    <col min="10" max="10" width="16.7109375" customWidth="1"/>
    <col min="11" max="11" width="15.85546875" bestFit="1" customWidth="1"/>
    <col min="12" max="12" width="20.7109375" bestFit="1" customWidth="1"/>
    <col min="13" max="13" width="18.42578125" bestFit="1" customWidth="1"/>
    <col min="14" max="14" width="18.42578125" customWidth="1"/>
    <col min="16" max="16" width="16.7109375" bestFit="1" customWidth="1"/>
    <col min="17" max="17" width="17" customWidth="1"/>
    <col min="18" max="18" width="8.28515625" bestFit="1" customWidth="1"/>
    <col min="19" max="19" width="18.7109375" bestFit="1" customWidth="1"/>
    <col min="20" max="20" width="18.42578125" bestFit="1" customWidth="1"/>
    <col min="21" max="21" width="23" bestFit="1" customWidth="1"/>
    <col min="22" max="22" width="18.42578125" bestFit="1" customWidth="1"/>
  </cols>
  <sheetData>
    <row r="1" spans="1:22" x14ac:dyDescent="0.25">
      <c r="B1" s="3" t="s">
        <v>83</v>
      </c>
      <c r="C1" s="3"/>
      <c r="J1" s="3" t="s">
        <v>87</v>
      </c>
      <c r="K1" s="3"/>
      <c r="L1" s="3"/>
      <c r="M1" s="3"/>
      <c r="N1" s="3"/>
      <c r="Q1" s="3" t="s">
        <v>87</v>
      </c>
      <c r="R1" s="3"/>
      <c r="S1" s="3"/>
      <c r="T1" s="3"/>
      <c r="U1" s="3"/>
      <c r="V1" s="3"/>
    </row>
    <row r="2" spans="1:22" x14ac:dyDescent="0.25">
      <c r="B2" s="3">
        <v>50</v>
      </c>
      <c r="C2" s="3">
        <v>95</v>
      </c>
      <c r="D2" s="3" t="s">
        <v>84</v>
      </c>
      <c r="E2" s="3" t="s">
        <v>85</v>
      </c>
      <c r="I2" s="3" t="s">
        <v>88</v>
      </c>
      <c r="J2" s="3" t="s">
        <v>89</v>
      </c>
      <c r="K2" s="3" t="s">
        <v>90</v>
      </c>
      <c r="L2" s="3" t="s">
        <v>91</v>
      </c>
      <c r="M2" s="3" t="s">
        <v>92</v>
      </c>
      <c r="N2" s="3"/>
      <c r="O2" s="3" t="s">
        <v>121</v>
      </c>
      <c r="P2" s="3" t="s">
        <v>88</v>
      </c>
      <c r="Q2" s="3" t="s">
        <v>89</v>
      </c>
      <c r="R2" s="3" t="s">
        <v>90</v>
      </c>
      <c r="S2" s="3" t="s">
        <v>93</v>
      </c>
      <c r="T2" s="3" t="s">
        <v>92</v>
      </c>
      <c r="U2" s="3" t="s">
        <v>94</v>
      </c>
      <c r="V2" s="3" t="s">
        <v>92</v>
      </c>
    </row>
    <row r="3" spans="1:22" x14ac:dyDescent="0.25">
      <c r="A3" s="3" t="s">
        <v>66</v>
      </c>
      <c r="B3">
        <v>20.128879999999999</v>
      </c>
      <c r="C3">
        <v>97.083410000000001</v>
      </c>
      <c r="D3">
        <v>284.625</v>
      </c>
      <c r="E3" s="3" t="s">
        <v>5</v>
      </c>
      <c r="F3" s="3"/>
      <c r="G3" s="3"/>
      <c r="I3" s="3" t="s">
        <v>49</v>
      </c>
      <c r="J3">
        <v>97.098050000000001</v>
      </c>
      <c r="L3" s="1">
        <v>86.460579999999993</v>
      </c>
      <c r="O3" s="3">
        <v>2019</v>
      </c>
      <c r="P3" s="3" t="s">
        <v>2</v>
      </c>
      <c r="Q3">
        <v>80.018820000000005</v>
      </c>
      <c r="R3" s="10" t="s">
        <v>110</v>
      </c>
      <c r="S3" s="1">
        <v>94.366659999999996</v>
      </c>
      <c r="U3" s="10" t="s">
        <v>110</v>
      </c>
      <c r="V3" s="10" t="s">
        <v>110</v>
      </c>
    </row>
    <row r="4" spans="1:22" x14ac:dyDescent="0.25">
      <c r="A4" s="3" t="s">
        <v>67</v>
      </c>
      <c r="B4">
        <v>4.8885909999999999</v>
      </c>
      <c r="C4">
        <v>80.622950000000003</v>
      </c>
      <c r="D4">
        <v>364.625</v>
      </c>
      <c r="E4" s="3" t="s">
        <v>5</v>
      </c>
      <c r="F4" s="3" t="s">
        <v>3</v>
      </c>
      <c r="G4" s="3" t="s">
        <v>6</v>
      </c>
      <c r="I4" s="3" t="s">
        <v>50</v>
      </c>
      <c r="J4">
        <v>80.606750000000005</v>
      </c>
      <c r="L4" s="1">
        <v>91.655829999999995</v>
      </c>
      <c r="O4" s="3">
        <v>2017</v>
      </c>
      <c r="P4" s="3" t="s">
        <v>3</v>
      </c>
      <c r="Q4">
        <v>53.029580000000003</v>
      </c>
      <c r="R4" s="10" t="s">
        <v>110</v>
      </c>
      <c r="S4" s="1">
        <v>96.719160000000002</v>
      </c>
      <c r="T4">
        <f>AVERAGE(S3:S4)</f>
        <v>95.542910000000006</v>
      </c>
      <c r="U4" s="10" t="s">
        <v>110</v>
      </c>
      <c r="V4" s="10" t="s">
        <v>110</v>
      </c>
    </row>
    <row r="5" spans="1:22" x14ac:dyDescent="0.25">
      <c r="A5" s="3" t="s">
        <v>68</v>
      </c>
      <c r="B5">
        <v>26.85819</v>
      </c>
      <c r="C5">
        <v>98.679720000000003</v>
      </c>
      <c r="D5">
        <v>364.625</v>
      </c>
      <c r="E5" s="3" t="s">
        <v>6</v>
      </c>
      <c r="F5" s="3"/>
      <c r="G5" s="3"/>
      <c r="I5" s="3" t="s">
        <v>51</v>
      </c>
      <c r="J5">
        <v>98.832340000000002</v>
      </c>
      <c r="L5" s="1">
        <v>86.05341</v>
      </c>
      <c r="O5" s="8">
        <v>2019</v>
      </c>
      <c r="P5" s="8" t="s">
        <v>4</v>
      </c>
      <c r="Q5" s="5">
        <v>102.7915</v>
      </c>
      <c r="R5" s="9" t="s">
        <v>110</v>
      </c>
      <c r="S5" s="9" t="s">
        <v>110</v>
      </c>
      <c r="T5" s="9" t="s">
        <v>110</v>
      </c>
      <c r="U5" s="9" t="s">
        <v>110</v>
      </c>
      <c r="V5" s="9" t="s">
        <v>110</v>
      </c>
    </row>
    <row r="6" spans="1:22" x14ac:dyDescent="0.25">
      <c r="A6" s="3" t="s">
        <v>69</v>
      </c>
      <c r="B6">
        <v>6.5427400000000002</v>
      </c>
      <c r="C6">
        <v>80.579009999999997</v>
      </c>
      <c r="D6">
        <v>311.25</v>
      </c>
      <c r="E6" s="3" t="s">
        <v>6</v>
      </c>
      <c r="F6" s="3" t="s">
        <v>2</v>
      </c>
      <c r="G6" s="8" t="s">
        <v>4</v>
      </c>
      <c r="I6" s="3" t="s">
        <v>52</v>
      </c>
      <c r="J6">
        <v>80.63373</v>
      </c>
      <c r="K6">
        <f>AVERAGE(J3:J6)</f>
        <v>89.292717500000009</v>
      </c>
      <c r="L6" s="1">
        <v>92.802949999999996</v>
      </c>
      <c r="M6">
        <f>AVERAGE(L3:L6)</f>
        <v>89.243192499999992</v>
      </c>
      <c r="O6" s="3">
        <v>2016</v>
      </c>
      <c r="P6" s="3" t="s">
        <v>5</v>
      </c>
      <c r="Q6">
        <v>98.758349999999993</v>
      </c>
      <c r="R6" s="10" t="s">
        <v>110</v>
      </c>
      <c r="S6" s="10" t="s">
        <v>110</v>
      </c>
      <c r="T6" s="10" t="s">
        <v>110</v>
      </c>
      <c r="U6" s="1">
        <v>85.148719999999997</v>
      </c>
    </row>
    <row r="7" spans="1:22" x14ac:dyDescent="0.25">
      <c r="A7" s="3" t="s">
        <v>70</v>
      </c>
      <c r="B7">
        <v>6.8356279999999998</v>
      </c>
      <c r="C7">
        <v>74.593401</v>
      </c>
      <c r="D7">
        <v>364.95832999999999</v>
      </c>
      <c r="E7" s="3" t="s">
        <v>10</v>
      </c>
      <c r="F7" s="3" t="s">
        <v>7</v>
      </c>
      <c r="G7" s="3" t="s">
        <v>11</v>
      </c>
      <c r="I7" s="3" t="s">
        <v>53</v>
      </c>
      <c r="J7">
        <v>74.873360000000005</v>
      </c>
      <c r="L7" s="1">
        <v>95.013059999999996</v>
      </c>
      <c r="O7" s="3">
        <v>2018</v>
      </c>
      <c r="P7" s="3" t="s">
        <v>6</v>
      </c>
      <c r="Q7">
        <v>95.598370000000003</v>
      </c>
      <c r="R7" s="10" t="s">
        <v>110</v>
      </c>
      <c r="S7" s="10" t="s">
        <v>110</v>
      </c>
      <c r="T7" s="10" t="s">
        <v>110</v>
      </c>
      <c r="U7" s="1">
        <v>86.639780000000002</v>
      </c>
      <c r="V7">
        <f>AVERAGE(U6:U7)</f>
        <v>85.89425</v>
      </c>
    </row>
    <row r="8" spans="1:22" x14ac:dyDescent="0.25">
      <c r="A8" s="3" t="s">
        <v>71</v>
      </c>
      <c r="B8">
        <v>44.21651</v>
      </c>
      <c r="C8">
        <v>183.61094</v>
      </c>
      <c r="D8">
        <v>365.95832999999999</v>
      </c>
      <c r="E8" s="3" t="s">
        <v>11</v>
      </c>
      <c r="F8" s="3"/>
      <c r="G8" s="3"/>
      <c r="I8" s="3" t="s">
        <v>54</v>
      </c>
      <c r="J8">
        <v>184.48802000000001</v>
      </c>
      <c r="L8" s="1">
        <v>83.333330000000004</v>
      </c>
      <c r="O8" s="3">
        <v>2015</v>
      </c>
      <c r="P8" s="3" t="s">
        <v>7</v>
      </c>
      <c r="Q8">
        <v>55.135899999999999</v>
      </c>
      <c r="R8" s="10" t="s">
        <v>110</v>
      </c>
      <c r="S8" s="1">
        <v>95.164929999999998</v>
      </c>
      <c r="U8" s="10" t="s">
        <v>110</v>
      </c>
      <c r="V8" s="10" t="s">
        <v>110</v>
      </c>
    </row>
    <row r="9" spans="1:22" x14ac:dyDescent="0.25">
      <c r="A9" s="3" t="s">
        <v>72</v>
      </c>
      <c r="B9">
        <v>3.1270730000000002</v>
      </c>
      <c r="C9">
        <v>63.323219999999999</v>
      </c>
      <c r="D9">
        <v>363.58332999999999</v>
      </c>
      <c r="E9" s="3" t="s">
        <v>11</v>
      </c>
      <c r="F9" s="3" t="s">
        <v>8</v>
      </c>
      <c r="G9" s="3" t="s">
        <v>12</v>
      </c>
      <c r="I9" s="3" t="s">
        <v>55</v>
      </c>
      <c r="J9">
        <v>63.521320000000003</v>
      </c>
      <c r="L9" s="1">
        <v>93.885350000000003</v>
      </c>
      <c r="O9" s="3">
        <v>2017</v>
      </c>
      <c r="P9" s="3" t="s">
        <v>8</v>
      </c>
      <c r="Q9">
        <v>33.946849999999998</v>
      </c>
      <c r="R9" s="10" t="s">
        <v>110</v>
      </c>
      <c r="S9" s="1">
        <v>95.346530000000001</v>
      </c>
      <c r="U9" s="10" t="s">
        <v>110</v>
      </c>
      <c r="V9" s="10" t="s">
        <v>110</v>
      </c>
    </row>
    <row r="10" spans="1:22" x14ac:dyDescent="0.25">
      <c r="A10" s="3" t="s">
        <v>73</v>
      </c>
      <c r="B10">
        <v>32.782829999999997</v>
      </c>
      <c r="C10">
        <v>128.41936999999999</v>
      </c>
      <c r="D10">
        <v>363.125</v>
      </c>
      <c r="E10" s="3" t="s">
        <v>12</v>
      </c>
      <c r="F10" s="3"/>
      <c r="G10" s="3"/>
      <c r="I10" s="3" t="s">
        <v>56</v>
      </c>
      <c r="J10">
        <v>128.54067000000001</v>
      </c>
      <c r="L10" s="1">
        <v>72.150260000000003</v>
      </c>
      <c r="O10" s="3">
        <v>2019</v>
      </c>
      <c r="P10" s="3" t="s">
        <v>9</v>
      </c>
      <c r="Q10">
        <v>51.898870000000002</v>
      </c>
      <c r="R10" s="10" t="s">
        <v>110</v>
      </c>
      <c r="S10" s="1">
        <v>94.749399999999994</v>
      </c>
      <c r="T10">
        <f>AVERAGE(S8:S10)</f>
        <v>95.086953333333327</v>
      </c>
      <c r="U10" s="10" t="s">
        <v>110</v>
      </c>
      <c r="V10" s="10" t="s">
        <v>110</v>
      </c>
    </row>
    <row r="11" spans="1:22" x14ac:dyDescent="0.25">
      <c r="A11" s="3" t="s">
        <v>74</v>
      </c>
      <c r="B11">
        <v>6.1876300000000004</v>
      </c>
      <c r="C11">
        <v>46.333559999999999</v>
      </c>
      <c r="D11">
        <v>307.75</v>
      </c>
      <c r="E11" s="3" t="s">
        <v>12</v>
      </c>
      <c r="F11" s="3" t="s">
        <v>9</v>
      </c>
      <c r="G11" s="8" t="s">
        <v>13</v>
      </c>
      <c r="I11" s="3" t="s">
        <v>57</v>
      </c>
      <c r="J11">
        <v>46.378509999999999</v>
      </c>
      <c r="K11">
        <f>AVERAGE(J7:J11)</f>
        <v>99.560375999999991</v>
      </c>
      <c r="L11" s="1">
        <v>95.857990000000001</v>
      </c>
      <c r="M11">
        <f>AVERAGE(L7:L11)</f>
        <v>88.047998000000007</v>
      </c>
      <c r="O11" s="3">
        <v>2015</v>
      </c>
      <c r="P11" s="3" t="s">
        <v>10</v>
      </c>
      <c r="Q11">
        <v>77.1828</v>
      </c>
      <c r="R11" s="10" t="s">
        <v>110</v>
      </c>
      <c r="S11" s="10" t="s">
        <v>110</v>
      </c>
      <c r="T11" s="10" t="s">
        <v>110</v>
      </c>
      <c r="U11" s="1">
        <v>95.352559999999997</v>
      </c>
    </row>
    <row r="12" spans="1:22" x14ac:dyDescent="0.25">
      <c r="A12" s="8" t="s">
        <v>75</v>
      </c>
      <c r="B12" s="8">
        <v>20.006740000000001</v>
      </c>
      <c r="C12" s="8">
        <v>82.827910000000003</v>
      </c>
      <c r="D12" s="8">
        <v>109.58333</v>
      </c>
      <c r="E12" s="8" t="s">
        <v>14</v>
      </c>
      <c r="F12" s="8" t="s">
        <v>15</v>
      </c>
      <c r="G12" s="3"/>
      <c r="I12" s="8" t="s">
        <v>58</v>
      </c>
      <c r="J12" s="5">
        <v>83.090800000000002</v>
      </c>
      <c r="K12" s="9" t="s">
        <v>110</v>
      </c>
      <c r="L12" s="9" t="s">
        <v>110</v>
      </c>
      <c r="M12" s="9" t="s">
        <v>110</v>
      </c>
      <c r="N12" s="9"/>
      <c r="O12" s="3">
        <v>2016</v>
      </c>
      <c r="P12" s="3" t="s">
        <v>11</v>
      </c>
      <c r="Q12">
        <v>161.87879000000001</v>
      </c>
      <c r="R12" s="10" t="s">
        <v>110</v>
      </c>
      <c r="S12" s="10" t="s">
        <v>110</v>
      </c>
      <c r="T12" s="10" t="s">
        <v>110</v>
      </c>
      <c r="U12" s="1">
        <v>85.599100000000007</v>
      </c>
    </row>
    <row r="13" spans="1:22" x14ac:dyDescent="0.25">
      <c r="A13" s="8" t="s">
        <v>76</v>
      </c>
      <c r="B13" s="8">
        <v>26.787120000000002</v>
      </c>
      <c r="C13" s="8">
        <v>102.39706</v>
      </c>
      <c r="D13" s="8">
        <v>48.166670000000003</v>
      </c>
      <c r="E13" s="8" t="s">
        <v>15</v>
      </c>
      <c r="F13" s="3"/>
      <c r="G13" s="3"/>
      <c r="I13" s="8" t="s">
        <v>59</v>
      </c>
      <c r="J13" s="5">
        <v>102.43395</v>
      </c>
      <c r="K13" s="9" t="s">
        <v>110</v>
      </c>
      <c r="L13" s="9" t="s">
        <v>110</v>
      </c>
      <c r="M13" s="9" t="s">
        <v>110</v>
      </c>
      <c r="N13" s="9"/>
      <c r="O13" s="3">
        <v>2018</v>
      </c>
      <c r="P13" s="3" t="s">
        <v>12</v>
      </c>
      <c r="Q13">
        <v>120.33761</v>
      </c>
      <c r="R13" s="10" t="s">
        <v>110</v>
      </c>
      <c r="S13" s="10" t="s">
        <v>110</v>
      </c>
      <c r="T13" s="10" t="s">
        <v>110</v>
      </c>
      <c r="U13" s="1">
        <v>77.914689999999993</v>
      </c>
      <c r="V13">
        <f>AVERAGE(U11:U13)</f>
        <v>86.288783333333342</v>
      </c>
    </row>
    <row r="14" spans="1:22" x14ac:dyDescent="0.25">
      <c r="A14" s="3" t="s">
        <v>77</v>
      </c>
      <c r="B14">
        <v>28.463930000000001</v>
      </c>
      <c r="C14">
        <v>113.29844</v>
      </c>
      <c r="D14">
        <v>205.04167000000001</v>
      </c>
      <c r="E14" s="3" t="s">
        <v>17</v>
      </c>
      <c r="F14" s="3"/>
      <c r="G14" s="3"/>
      <c r="I14" s="3" t="s">
        <v>60</v>
      </c>
      <c r="J14">
        <v>113.53203999999999</v>
      </c>
      <c r="L14" s="1">
        <v>65.215869999999995</v>
      </c>
      <c r="O14" s="8">
        <v>2019</v>
      </c>
      <c r="P14" s="8" t="s">
        <v>13</v>
      </c>
      <c r="Q14" s="5">
        <v>49.200479999999999</v>
      </c>
      <c r="R14" s="9" t="s">
        <v>110</v>
      </c>
      <c r="S14" s="9" t="s">
        <v>110</v>
      </c>
      <c r="T14" s="9" t="s">
        <v>110</v>
      </c>
      <c r="U14" s="9" t="s">
        <v>110</v>
      </c>
      <c r="V14" s="9" t="s">
        <v>110</v>
      </c>
    </row>
    <row r="15" spans="1:22" x14ac:dyDescent="0.25">
      <c r="A15" s="3" t="s">
        <v>78</v>
      </c>
      <c r="B15">
        <v>23.772040000000001</v>
      </c>
      <c r="C15">
        <v>90.683549999999997</v>
      </c>
      <c r="D15">
        <v>364.625</v>
      </c>
      <c r="E15" s="3" t="s">
        <v>17</v>
      </c>
      <c r="F15" s="3" t="s">
        <v>16</v>
      </c>
      <c r="G15" s="3" t="s">
        <v>18</v>
      </c>
      <c r="I15" s="3" t="s">
        <v>61</v>
      </c>
      <c r="J15">
        <v>90.757429999999999</v>
      </c>
      <c r="L15" s="1">
        <v>81.091350000000006</v>
      </c>
      <c r="O15" s="8">
        <v>2013</v>
      </c>
      <c r="P15" s="8" t="s">
        <v>14</v>
      </c>
      <c r="Q15" s="5">
        <v>91.364999999999995</v>
      </c>
      <c r="R15" s="9" t="s">
        <v>110</v>
      </c>
      <c r="S15" s="9" t="s">
        <v>110</v>
      </c>
      <c r="T15" s="9" t="s">
        <v>110</v>
      </c>
      <c r="U15" s="9" t="s">
        <v>110</v>
      </c>
      <c r="V15" s="9" t="s">
        <v>110</v>
      </c>
    </row>
    <row r="16" spans="1:22" x14ac:dyDescent="0.25">
      <c r="A16" s="3" t="s">
        <v>79</v>
      </c>
      <c r="B16">
        <v>32.76182</v>
      </c>
      <c r="C16">
        <v>109.89427000000001</v>
      </c>
      <c r="D16">
        <v>311.125</v>
      </c>
      <c r="E16" s="3" t="s">
        <v>18</v>
      </c>
      <c r="F16" s="3"/>
      <c r="G16" s="3"/>
      <c r="I16" s="3" t="s">
        <v>62</v>
      </c>
      <c r="J16">
        <v>109.94627</v>
      </c>
      <c r="K16">
        <f>AVERAGE(J14:J16)</f>
        <v>104.74524666666666</v>
      </c>
      <c r="L16" s="1">
        <v>81.573589999999996</v>
      </c>
      <c r="M16">
        <f>AVERAGE(L14:L16)</f>
        <v>75.960269999999994</v>
      </c>
      <c r="O16" s="3">
        <v>2014</v>
      </c>
      <c r="P16" s="3" t="s">
        <v>15</v>
      </c>
      <c r="Q16">
        <v>88.989279999999994</v>
      </c>
      <c r="R16" s="10" t="s">
        <v>110</v>
      </c>
      <c r="S16" s="10" t="s">
        <v>110</v>
      </c>
      <c r="T16" s="10" t="s">
        <v>110</v>
      </c>
      <c r="U16" s="1">
        <v>92.961169999999996</v>
      </c>
      <c r="V16">
        <f>AVERAGE(U16)</f>
        <v>92.961169999999996</v>
      </c>
    </row>
    <row r="17" spans="1:22" x14ac:dyDescent="0.25">
      <c r="A17" s="8" t="s">
        <v>80</v>
      </c>
      <c r="B17" s="8">
        <v>2.129629</v>
      </c>
      <c r="C17" s="8">
        <v>50.04627</v>
      </c>
      <c r="D17" s="8">
        <v>164.58332999999999</v>
      </c>
      <c r="E17" s="8" t="s">
        <v>19</v>
      </c>
      <c r="F17" s="3" t="s">
        <v>20</v>
      </c>
      <c r="G17" s="3"/>
      <c r="I17" s="8" t="s">
        <v>63</v>
      </c>
      <c r="J17" s="5">
        <v>50.761450000000004</v>
      </c>
      <c r="K17" s="9" t="s">
        <v>110</v>
      </c>
      <c r="L17" s="9" t="s">
        <v>110</v>
      </c>
      <c r="M17" s="9" t="s">
        <v>110</v>
      </c>
      <c r="N17" s="9"/>
      <c r="O17" s="3">
        <v>2018</v>
      </c>
      <c r="P17" s="3" t="s">
        <v>16</v>
      </c>
      <c r="Q17">
        <v>85.457030000000003</v>
      </c>
      <c r="R17" s="10" t="s">
        <v>110</v>
      </c>
      <c r="S17" s="1">
        <v>80.952380000000005</v>
      </c>
      <c r="T17">
        <f>AVERAGE(S17)</f>
        <v>80.952380000000005</v>
      </c>
      <c r="U17" s="10" t="s">
        <v>110</v>
      </c>
      <c r="V17" s="10" t="s">
        <v>110</v>
      </c>
    </row>
    <row r="18" spans="1:22" x14ac:dyDescent="0.25">
      <c r="A18" s="3" t="s">
        <v>81</v>
      </c>
      <c r="B18">
        <v>22.11994</v>
      </c>
      <c r="C18">
        <v>89.987949999999998</v>
      </c>
      <c r="D18">
        <v>311.20832999999999</v>
      </c>
      <c r="E18" s="3" t="s">
        <v>20</v>
      </c>
      <c r="F18" s="3"/>
      <c r="G18" s="3"/>
      <c r="I18" s="3" t="s">
        <v>64</v>
      </c>
      <c r="J18">
        <v>90.883669999999995</v>
      </c>
      <c r="K18">
        <f>AVERAGE(J18)</f>
        <v>90.883669999999995</v>
      </c>
      <c r="L18" s="1">
        <v>89.449950000000001</v>
      </c>
      <c r="M18">
        <f>AVERAGE(L18)</f>
        <v>89.449950000000001</v>
      </c>
      <c r="O18" s="3">
        <v>2017</v>
      </c>
      <c r="P18" s="3" t="s">
        <v>17</v>
      </c>
      <c r="Q18">
        <v>107.10156000000001</v>
      </c>
      <c r="R18" s="10" t="s">
        <v>110</v>
      </c>
      <c r="S18" s="10" t="s">
        <v>110</v>
      </c>
      <c r="U18" s="1">
        <v>69.635140000000007</v>
      </c>
    </row>
    <row r="19" spans="1:22" x14ac:dyDescent="0.25">
      <c r="A19" s="8" t="s">
        <v>82</v>
      </c>
      <c r="B19" s="8">
        <v>29.714770000000001</v>
      </c>
      <c r="C19" s="8">
        <v>142.48446000000001</v>
      </c>
      <c r="D19" s="8">
        <v>28.20833</v>
      </c>
      <c r="E19" s="8" t="s">
        <v>21</v>
      </c>
      <c r="F19" s="8" t="s">
        <v>22</v>
      </c>
      <c r="G19" s="3"/>
      <c r="I19" s="8" t="s">
        <v>65</v>
      </c>
      <c r="J19" s="5">
        <v>142.58590000000001</v>
      </c>
      <c r="K19" s="9" t="s">
        <v>110</v>
      </c>
      <c r="L19" s="9" t="s">
        <v>110</v>
      </c>
      <c r="M19" s="9" t="s">
        <v>110</v>
      </c>
      <c r="N19" s="9"/>
      <c r="O19" s="3">
        <v>2019</v>
      </c>
      <c r="P19" s="3" t="s">
        <v>18</v>
      </c>
      <c r="Q19">
        <v>111.18752000000001</v>
      </c>
      <c r="R19" s="10" t="s">
        <v>110</v>
      </c>
      <c r="S19" s="10" t="s">
        <v>110</v>
      </c>
      <c r="U19" s="1">
        <v>82.057190000000006</v>
      </c>
      <c r="V19">
        <f>AVERAGE(U18:U19)</f>
        <v>75.846165000000013</v>
      </c>
    </row>
    <row r="20" spans="1:22" x14ac:dyDescent="0.25">
      <c r="J20" s="3" t="s">
        <v>111</v>
      </c>
      <c r="K20" s="3">
        <f>AVERAGE(K6,K11,K16,K18)</f>
        <v>96.120502541666667</v>
      </c>
      <c r="L20" s="3" t="s">
        <v>112</v>
      </c>
      <c r="M20" s="3">
        <f>AVERAGE(M6,M11,M16,M18)</f>
        <v>85.675352625000002</v>
      </c>
      <c r="N20" s="3"/>
      <c r="O20" s="8">
        <v>2018</v>
      </c>
      <c r="P20" s="8" t="s">
        <v>19</v>
      </c>
      <c r="Q20" s="5">
        <v>27.441289999999999</v>
      </c>
      <c r="R20" s="9" t="s">
        <v>110</v>
      </c>
      <c r="S20" s="9" t="s">
        <v>110</v>
      </c>
      <c r="T20" s="9" t="s">
        <v>110</v>
      </c>
      <c r="U20" s="9" t="s">
        <v>110</v>
      </c>
      <c r="V20" s="9" t="s">
        <v>110</v>
      </c>
    </row>
    <row r="21" spans="1:22" x14ac:dyDescent="0.25">
      <c r="J21" s="3" t="s">
        <v>113</v>
      </c>
      <c r="K21" s="3">
        <f>SQRT(K20/PI())</f>
        <v>5.5313747137548619</v>
      </c>
      <c r="L21" s="3"/>
      <c r="M21" s="3"/>
      <c r="N21" s="3"/>
      <c r="O21" s="3">
        <v>2019</v>
      </c>
      <c r="P21" s="3" t="s">
        <v>20</v>
      </c>
      <c r="Q21">
        <v>89.728840000000005</v>
      </c>
      <c r="R21" s="10" t="s">
        <v>110</v>
      </c>
      <c r="S21" s="10" t="s">
        <v>110</v>
      </c>
      <c r="T21" s="10" t="s">
        <v>110</v>
      </c>
      <c r="U21" s="1">
        <v>90.33175</v>
      </c>
      <c r="V21">
        <f>AVERAGE(U21)</f>
        <v>90.33175</v>
      </c>
    </row>
    <row r="22" spans="1:22" x14ac:dyDescent="0.25">
      <c r="A22" s="3" t="s">
        <v>0</v>
      </c>
      <c r="B22" s="3" t="s">
        <v>86</v>
      </c>
      <c r="C22" s="3" t="s">
        <v>121</v>
      </c>
      <c r="J22" s="3"/>
      <c r="K22" s="3"/>
      <c r="L22" s="3"/>
      <c r="M22" s="3"/>
      <c r="N22" s="3"/>
      <c r="O22" s="8">
        <v>2019</v>
      </c>
      <c r="P22" s="8" t="s">
        <v>21</v>
      </c>
      <c r="Q22" s="5">
        <v>142.97053</v>
      </c>
      <c r="R22" s="9" t="s">
        <v>110</v>
      </c>
      <c r="S22" s="9" t="s">
        <v>110</v>
      </c>
      <c r="T22" s="9" t="s">
        <v>110</v>
      </c>
      <c r="U22" s="9" t="s">
        <v>110</v>
      </c>
      <c r="V22" s="9" t="s">
        <v>110</v>
      </c>
    </row>
    <row r="23" spans="1:22" x14ac:dyDescent="0.25">
      <c r="A23" s="3" t="s">
        <v>2</v>
      </c>
      <c r="B23">
        <v>213.625</v>
      </c>
      <c r="C23">
        <v>2019</v>
      </c>
      <c r="J23" s="3"/>
      <c r="K23" s="3"/>
      <c r="L23" s="3"/>
      <c r="M23" s="3"/>
      <c r="N23" s="3"/>
      <c r="O23" s="8">
        <v>2019</v>
      </c>
      <c r="P23" s="8" t="s">
        <v>22</v>
      </c>
      <c r="Q23" s="5">
        <v>153.57368</v>
      </c>
      <c r="R23" s="9" t="s">
        <v>110</v>
      </c>
      <c r="S23" s="9" t="s">
        <v>110</v>
      </c>
      <c r="T23" s="9" t="s">
        <v>110</v>
      </c>
      <c r="U23" s="9" t="s">
        <v>110</v>
      </c>
      <c r="V23" s="9" t="s">
        <v>110</v>
      </c>
    </row>
    <row r="24" spans="1:22" x14ac:dyDescent="0.25">
      <c r="A24" s="3" t="s">
        <v>3</v>
      </c>
      <c r="B24">
        <v>213.625</v>
      </c>
      <c r="C24">
        <v>2017</v>
      </c>
      <c r="J24" s="3"/>
      <c r="K24" s="3"/>
      <c r="L24" s="3"/>
      <c r="M24" s="3"/>
      <c r="N24" s="3"/>
      <c r="Q24" s="3" t="s">
        <v>111</v>
      </c>
      <c r="R24" s="3">
        <v>96.120502541666667</v>
      </c>
      <c r="S24" s="11" t="s">
        <v>117</v>
      </c>
      <c r="T24" s="3">
        <f>AVERAGE(T4,T10,T17)</f>
        <v>90.527414444444446</v>
      </c>
      <c r="U24" s="11" t="s">
        <v>118</v>
      </c>
      <c r="V24" s="3">
        <f>AVERAGE(V7,V13,V16,V19,V21)</f>
        <v>86.264423666666659</v>
      </c>
    </row>
    <row r="25" spans="1:22" x14ac:dyDescent="0.25">
      <c r="A25" s="8" t="s">
        <v>4</v>
      </c>
      <c r="B25" s="5">
        <v>7.25</v>
      </c>
      <c r="C25" s="5">
        <v>2019</v>
      </c>
      <c r="J25" s="3"/>
      <c r="K25" s="3"/>
      <c r="L25" s="3"/>
      <c r="M25" s="3"/>
      <c r="N25" s="3"/>
      <c r="Q25" s="3" t="s">
        <v>113</v>
      </c>
      <c r="R25" s="3">
        <v>5.5313747137548619</v>
      </c>
    </row>
    <row r="26" spans="1:22" x14ac:dyDescent="0.25">
      <c r="A26" s="3" t="s">
        <v>5</v>
      </c>
      <c r="B26">
        <v>374.625</v>
      </c>
      <c r="C26">
        <v>2016</v>
      </c>
    </row>
    <row r="27" spans="1:22" x14ac:dyDescent="0.25">
      <c r="A27" s="3" t="s">
        <v>6</v>
      </c>
      <c r="B27">
        <v>515.625</v>
      </c>
      <c r="C27">
        <v>2018</v>
      </c>
      <c r="J27" s="3" t="s">
        <v>114</v>
      </c>
      <c r="K27" s="3"/>
      <c r="L27" s="3"/>
      <c r="M27" s="3"/>
      <c r="N27" s="3"/>
      <c r="Q27" s="3" t="s">
        <v>114</v>
      </c>
      <c r="R27" s="3"/>
      <c r="S27" s="3"/>
      <c r="T27" s="3"/>
      <c r="U27" s="3"/>
      <c r="V27" s="3"/>
    </row>
    <row r="28" spans="1:22" x14ac:dyDescent="0.25">
      <c r="A28" s="3" t="s">
        <v>7</v>
      </c>
      <c r="B28">
        <v>213.375</v>
      </c>
      <c r="C28">
        <v>2015</v>
      </c>
      <c r="I28" s="3" t="s">
        <v>88</v>
      </c>
      <c r="J28" s="3" t="s">
        <v>89</v>
      </c>
      <c r="K28" s="3" t="s">
        <v>90</v>
      </c>
      <c r="L28" s="3" t="s">
        <v>91</v>
      </c>
      <c r="M28" s="3" t="s">
        <v>92</v>
      </c>
      <c r="N28" s="3"/>
      <c r="O28" s="3" t="s">
        <v>121</v>
      </c>
      <c r="P28" s="3" t="s">
        <v>88</v>
      </c>
      <c r="Q28" s="3" t="s">
        <v>89</v>
      </c>
      <c r="R28" s="3" t="s">
        <v>90</v>
      </c>
      <c r="S28" s="3" t="s">
        <v>93</v>
      </c>
      <c r="T28" s="3" t="s">
        <v>92</v>
      </c>
      <c r="U28" s="3" t="s">
        <v>94</v>
      </c>
      <c r="V28" s="3" t="s">
        <v>92</v>
      </c>
    </row>
    <row r="29" spans="1:22" x14ac:dyDescent="0.25">
      <c r="A29" s="3" t="s">
        <v>8</v>
      </c>
      <c r="B29">
        <v>212.54166699999999</v>
      </c>
      <c r="C29">
        <v>2017</v>
      </c>
      <c r="I29" s="3" t="s">
        <v>49</v>
      </c>
      <c r="J29">
        <v>20.165164999999998</v>
      </c>
      <c r="L29" s="1">
        <v>50.03595</v>
      </c>
      <c r="O29" s="3">
        <v>2019</v>
      </c>
      <c r="P29" s="3" t="s">
        <v>2</v>
      </c>
      <c r="Q29">
        <v>4.4829303999999999</v>
      </c>
      <c r="R29" s="10" t="s">
        <v>110</v>
      </c>
      <c r="S29" s="1">
        <v>62.552909999999997</v>
      </c>
      <c r="U29" s="10" t="s">
        <v>110</v>
      </c>
      <c r="V29" s="10" t="s">
        <v>110</v>
      </c>
    </row>
    <row r="30" spans="1:22" x14ac:dyDescent="0.25">
      <c r="A30" s="3" t="s">
        <v>9</v>
      </c>
      <c r="B30">
        <v>203.375</v>
      </c>
      <c r="C30">
        <v>2019</v>
      </c>
      <c r="I30" s="3" t="s">
        <v>50</v>
      </c>
      <c r="J30">
        <v>4.8899800000000004</v>
      </c>
      <c r="L30" s="1">
        <v>64.824449999999999</v>
      </c>
      <c r="O30" s="3">
        <v>2017</v>
      </c>
      <c r="P30" s="3" t="s">
        <v>3</v>
      </c>
      <c r="Q30">
        <v>1.4791113</v>
      </c>
      <c r="R30" s="10" t="s">
        <v>110</v>
      </c>
      <c r="S30" s="1">
        <v>81.135170000000002</v>
      </c>
      <c r="T30">
        <f>AVERAGE(S29:S30)</f>
        <v>71.844040000000007</v>
      </c>
      <c r="U30" s="10" t="s">
        <v>110</v>
      </c>
      <c r="V30" s="10" t="s">
        <v>110</v>
      </c>
    </row>
    <row r="31" spans="1:22" x14ac:dyDescent="0.25">
      <c r="A31" s="3" t="s">
        <v>10</v>
      </c>
      <c r="B31">
        <v>89.958332999999996</v>
      </c>
      <c r="C31">
        <v>2015</v>
      </c>
      <c r="I31" s="3" t="s">
        <v>51</v>
      </c>
      <c r="J31">
        <v>26.754541</v>
      </c>
      <c r="L31" s="1">
        <v>29.043030000000002</v>
      </c>
      <c r="O31" s="8">
        <v>2019</v>
      </c>
      <c r="P31" s="8" t="s">
        <v>4</v>
      </c>
      <c r="Q31" s="5">
        <v>20.681320100000001</v>
      </c>
      <c r="R31" s="9" t="s">
        <v>110</v>
      </c>
      <c r="S31" s="9" t="s">
        <v>110</v>
      </c>
      <c r="T31" s="9" t="s">
        <v>110</v>
      </c>
      <c r="U31" s="9" t="s">
        <v>110</v>
      </c>
      <c r="V31" s="9" t="s">
        <v>110</v>
      </c>
    </row>
    <row r="32" spans="1:22" x14ac:dyDescent="0.25">
      <c r="A32" s="3" t="s">
        <v>11</v>
      </c>
      <c r="B32">
        <v>516</v>
      </c>
      <c r="C32">
        <v>2016</v>
      </c>
      <c r="I32" s="3" t="s">
        <v>52</v>
      </c>
      <c r="J32">
        <v>6.5174010000000004</v>
      </c>
      <c r="K32">
        <f>AVERAGE(J29:J32)</f>
        <v>14.58177175</v>
      </c>
      <c r="L32" s="1">
        <v>59.397359999999999</v>
      </c>
      <c r="M32">
        <f>AVERAGE(L29:L32)</f>
        <v>50.825197500000002</v>
      </c>
      <c r="O32" s="3">
        <v>2016</v>
      </c>
      <c r="P32" s="3" t="s">
        <v>5</v>
      </c>
      <c r="Q32">
        <v>20.207238</v>
      </c>
      <c r="R32" s="10" t="s">
        <v>110</v>
      </c>
      <c r="S32" s="10" t="s">
        <v>110</v>
      </c>
      <c r="T32" s="10" t="s">
        <v>110</v>
      </c>
      <c r="U32" s="1">
        <v>47.794870000000003</v>
      </c>
    </row>
    <row r="33" spans="1:22" x14ac:dyDescent="0.25">
      <c r="A33" s="3" t="s">
        <v>12</v>
      </c>
      <c r="B33">
        <v>510.04166700000002</v>
      </c>
      <c r="C33">
        <v>2018</v>
      </c>
      <c r="I33" s="3" t="s">
        <v>53</v>
      </c>
      <c r="J33">
        <v>6.8282150000000001</v>
      </c>
      <c r="L33" s="1">
        <v>63.262880000000003</v>
      </c>
      <c r="O33" s="3">
        <v>2018</v>
      </c>
      <c r="P33" s="3" t="s">
        <v>6</v>
      </c>
      <c r="Q33">
        <v>24.061988800000002</v>
      </c>
      <c r="R33" s="10" t="s">
        <v>110</v>
      </c>
      <c r="S33" s="10" t="s">
        <v>110</v>
      </c>
      <c r="T33" s="10" t="s">
        <v>110</v>
      </c>
      <c r="U33" s="1">
        <v>34.486800000000002</v>
      </c>
      <c r="V33">
        <f>AVERAGE(U32:U33)</f>
        <v>41.140835000000003</v>
      </c>
    </row>
    <row r="34" spans="1:22" x14ac:dyDescent="0.25">
      <c r="A34" s="8" t="s">
        <v>13</v>
      </c>
      <c r="B34" s="5">
        <v>3.7083330000000001</v>
      </c>
      <c r="C34" s="5">
        <v>2019</v>
      </c>
      <c r="I34" s="3" t="s">
        <v>54</v>
      </c>
      <c r="J34">
        <v>42.508006000000002</v>
      </c>
      <c r="L34" s="1">
        <v>22.164650000000002</v>
      </c>
      <c r="O34" s="3">
        <v>2015</v>
      </c>
      <c r="P34" s="3" t="s">
        <v>7</v>
      </c>
      <c r="Q34">
        <v>1.9210225000000001</v>
      </c>
      <c r="R34" s="10" t="s">
        <v>110</v>
      </c>
      <c r="S34" s="1">
        <v>78.309989999999999</v>
      </c>
      <c r="U34" s="10" t="s">
        <v>110</v>
      </c>
      <c r="V34" s="10" t="s">
        <v>110</v>
      </c>
    </row>
    <row r="35" spans="1:22" x14ac:dyDescent="0.25">
      <c r="A35" s="8" t="s">
        <v>14</v>
      </c>
      <c r="B35" s="5">
        <v>48.583333000000003</v>
      </c>
      <c r="C35" s="5">
        <v>2013</v>
      </c>
      <c r="I35" s="3" t="s">
        <v>55</v>
      </c>
      <c r="J35">
        <v>3.1207579999999999</v>
      </c>
      <c r="L35" s="1">
        <v>72.929940000000002</v>
      </c>
      <c r="O35" s="3">
        <v>2017</v>
      </c>
      <c r="P35" s="3" t="s">
        <v>8</v>
      </c>
      <c r="Q35">
        <v>1.1632587000000001</v>
      </c>
      <c r="R35" s="10" t="s">
        <v>110</v>
      </c>
      <c r="S35" s="1">
        <v>85.742570000000001</v>
      </c>
      <c r="U35" s="10" t="s">
        <v>110</v>
      </c>
      <c r="V35" s="10" t="s">
        <v>110</v>
      </c>
    </row>
    <row r="36" spans="1:22" x14ac:dyDescent="0.25">
      <c r="A36" s="3" t="s">
        <v>15</v>
      </c>
      <c r="B36">
        <v>109.166667</v>
      </c>
      <c r="C36">
        <v>2014</v>
      </c>
      <c r="I36" s="3" t="s">
        <v>56</v>
      </c>
      <c r="J36">
        <v>32.584570999999997</v>
      </c>
      <c r="L36" s="1">
        <v>29.274609999999999</v>
      </c>
      <c r="O36" s="3">
        <v>2019</v>
      </c>
      <c r="P36" s="3" t="s">
        <v>9</v>
      </c>
      <c r="Q36">
        <v>4.7003475999999997</v>
      </c>
      <c r="R36" s="10" t="s">
        <v>110</v>
      </c>
      <c r="S36" s="1">
        <v>71.837710000000001</v>
      </c>
      <c r="T36">
        <f>AVERAGE(S34:S36)</f>
        <v>78.630089999999996</v>
      </c>
      <c r="U36" s="10" t="s">
        <v>110</v>
      </c>
      <c r="V36" s="10" t="s">
        <v>110</v>
      </c>
    </row>
    <row r="37" spans="1:22" x14ac:dyDescent="0.25">
      <c r="A37" s="3" t="s">
        <v>16</v>
      </c>
      <c r="B37">
        <v>213.625</v>
      </c>
      <c r="C37">
        <v>2018</v>
      </c>
      <c r="I37" s="3" t="s">
        <v>57</v>
      </c>
      <c r="J37">
        <v>6.1289360000000004</v>
      </c>
      <c r="K37">
        <f>AVERAGE(J33:J37)</f>
        <v>18.234097200000001</v>
      </c>
      <c r="L37" s="1">
        <v>68.491119999999995</v>
      </c>
      <c r="M37">
        <f>AVERAGE(L33:L37)</f>
        <v>51.224640000000001</v>
      </c>
      <c r="O37" s="3">
        <v>2015</v>
      </c>
      <c r="P37" s="3" t="s">
        <v>10</v>
      </c>
      <c r="Q37">
        <v>12.2877355</v>
      </c>
      <c r="R37" s="10" t="s">
        <v>110</v>
      </c>
      <c r="S37" s="10" t="s">
        <v>110</v>
      </c>
      <c r="T37" s="10" t="s">
        <v>110</v>
      </c>
      <c r="U37" s="1">
        <v>57.612180000000002</v>
      </c>
    </row>
    <row r="38" spans="1:22" x14ac:dyDescent="0.25">
      <c r="A38" s="3" t="s">
        <v>17</v>
      </c>
      <c r="B38">
        <v>295.04166700000002</v>
      </c>
      <c r="C38">
        <v>2017</v>
      </c>
      <c r="I38" s="8" t="s">
        <v>58</v>
      </c>
      <c r="J38" s="5">
        <v>20.056111000000001</v>
      </c>
      <c r="K38" s="9" t="s">
        <v>110</v>
      </c>
      <c r="L38" s="9" t="s">
        <v>110</v>
      </c>
      <c r="M38" s="9" t="s">
        <v>110</v>
      </c>
      <c r="N38" s="9"/>
      <c r="O38" s="3">
        <v>2016</v>
      </c>
      <c r="P38" s="3" t="s">
        <v>11</v>
      </c>
      <c r="Q38">
        <v>34.484984699999998</v>
      </c>
      <c r="R38" s="10" t="s">
        <v>110</v>
      </c>
      <c r="S38" s="10" t="s">
        <v>110</v>
      </c>
      <c r="T38" s="10" t="s">
        <v>110</v>
      </c>
      <c r="U38" s="1">
        <v>25.53191</v>
      </c>
    </row>
    <row r="39" spans="1:22" x14ac:dyDescent="0.25">
      <c r="A39" s="3" t="s">
        <v>18</v>
      </c>
      <c r="B39">
        <v>372.125</v>
      </c>
      <c r="C39">
        <v>2019</v>
      </c>
      <c r="I39" s="8" t="s">
        <v>59</v>
      </c>
      <c r="J39" s="5">
        <v>26.780218000000001</v>
      </c>
      <c r="K39" s="9" t="s">
        <v>110</v>
      </c>
      <c r="L39" s="9" t="s">
        <v>110</v>
      </c>
      <c r="M39" s="9" t="s">
        <v>110</v>
      </c>
      <c r="N39" s="9"/>
      <c r="O39" s="3">
        <v>2018</v>
      </c>
      <c r="P39" s="3" t="s">
        <v>12</v>
      </c>
      <c r="Q39">
        <v>28.803718400000001</v>
      </c>
      <c r="R39" s="10" t="s">
        <v>110</v>
      </c>
      <c r="S39" s="10" t="s">
        <v>110</v>
      </c>
      <c r="T39" s="10" t="s">
        <v>110</v>
      </c>
      <c r="U39" s="1">
        <v>34.786729999999999</v>
      </c>
      <c r="V39">
        <f>AVERAGE(U37:U39)</f>
        <v>39.310273333333335</v>
      </c>
    </row>
    <row r="40" spans="1:22" x14ac:dyDescent="0.25">
      <c r="A40" s="8" t="s">
        <v>19</v>
      </c>
      <c r="B40" s="5">
        <v>103.583333</v>
      </c>
      <c r="C40" s="5">
        <v>2018</v>
      </c>
      <c r="I40" s="3" t="s">
        <v>60</v>
      </c>
      <c r="J40">
        <v>28.216231000000001</v>
      </c>
      <c r="L40" s="1">
        <v>32.994030000000002</v>
      </c>
      <c r="O40" s="8">
        <v>2019</v>
      </c>
      <c r="P40" s="8" t="s">
        <v>13</v>
      </c>
      <c r="Q40" s="5">
        <v>8.6626331000000008</v>
      </c>
      <c r="R40" s="9" t="s">
        <v>110</v>
      </c>
      <c r="S40" s="9" t="s">
        <v>110</v>
      </c>
      <c r="T40" s="9" t="s">
        <v>110</v>
      </c>
      <c r="U40" s="9" t="s">
        <v>110</v>
      </c>
      <c r="V40" s="9" t="s">
        <v>110</v>
      </c>
    </row>
    <row r="41" spans="1:22" x14ac:dyDescent="0.25">
      <c r="A41" s="3" t="s">
        <v>20</v>
      </c>
      <c r="B41">
        <v>372.20833299999998</v>
      </c>
      <c r="C41">
        <v>2019</v>
      </c>
      <c r="I41" s="3" t="s">
        <v>61</v>
      </c>
      <c r="J41">
        <v>23.812709000000002</v>
      </c>
      <c r="L41" s="1">
        <v>44.773139999999998</v>
      </c>
      <c r="O41" s="8">
        <v>2013</v>
      </c>
      <c r="P41" s="8" t="s">
        <v>14</v>
      </c>
      <c r="Q41" s="5">
        <v>21.039455700000001</v>
      </c>
      <c r="R41" s="9" t="s">
        <v>110</v>
      </c>
      <c r="S41" s="9" t="s">
        <v>110</v>
      </c>
      <c r="T41" s="9" t="s">
        <v>110</v>
      </c>
      <c r="U41" s="9" t="s">
        <v>110</v>
      </c>
      <c r="V41" s="9" t="s">
        <v>110</v>
      </c>
    </row>
    <row r="42" spans="1:22" x14ac:dyDescent="0.25">
      <c r="A42" s="8" t="s">
        <v>21</v>
      </c>
      <c r="B42" s="5">
        <v>19.541667</v>
      </c>
      <c r="C42" s="5">
        <v>2019</v>
      </c>
      <c r="I42" s="3" t="s">
        <v>62</v>
      </c>
      <c r="J42">
        <v>32.821700999999997</v>
      </c>
      <c r="K42">
        <f>AVERAGE(J40:J42)</f>
        <v>28.283546999999999</v>
      </c>
      <c r="L42" s="1">
        <v>34.162329999999997</v>
      </c>
      <c r="M42">
        <f>AVERAGE(L40:L42)</f>
        <v>37.30983333333333</v>
      </c>
      <c r="O42" s="3">
        <v>2014</v>
      </c>
      <c r="P42" s="3" t="s">
        <v>15</v>
      </c>
      <c r="Q42">
        <v>28.168880099999999</v>
      </c>
      <c r="R42" s="10" t="s">
        <v>110</v>
      </c>
      <c r="S42" s="10" t="s">
        <v>110</v>
      </c>
      <c r="T42" s="10" t="s">
        <v>110</v>
      </c>
      <c r="U42" s="1">
        <v>32.94903</v>
      </c>
      <c r="V42">
        <f>AVERAGE(U42)</f>
        <v>32.94903</v>
      </c>
    </row>
    <row r="43" spans="1:22" x14ac:dyDescent="0.25">
      <c r="A43" s="8" t="s">
        <v>22</v>
      </c>
      <c r="B43" s="5">
        <v>8.2083329999999997</v>
      </c>
      <c r="C43" s="5">
        <v>2019</v>
      </c>
      <c r="I43" s="8" t="s">
        <v>63</v>
      </c>
      <c r="J43" s="5">
        <v>2.0702690000000001</v>
      </c>
      <c r="K43" s="9" t="s">
        <v>110</v>
      </c>
      <c r="L43" s="9" t="s">
        <v>110</v>
      </c>
      <c r="M43" s="9" t="s">
        <v>110</v>
      </c>
      <c r="N43" s="9"/>
      <c r="O43" s="3">
        <v>2018</v>
      </c>
      <c r="P43" s="3" t="s">
        <v>16</v>
      </c>
      <c r="Q43">
        <v>22.8712479</v>
      </c>
      <c r="R43" s="10" t="s">
        <v>110</v>
      </c>
      <c r="S43" s="1">
        <v>45.859209999999997</v>
      </c>
      <c r="T43">
        <f>AVERAGE(S43)</f>
        <v>45.859209999999997</v>
      </c>
      <c r="U43" s="10" t="s">
        <v>110</v>
      </c>
      <c r="V43" s="10" t="s">
        <v>110</v>
      </c>
    </row>
    <row r="44" spans="1:22" x14ac:dyDescent="0.25">
      <c r="I44" s="3" t="s">
        <v>64</v>
      </c>
      <c r="J44">
        <v>21.82649</v>
      </c>
      <c r="K44">
        <f>AVERAGE(J44)</f>
        <v>21.82649</v>
      </c>
      <c r="L44" s="1">
        <v>27.524799999999999</v>
      </c>
      <c r="M44">
        <f>AVERAGE(L44)</f>
        <v>27.524799999999999</v>
      </c>
      <c r="O44" s="3">
        <v>2017</v>
      </c>
      <c r="P44" s="3" t="s">
        <v>17</v>
      </c>
      <c r="Q44">
        <v>25.050524500000002</v>
      </c>
      <c r="R44" s="10" t="s">
        <v>110</v>
      </c>
      <c r="S44" s="10" t="s">
        <v>110</v>
      </c>
      <c r="U44" s="1">
        <v>36.677869999999999</v>
      </c>
    </row>
    <row r="45" spans="1:22" x14ac:dyDescent="0.25">
      <c r="I45" s="8" t="s">
        <v>65</v>
      </c>
      <c r="J45" s="5">
        <v>29.761057000000001</v>
      </c>
      <c r="K45" s="9" t="s">
        <v>110</v>
      </c>
      <c r="L45" s="9" t="s">
        <v>110</v>
      </c>
      <c r="M45" s="9" t="s">
        <v>110</v>
      </c>
      <c r="N45" s="9"/>
      <c r="O45" s="3">
        <v>2019</v>
      </c>
      <c r="P45" s="3" t="s">
        <v>18</v>
      </c>
      <c r="Q45">
        <v>32.384112899999998</v>
      </c>
      <c r="R45" s="10" t="s">
        <v>110</v>
      </c>
      <c r="S45" s="10" t="s">
        <v>110</v>
      </c>
      <c r="U45" s="1">
        <v>35.194780000000002</v>
      </c>
      <c r="V45">
        <f>AVERAGE(U44:U45)</f>
        <v>35.936324999999997</v>
      </c>
    </row>
    <row r="46" spans="1:22" x14ac:dyDescent="0.25">
      <c r="J46" s="3" t="s">
        <v>111</v>
      </c>
      <c r="K46" s="3">
        <f>AVERAGE(K32,K37,K42,K44)</f>
        <v>20.7314764875</v>
      </c>
      <c r="L46" s="3" t="s">
        <v>112</v>
      </c>
      <c r="M46" s="3">
        <f>AVERAGE(M32,M37,M42,M44)</f>
        <v>41.721117708333331</v>
      </c>
      <c r="N46" s="3"/>
      <c r="O46" s="8">
        <v>2018</v>
      </c>
      <c r="P46" s="8" t="s">
        <v>19</v>
      </c>
      <c r="Q46" s="5">
        <v>0.80131379999999996</v>
      </c>
      <c r="R46" s="9" t="s">
        <v>110</v>
      </c>
      <c r="S46" s="9" t="s">
        <v>110</v>
      </c>
      <c r="T46" s="9" t="s">
        <v>110</v>
      </c>
      <c r="U46" s="9" t="s">
        <v>110</v>
      </c>
      <c r="V46" s="9" t="s">
        <v>110</v>
      </c>
    </row>
    <row r="47" spans="1:22" x14ac:dyDescent="0.25">
      <c r="J47" s="3" t="s">
        <v>113</v>
      </c>
      <c r="K47" s="3">
        <f>SQRT(K46/PI())</f>
        <v>2.5688584860124268</v>
      </c>
      <c r="L47" s="3"/>
      <c r="M47" s="3"/>
      <c r="N47" s="3"/>
      <c r="O47" s="3">
        <v>2019</v>
      </c>
      <c r="P47" s="3" t="s">
        <v>20</v>
      </c>
      <c r="Q47">
        <v>19.485540100000001</v>
      </c>
      <c r="R47" s="10" t="s">
        <v>110</v>
      </c>
      <c r="S47" s="10" t="s">
        <v>110</v>
      </c>
      <c r="T47" s="10" t="s">
        <v>110</v>
      </c>
      <c r="U47" s="1">
        <v>31.601900000000001</v>
      </c>
      <c r="V47">
        <f>AVERAGE(U47)</f>
        <v>31.601900000000001</v>
      </c>
    </row>
    <row r="48" spans="1:22" x14ac:dyDescent="0.25">
      <c r="O48" s="8">
        <v>2019</v>
      </c>
      <c r="P48" s="8" t="s">
        <v>21</v>
      </c>
      <c r="Q48" s="5">
        <v>28.3919198</v>
      </c>
      <c r="R48" s="9" t="s">
        <v>110</v>
      </c>
      <c r="S48" s="9" t="s">
        <v>110</v>
      </c>
      <c r="T48" s="9" t="s">
        <v>110</v>
      </c>
      <c r="U48" s="9" t="s">
        <v>110</v>
      </c>
      <c r="V48" s="9" t="s">
        <v>110</v>
      </c>
    </row>
    <row r="49" spans="15:22" x14ac:dyDescent="0.25">
      <c r="O49" s="8">
        <v>2019</v>
      </c>
      <c r="P49" s="8" t="s">
        <v>22</v>
      </c>
      <c r="Q49" s="5">
        <v>37.751336700000003</v>
      </c>
      <c r="R49" s="9" t="s">
        <v>110</v>
      </c>
      <c r="S49" s="9" t="s">
        <v>110</v>
      </c>
      <c r="T49" s="9" t="s">
        <v>110</v>
      </c>
      <c r="U49" s="9" t="s">
        <v>110</v>
      </c>
      <c r="V49" s="9" t="s">
        <v>110</v>
      </c>
    </row>
    <row r="50" spans="15:22" x14ac:dyDescent="0.25">
      <c r="Q50" s="3" t="s">
        <v>111</v>
      </c>
      <c r="R50" s="3">
        <v>20.7314764875</v>
      </c>
      <c r="S50" s="11" t="s">
        <v>117</v>
      </c>
      <c r="T50" s="3">
        <f>AVERAGE(T30,T36,T43)</f>
        <v>65.444446666666664</v>
      </c>
      <c r="U50" s="11" t="s">
        <v>118</v>
      </c>
      <c r="V50" s="3">
        <f>AVERAGE(V33,V39,V42,V45,V47)</f>
        <v>36.187672666666664</v>
      </c>
    </row>
    <row r="51" spans="15:22" x14ac:dyDescent="0.25">
      <c r="Q51" s="3" t="s">
        <v>113</v>
      </c>
      <c r="R51" s="3">
        <v>2.5688584860124268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B97-3FFC-4F17-AFC7-AFFD6C1600E0}">
  <dimension ref="A1:M26"/>
  <sheetViews>
    <sheetView topLeftCell="A16" workbookViewId="0">
      <selection activeCell="A27" sqref="A27:M51"/>
    </sheetView>
  </sheetViews>
  <sheetFormatPr defaultRowHeight="15" x14ac:dyDescent="0.25"/>
  <cols>
    <col min="1" max="1" width="11.85546875" bestFit="1" customWidth="1"/>
    <col min="2" max="2" width="16.85546875" customWidth="1"/>
    <col min="3" max="3" width="16.7109375" bestFit="1" customWidth="1"/>
    <col min="4" max="5" width="24.7109375" bestFit="1" customWidth="1"/>
    <col min="6" max="6" width="20.5703125" bestFit="1" customWidth="1"/>
    <col min="7" max="7" width="18.28515625" bestFit="1" customWidth="1"/>
    <col min="8" max="8" width="16.85546875" bestFit="1" customWidth="1"/>
    <col min="10" max="11" width="27.140625" bestFit="1" customWidth="1"/>
    <col min="12" max="12" width="23" bestFit="1" customWidth="1"/>
    <col min="13" max="14" width="22" bestFit="1" customWidth="1"/>
  </cols>
  <sheetData>
    <row r="1" spans="1:13" x14ac:dyDescent="0.25">
      <c r="A1" s="3" t="s">
        <v>95</v>
      </c>
      <c r="B1" s="3" t="s">
        <v>87</v>
      </c>
      <c r="C1" s="3"/>
      <c r="D1" s="3" t="s">
        <v>96</v>
      </c>
      <c r="F1" s="3"/>
      <c r="H1" s="3" t="s">
        <v>97</v>
      </c>
      <c r="I1" s="3" t="s">
        <v>87</v>
      </c>
    </row>
    <row r="2" spans="1:13" x14ac:dyDescent="0.25">
      <c r="A2" s="3" t="s">
        <v>88</v>
      </c>
      <c r="B2" s="3" t="s">
        <v>89</v>
      </c>
      <c r="C2" s="3" t="s">
        <v>90</v>
      </c>
      <c r="D2" s="3" t="s">
        <v>98</v>
      </c>
      <c r="E2" s="3" t="s">
        <v>99</v>
      </c>
      <c r="F2" s="3" t="s">
        <v>100</v>
      </c>
      <c r="H2" s="3" t="s">
        <v>88</v>
      </c>
      <c r="I2" s="3" t="s">
        <v>89</v>
      </c>
      <c r="J2" s="3" t="s">
        <v>101</v>
      </c>
      <c r="K2" s="3" t="s">
        <v>102</v>
      </c>
      <c r="L2" s="3" t="s">
        <v>103</v>
      </c>
      <c r="M2" s="3" t="s">
        <v>104</v>
      </c>
    </row>
    <row r="3" spans="1:13" x14ac:dyDescent="0.25">
      <c r="A3" s="3" t="s">
        <v>49</v>
      </c>
      <c r="B3">
        <v>97.098050000000001</v>
      </c>
      <c r="D3">
        <f>(E3/100)*B3</f>
        <v>71.512704115194992</v>
      </c>
      <c r="E3" s="1">
        <v>73.649990000000003</v>
      </c>
      <c r="H3" s="3" t="s">
        <v>2</v>
      </c>
      <c r="I3">
        <v>80.018820000000005</v>
      </c>
      <c r="J3">
        <f>(K3/100)*I3</f>
        <v>67.964977000367995</v>
      </c>
      <c r="K3" s="1">
        <v>84.936239999999998</v>
      </c>
    </row>
    <row r="4" spans="1:13" x14ac:dyDescent="0.25">
      <c r="A4" s="3" t="s">
        <v>50</v>
      </c>
      <c r="B4">
        <v>80.606750000000005</v>
      </c>
      <c r="D4">
        <f>(E4/100)*B4</f>
        <v>62.278169546774997</v>
      </c>
      <c r="E4" s="1">
        <v>77.26173</v>
      </c>
      <c r="H4" s="3" t="s">
        <v>3</v>
      </c>
      <c r="I4">
        <v>53.029580000000003</v>
      </c>
      <c r="J4">
        <f t="shared" ref="J4:J21" si="0">(K4/100)*I4</f>
        <v>49.129333935369999</v>
      </c>
      <c r="K4" s="1">
        <v>92.645150000000001</v>
      </c>
      <c r="L4">
        <f>AVERAGE(K3:K4)</f>
        <v>88.790694999999999</v>
      </c>
      <c r="M4">
        <f>AVERAGE(J3:J4)</f>
        <v>58.547155467868997</v>
      </c>
    </row>
    <row r="5" spans="1:13" x14ac:dyDescent="0.25">
      <c r="A5" s="3" t="s">
        <v>51</v>
      </c>
      <c r="B5">
        <v>98.832340000000002</v>
      </c>
      <c r="D5">
        <f>(E5/100)*B5</f>
        <v>72.029375071657995</v>
      </c>
      <c r="E5" s="1">
        <v>72.880369999999999</v>
      </c>
      <c r="H5" s="8" t="s">
        <v>4</v>
      </c>
      <c r="I5" s="5">
        <v>102.7915</v>
      </c>
      <c r="J5" s="9" t="s">
        <v>110</v>
      </c>
      <c r="K5" s="9" t="s">
        <v>110</v>
      </c>
      <c r="L5" s="9" t="s">
        <v>110</v>
      </c>
      <c r="M5" s="9" t="s">
        <v>110</v>
      </c>
    </row>
    <row r="6" spans="1:13" x14ac:dyDescent="0.25">
      <c r="A6" s="3" t="s">
        <v>52</v>
      </c>
      <c r="B6">
        <v>80.63373</v>
      </c>
      <c r="C6">
        <f>AVERAGE(B3:B6)</f>
        <v>89.292717500000009</v>
      </c>
      <c r="D6">
        <f>(E6/100)*B6</f>
        <v>65.471766579450005</v>
      </c>
      <c r="E6" s="1">
        <v>81.1965</v>
      </c>
      <c r="F6">
        <f>AVERAGE(E3:E6)</f>
        <v>76.247147499999997</v>
      </c>
      <c r="H6" s="3" t="s">
        <v>5</v>
      </c>
      <c r="I6">
        <v>98.758349999999993</v>
      </c>
      <c r="J6">
        <f t="shared" si="0"/>
        <v>71.464020894584991</v>
      </c>
      <c r="K6" s="1">
        <v>72.36251</v>
      </c>
    </row>
    <row r="7" spans="1:13" x14ac:dyDescent="0.25">
      <c r="A7" s="3" t="s">
        <v>53</v>
      </c>
      <c r="B7">
        <v>74.873360000000005</v>
      </c>
      <c r="D7">
        <f t="shared" ref="D7:D18" si="1">(E7/100)*B7</f>
        <v>68.55303013830401</v>
      </c>
      <c r="E7" s="1">
        <v>91.558639999999997</v>
      </c>
      <c r="H7" s="3" t="s">
        <v>6</v>
      </c>
      <c r="I7">
        <v>95.598370000000003</v>
      </c>
      <c r="J7">
        <f t="shared" si="0"/>
        <v>69.803568494261</v>
      </c>
      <c r="K7" s="1">
        <v>73.017529999999994</v>
      </c>
      <c r="L7">
        <f>AVERAGE(K6:K7)</f>
        <v>72.690020000000004</v>
      </c>
      <c r="M7">
        <f>AVERAGE(J6:J7)</f>
        <v>70.633794694422988</v>
      </c>
    </row>
    <row r="8" spans="1:13" x14ac:dyDescent="0.25">
      <c r="A8" s="3" t="s">
        <v>54</v>
      </c>
      <c r="B8">
        <v>184.48802000000001</v>
      </c>
      <c r="D8">
        <f t="shared" si="1"/>
        <v>94.547176890482007</v>
      </c>
      <c r="E8" s="1">
        <v>51.24841</v>
      </c>
      <c r="H8" s="3" t="s">
        <v>7</v>
      </c>
      <c r="I8">
        <v>55.135899999999999</v>
      </c>
      <c r="J8">
        <f t="shared" si="0"/>
        <v>47.40245596215</v>
      </c>
      <c r="K8" s="1">
        <v>85.973849999999999</v>
      </c>
    </row>
    <row r="9" spans="1:13" x14ac:dyDescent="0.25">
      <c r="A9" s="3" t="s">
        <v>55</v>
      </c>
      <c r="B9">
        <v>63.521320000000003</v>
      </c>
      <c r="D9">
        <f t="shared" si="1"/>
        <v>55.534238153048008</v>
      </c>
      <c r="E9" s="1">
        <v>87.426140000000004</v>
      </c>
      <c r="H9" s="3" t="s">
        <v>8</v>
      </c>
      <c r="I9">
        <v>33.946849999999998</v>
      </c>
      <c r="J9">
        <f t="shared" si="0"/>
        <v>28.111705585389998</v>
      </c>
      <c r="K9" s="1">
        <v>82.810940000000002</v>
      </c>
    </row>
    <row r="10" spans="1:13" x14ac:dyDescent="0.25">
      <c r="A10" s="3" t="s">
        <v>56</v>
      </c>
      <c r="B10">
        <v>128.54067000000001</v>
      </c>
      <c r="D10">
        <f>(E10/100)*B10</f>
        <v>87.481232279508006</v>
      </c>
      <c r="E10" s="1">
        <v>68.057239999999993</v>
      </c>
      <c r="H10" s="3" t="s">
        <v>9</v>
      </c>
      <c r="I10">
        <v>51.898870000000002</v>
      </c>
      <c r="J10">
        <f t="shared" si="0"/>
        <v>43.271336788262005</v>
      </c>
      <c r="K10" s="1">
        <v>83.376260000000002</v>
      </c>
      <c r="L10">
        <f>AVERAGE(K8:K10)</f>
        <v>84.053683333333325</v>
      </c>
      <c r="M10">
        <f>AVERAGE(J8:J10)</f>
        <v>39.595166111933999</v>
      </c>
    </row>
    <row r="11" spans="1:13" x14ac:dyDescent="0.25">
      <c r="A11" s="3" t="s">
        <v>57</v>
      </c>
      <c r="B11">
        <v>46.378509999999999</v>
      </c>
      <c r="C11">
        <f>AVERAGE(B7:B11)</f>
        <v>99.560375999999991</v>
      </c>
      <c r="D11">
        <f t="shared" si="1"/>
        <v>41.567022496410999</v>
      </c>
      <c r="E11" s="1">
        <v>89.625609999999995</v>
      </c>
      <c r="F11">
        <f>AVERAGE(E7:E11)</f>
        <v>77.583207999999999</v>
      </c>
      <c r="H11" s="3" t="s">
        <v>10</v>
      </c>
      <c r="I11">
        <v>77.1828</v>
      </c>
      <c r="J11">
        <f t="shared" si="0"/>
        <v>71.276239582679992</v>
      </c>
      <c r="K11" s="1">
        <v>92.347309999999993</v>
      </c>
    </row>
    <row r="12" spans="1:13" x14ac:dyDescent="0.25">
      <c r="A12" s="8" t="s">
        <v>58</v>
      </c>
      <c r="B12" s="5">
        <v>83.090800000000002</v>
      </c>
      <c r="C12" s="9" t="s">
        <v>110</v>
      </c>
      <c r="D12" s="9" t="s">
        <v>110</v>
      </c>
      <c r="E12" s="9" t="s">
        <v>110</v>
      </c>
      <c r="F12" s="9" t="s">
        <v>110</v>
      </c>
      <c r="H12" s="3" t="s">
        <v>11</v>
      </c>
      <c r="I12">
        <v>161.87879000000001</v>
      </c>
      <c r="J12">
        <f t="shared" si="0"/>
        <v>94.547168905585011</v>
      </c>
      <c r="K12" s="1">
        <v>58.406149999999997</v>
      </c>
    </row>
    <row r="13" spans="1:13" x14ac:dyDescent="0.25">
      <c r="A13" s="8" t="s">
        <v>59</v>
      </c>
      <c r="B13" s="5">
        <v>102.43395</v>
      </c>
      <c r="C13" s="9" t="s">
        <v>110</v>
      </c>
      <c r="D13" s="9" t="s">
        <v>110</v>
      </c>
      <c r="E13" s="9" t="s">
        <v>110</v>
      </c>
      <c r="F13" s="9" t="s">
        <v>110</v>
      </c>
      <c r="H13" s="3" t="s">
        <v>12</v>
      </c>
      <c r="I13">
        <v>120.33761</v>
      </c>
      <c r="J13">
        <f t="shared" si="0"/>
        <v>87.272204225080003</v>
      </c>
      <c r="K13" s="1">
        <v>72.522800000000004</v>
      </c>
      <c r="L13">
        <f>AVERAGE(K11:K13)</f>
        <v>74.425419999999988</v>
      </c>
      <c r="M13">
        <f>AVERAGE(J11:J13)</f>
        <v>84.365204237781668</v>
      </c>
    </row>
    <row r="14" spans="1:13" x14ac:dyDescent="0.25">
      <c r="A14" s="3" t="s">
        <v>60</v>
      </c>
      <c r="B14">
        <v>113.53203999999999</v>
      </c>
      <c r="D14">
        <f t="shared" si="1"/>
        <v>68.332709648015992</v>
      </c>
      <c r="E14" s="1">
        <v>60.188040000000001</v>
      </c>
      <c r="H14" s="8" t="s">
        <v>13</v>
      </c>
      <c r="I14" s="5">
        <v>49.200479999999999</v>
      </c>
      <c r="J14" s="9" t="s">
        <v>110</v>
      </c>
      <c r="K14" s="9" t="s">
        <v>110</v>
      </c>
      <c r="L14" s="9" t="s">
        <v>110</v>
      </c>
      <c r="M14" s="9" t="s">
        <v>110</v>
      </c>
    </row>
    <row r="15" spans="1:13" x14ac:dyDescent="0.25">
      <c r="A15" s="3" t="s">
        <v>61</v>
      </c>
      <c r="B15">
        <v>90.757429999999999</v>
      </c>
      <c r="D15">
        <f t="shared" si="1"/>
        <v>67.473874530047013</v>
      </c>
      <c r="E15" s="1">
        <v>74.345290000000006</v>
      </c>
      <c r="H15" s="8" t="s">
        <v>14</v>
      </c>
      <c r="I15" s="5">
        <v>91.364999999999995</v>
      </c>
      <c r="J15" s="9" t="s">
        <v>110</v>
      </c>
      <c r="K15" s="9" t="s">
        <v>110</v>
      </c>
      <c r="L15" s="9" t="s">
        <v>110</v>
      </c>
      <c r="M15" s="9" t="s">
        <v>110</v>
      </c>
    </row>
    <row r="16" spans="1:13" x14ac:dyDescent="0.25">
      <c r="A16" s="3" t="s">
        <v>62</v>
      </c>
      <c r="B16">
        <v>109.94627</v>
      </c>
      <c r="C16">
        <f>AVERAGE(B14:B16)</f>
        <v>104.74524666666666</v>
      </c>
      <c r="D16">
        <f t="shared" si="1"/>
        <v>80.032594611242004</v>
      </c>
      <c r="E16" s="1">
        <v>72.792460000000005</v>
      </c>
      <c r="F16">
        <f>AVERAGE(E14:E16)</f>
        <v>69.108596666666671</v>
      </c>
      <c r="H16" s="3" t="s">
        <v>15</v>
      </c>
      <c r="I16">
        <v>88.989279999999994</v>
      </c>
      <c r="J16">
        <f t="shared" si="0"/>
        <v>73.797555155151997</v>
      </c>
      <c r="K16" s="1">
        <v>82.92859</v>
      </c>
      <c r="L16">
        <f t="shared" ref="L16:L17" si="2">AVERAGE(K16)</f>
        <v>82.92859</v>
      </c>
      <c r="M16">
        <f>AVERAGE(J16)</f>
        <v>73.797555155151997</v>
      </c>
    </row>
    <row r="17" spans="1:13" x14ac:dyDescent="0.25">
      <c r="A17" s="8" t="s">
        <v>63</v>
      </c>
      <c r="B17" s="5">
        <v>50.761450000000004</v>
      </c>
      <c r="C17" s="9" t="s">
        <v>110</v>
      </c>
      <c r="D17" s="9" t="s">
        <v>110</v>
      </c>
      <c r="E17" s="9" t="s">
        <v>110</v>
      </c>
      <c r="F17" s="9" t="s">
        <v>110</v>
      </c>
      <c r="H17" s="3" t="s">
        <v>16</v>
      </c>
      <c r="I17">
        <v>85.457030000000003</v>
      </c>
      <c r="J17">
        <f t="shared" si="0"/>
        <v>63.747321001928</v>
      </c>
      <c r="K17" s="1">
        <v>74.595759999999999</v>
      </c>
      <c r="L17">
        <f t="shared" si="2"/>
        <v>74.595759999999999</v>
      </c>
      <c r="M17">
        <f>AVERAGE(J17)</f>
        <v>63.747321001928</v>
      </c>
    </row>
    <row r="18" spans="1:13" x14ac:dyDescent="0.25">
      <c r="A18" s="3" t="s">
        <v>64</v>
      </c>
      <c r="B18">
        <v>90.883669999999995</v>
      </c>
      <c r="C18">
        <f>AVERAGE(B18)</f>
        <v>90.883669999999995</v>
      </c>
      <c r="D18">
        <f t="shared" si="1"/>
        <v>71.511970241738993</v>
      </c>
      <c r="E18" s="1">
        <v>78.685169999999999</v>
      </c>
      <c r="F18">
        <f>AVERAGE(E18)</f>
        <v>78.685169999999999</v>
      </c>
      <c r="H18" s="3" t="s">
        <v>17</v>
      </c>
      <c r="I18">
        <v>107.10156000000001</v>
      </c>
      <c r="J18">
        <f t="shared" si="0"/>
        <v>68.348370645995999</v>
      </c>
      <c r="K18" s="1">
        <v>63.816409999999998</v>
      </c>
    </row>
    <row r="19" spans="1:13" x14ac:dyDescent="0.25">
      <c r="A19" s="8" t="s">
        <v>65</v>
      </c>
      <c r="B19" s="5">
        <v>142.58590000000001</v>
      </c>
      <c r="C19" s="9" t="s">
        <v>110</v>
      </c>
      <c r="D19" s="9" t="s">
        <v>110</v>
      </c>
      <c r="E19" s="9" t="s">
        <v>110</v>
      </c>
      <c r="F19" s="9" t="s">
        <v>110</v>
      </c>
      <c r="H19" s="3" t="s">
        <v>18</v>
      </c>
      <c r="I19">
        <v>111.18752000000001</v>
      </c>
      <c r="J19">
        <f t="shared" si="0"/>
        <v>80.474858475520008</v>
      </c>
      <c r="K19" s="1">
        <v>72.377600000000001</v>
      </c>
      <c r="L19">
        <f>AVERAGE(K18:K19)</f>
        <v>68.097004999999996</v>
      </c>
      <c r="M19">
        <f>AVERAGE(K18:K19)</f>
        <v>68.097004999999996</v>
      </c>
    </row>
    <row r="20" spans="1:13" x14ac:dyDescent="0.25">
      <c r="B20" s="3" t="s">
        <v>111</v>
      </c>
      <c r="C20" s="3">
        <f>AVERAGE(C6,C11,C16,C18)</f>
        <v>96.120502541666667</v>
      </c>
      <c r="D20" s="3">
        <f>AVERAGE(D3:D6,D7:D11,D14:D16,D18)</f>
        <v>69.717374177067313</v>
      </c>
      <c r="E20" s="3" t="s">
        <v>112</v>
      </c>
      <c r="F20" s="3">
        <f>AVERAGE(F6,F11,F16,F18)</f>
        <v>75.406030541666667</v>
      </c>
      <c r="H20" s="8" t="s">
        <v>19</v>
      </c>
      <c r="I20" s="5">
        <v>27.441289999999999</v>
      </c>
      <c r="J20" s="9" t="s">
        <v>110</v>
      </c>
      <c r="K20" s="9" t="s">
        <v>110</v>
      </c>
      <c r="L20" s="9" t="s">
        <v>110</v>
      </c>
      <c r="M20" s="9" t="s">
        <v>110</v>
      </c>
    </row>
    <row r="21" spans="1:13" x14ac:dyDescent="0.25">
      <c r="B21" s="3" t="s">
        <v>113</v>
      </c>
      <c r="C21" s="3">
        <f>SQRT(C20/PI())</f>
        <v>5.5313747137548619</v>
      </c>
      <c r="D21" s="3"/>
      <c r="E21" s="3" t="s">
        <v>116</v>
      </c>
      <c r="F21" s="3">
        <f>_xlfn.STDEV.P(F13,F14,F16,F18)</f>
        <v>4.7882866666666644</v>
      </c>
      <c r="H21" s="3" t="s">
        <v>20</v>
      </c>
      <c r="I21">
        <v>89.728840000000005</v>
      </c>
      <c r="J21">
        <f t="shared" si="0"/>
        <v>71.717928862160008</v>
      </c>
      <c r="K21" s="1">
        <v>79.927400000000006</v>
      </c>
      <c r="L21">
        <f>AVERAGE(K21)</f>
        <v>79.927400000000006</v>
      </c>
      <c r="M21">
        <f>AVERAGE(J21)</f>
        <v>71.717928862160008</v>
      </c>
    </row>
    <row r="22" spans="1:13" x14ac:dyDescent="0.25">
      <c r="B22" s="3"/>
      <c r="C22" s="3"/>
      <c r="D22" s="3"/>
      <c r="E22" s="3"/>
      <c r="F22" s="3"/>
      <c r="H22" s="8" t="s">
        <v>21</v>
      </c>
      <c r="I22" s="5">
        <v>142.97053</v>
      </c>
      <c r="J22" s="9" t="s">
        <v>110</v>
      </c>
      <c r="K22" s="9" t="s">
        <v>110</v>
      </c>
      <c r="L22" s="9" t="s">
        <v>110</v>
      </c>
      <c r="M22" s="9" t="s">
        <v>110</v>
      </c>
    </row>
    <row r="23" spans="1:13" x14ac:dyDescent="0.25">
      <c r="B23" s="3"/>
      <c r="C23" s="3"/>
      <c r="D23" s="3"/>
      <c r="E23" s="3"/>
      <c r="F23" s="3"/>
      <c r="H23" s="8" t="s">
        <v>22</v>
      </c>
      <c r="I23" s="5">
        <v>153.57368</v>
      </c>
      <c r="J23" s="9" t="s">
        <v>110</v>
      </c>
      <c r="K23" s="9" t="s">
        <v>110</v>
      </c>
      <c r="L23" s="9" t="s">
        <v>110</v>
      </c>
      <c r="M23" s="9" t="s">
        <v>110</v>
      </c>
    </row>
    <row r="24" spans="1:13" x14ac:dyDescent="0.25">
      <c r="B24" s="3"/>
      <c r="C24" s="3"/>
      <c r="D24" s="3"/>
      <c r="E24" s="3"/>
      <c r="F24" s="3"/>
      <c r="H24" s="3" t="s">
        <v>111</v>
      </c>
      <c r="I24" s="3">
        <v>96.120502541666667</v>
      </c>
      <c r="K24" s="3" t="s">
        <v>119</v>
      </c>
      <c r="L24" s="3">
        <f>AVERAGE(L4,L10,L17)</f>
        <v>82.480046111111108</v>
      </c>
      <c r="M24" s="3">
        <f>AVERAGE(M4,M10,M17)</f>
        <v>53.963214193910325</v>
      </c>
    </row>
    <row r="25" spans="1:13" x14ac:dyDescent="0.25">
      <c r="B25" s="3"/>
      <c r="C25" s="3"/>
      <c r="D25" s="3"/>
      <c r="E25" s="3"/>
      <c r="F25" s="3"/>
      <c r="H25" s="3" t="s">
        <v>113</v>
      </c>
      <c r="I25" s="3">
        <v>5.5313747137548619</v>
      </c>
      <c r="K25" s="3" t="s">
        <v>120</v>
      </c>
      <c r="L25" s="3">
        <f>AVERAGE(L7,L13,L16,L19,L21)</f>
        <v>75.613686999999999</v>
      </c>
      <c r="M25" s="3">
        <f>AVERAGE(M7,M13,M16,M19,M21)</f>
        <v>73.72229758990332</v>
      </c>
    </row>
    <row r="26" spans="1:13" x14ac:dyDescent="0.25">
      <c r="B26" s="3"/>
      <c r="C26" s="3"/>
      <c r="D26" s="3"/>
      <c r="E26" s="3"/>
      <c r="F2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A194-F777-42EC-A26A-12CA6DA546CC}">
  <dimension ref="A1:V32"/>
  <sheetViews>
    <sheetView tabSelected="1" workbookViewId="0">
      <selection activeCell="A34" sqref="A34:T66"/>
    </sheetView>
  </sheetViews>
  <sheetFormatPr defaultRowHeight="15" x14ac:dyDescent="0.25"/>
  <cols>
    <col min="1" max="1" width="11.85546875" bestFit="1" customWidth="1"/>
    <col min="2" max="2" width="12" bestFit="1" customWidth="1"/>
    <col min="3" max="3" width="22.28515625" bestFit="1" customWidth="1"/>
  </cols>
  <sheetData>
    <row r="1" spans="1:22" x14ac:dyDescent="0.25">
      <c r="A1" s="6">
        <v>0.95</v>
      </c>
      <c r="B1" s="6">
        <v>0.95</v>
      </c>
    </row>
    <row r="2" spans="1:22" x14ac:dyDescent="0.25">
      <c r="A2" s="3" t="s">
        <v>105</v>
      </c>
      <c r="B2" s="3" t="s">
        <v>106</v>
      </c>
      <c r="C2" s="3" t="s">
        <v>107</v>
      </c>
      <c r="E2" s="3" t="s">
        <v>108</v>
      </c>
    </row>
    <row r="3" spans="1:22" x14ac:dyDescent="0.25">
      <c r="A3" s="3">
        <v>2</v>
      </c>
      <c r="B3">
        <f>$E$3*A3</f>
        <v>11.062749427509724</v>
      </c>
      <c r="C3" s="3"/>
      <c r="E3">
        <v>5.5313747137548619</v>
      </c>
    </row>
    <row r="4" spans="1:22" x14ac:dyDescent="0.25">
      <c r="A4" s="3">
        <v>1.5</v>
      </c>
      <c r="B4">
        <f t="shared" ref="B4:B10" si="0">$E$3*A4</f>
        <v>8.2970620706322933</v>
      </c>
    </row>
    <row r="5" spans="1:22" x14ac:dyDescent="0.25">
      <c r="A5" s="3">
        <v>1</v>
      </c>
      <c r="B5">
        <f t="shared" si="0"/>
        <v>5.5313747137548619</v>
      </c>
    </row>
    <row r="6" spans="1:22" x14ac:dyDescent="0.25">
      <c r="A6" s="3">
        <v>0.75</v>
      </c>
      <c r="B6">
        <f t="shared" si="0"/>
        <v>4.1485310353161466</v>
      </c>
    </row>
    <row r="7" spans="1:22" x14ac:dyDescent="0.25">
      <c r="A7" s="3">
        <v>0.5</v>
      </c>
      <c r="B7">
        <f t="shared" si="0"/>
        <v>2.7656873568774309</v>
      </c>
    </row>
    <row r="8" spans="1:22" x14ac:dyDescent="0.25">
      <c r="A8" s="3">
        <v>0.25</v>
      </c>
      <c r="B8">
        <f t="shared" si="0"/>
        <v>1.3828436784387155</v>
      </c>
    </row>
    <row r="9" spans="1:22" x14ac:dyDescent="0.25">
      <c r="A9" s="3">
        <v>0.1</v>
      </c>
      <c r="B9">
        <f t="shared" si="0"/>
        <v>0.55313747137548619</v>
      </c>
    </row>
    <row r="10" spans="1:22" x14ac:dyDescent="0.25">
      <c r="A10" s="3">
        <v>0</v>
      </c>
      <c r="B10">
        <f t="shared" si="0"/>
        <v>0</v>
      </c>
    </row>
    <row r="12" spans="1:22" x14ac:dyDescent="0.25">
      <c r="C12" s="3" t="s">
        <v>109</v>
      </c>
      <c r="M12" s="3" t="s">
        <v>107</v>
      </c>
    </row>
    <row r="13" spans="1:22" x14ac:dyDescent="0.25">
      <c r="A13" s="3"/>
      <c r="B13" s="3" t="s">
        <v>89</v>
      </c>
      <c r="C13" s="7">
        <v>0</v>
      </c>
      <c r="D13" s="7">
        <v>0.1</v>
      </c>
      <c r="E13" s="7">
        <v>0.25</v>
      </c>
      <c r="F13" s="7">
        <v>0.5</v>
      </c>
      <c r="G13" s="7">
        <v>0.75</v>
      </c>
      <c r="H13" s="7">
        <v>1</v>
      </c>
      <c r="I13" s="7">
        <v>1.5</v>
      </c>
      <c r="J13" s="7">
        <v>2</v>
      </c>
      <c r="K13" s="7">
        <v>2.5</v>
      </c>
      <c r="L13" s="7">
        <v>3</v>
      </c>
      <c r="M13" s="7">
        <v>0</v>
      </c>
      <c r="N13" s="7">
        <v>0.1</v>
      </c>
      <c r="O13" s="7">
        <v>0.25</v>
      </c>
      <c r="P13" s="7">
        <v>0.5</v>
      </c>
      <c r="Q13" s="7">
        <v>0.75</v>
      </c>
      <c r="R13" s="7">
        <v>1</v>
      </c>
      <c r="S13" s="7">
        <v>1.5</v>
      </c>
      <c r="T13" s="7">
        <v>2</v>
      </c>
      <c r="U13" s="7">
        <v>2.5</v>
      </c>
      <c r="V13" s="7">
        <v>3</v>
      </c>
    </row>
    <row r="14" spans="1:22" x14ac:dyDescent="0.25">
      <c r="A14" s="3" t="s">
        <v>49</v>
      </c>
      <c r="B14">
        <v>97.098050000000001</v>
      </c>
      <c r="C14" s="10">
        <v>0</v>
      </c>
      <c r="D14" s="1">
        <v>0.97372879999999995</v>
      </c>
      <c r="E14" s="1">
        <v>6.0858049999999997</v>
      </c>
      <c r="F14" s="1">
        <v>24.343219999999999</v>
      </c>
      <c r="G14" s="1">
        <v>50.459009999999999</v>
      </c>
      <c r="H14" s="1">
        <v>73.649990000000003</v>
      </c>
      <c r="I14" s="1">
        <v>100</v>
      </c>
      <c r="J14" s="1">
        <v>100</v>
      </c>
      <c r="K14" s="1">
        <v>100</v>
      </c>
      <c r="L14" s="1">
        <v>100</v>
      </c>
      <c r="M14" s="10" t="s">
        <v>110</v>
      </c>
      <c r="N14" s="10" t="s">
        <v>110</v>
      </c>
      <c r="O14" s="10" t="s">
        <v>110</v>
      </c>
      <c r="P14" s="10" t="s">
        <v>110</v>
      </c>
      <c r="Q14" s="10" t="s">
        <v>110</v>
      </c>
      <c r="R14" s="10" t="s">
        <v>110</v>
      </c>
      <c r="S14" s="10" t="s">
        <v>110</v>
      </c>
      <c r="T14" s="10" t="s">
        <v>110</v>
      </c>
      <c r="U14" s="10" t="s">
        <v>110</v>
      </c>
      <c r="V14" s="10" t="s">
        <v>110</v>
      </c>
    </row>
    <row r="15" spans="1:22" x14ac:dyDescent="0.25">
      <c r="A15" s="3" t="s">
        <v>50</v>
      </c>
      <c r="B15">
        <v>80.606750000000005</v>
      </c>
      <c r="C15" s="10">
        <v>0</v>
      </c>
      <c r="D15" s="1">
        <v>1.172944</v>
      </c>
      <c r="E15" s="1">
        <v>7.3308970000000002</v>
      </c>
      <c r="F15" s="1">
        <v>29.323589999999999</v>
      </c>
      <c r="G15" s="1">
        <v>54.635390000000001</v>
      </c>
      <c r="H15" s="1">
        <v>77.26173</v>
      </c>
      <c r="I15" s="1">
        <v>99.908500000000004</v>
      </c>
      <c r="J15" s="1">
        <v>100</v>
      </c>
      <c r="K15" s="1">
        <v>100</v>
      </c>
      <c r="L15" s="1">
        <v>100</v>
      </c>
      <c r="M15" s="10" t="s">
        <v>110</v>
      </c>
      <c r="N15" s="10" t="s">
        <v>110</v>
      </c>
      <c r="O15" s="10" t="s">
        <v>110</v>
      </c>
      <c r="P15" s="10" t="s">
        <v>110</v>
      </c>
      <c r="Q15" s="10" t="s">
        <v>110</v>
      </c>
      <c r="R15" s="10" t="s">
        <v>110</v>
      </c>
      <c r="S15" s="10" t="s">
        <v>110</v>
      </c>
      <c r="T15" s="10" t="s">
        <v>110</v>
      </c>
      <c r="U15" s="10" t="s">
        <v>110</v>
      </c>
      <c r="V15" s="10" t="s">
        <v>110</v>
      </c>
    </row>
    <row r="16" spans="1:22" x14ac:dyDescent="0.25">
      <c r="A16" s="3" t="s">
        <v>51</v>
      </c>
      <c r="B16">
        <v>98.832340000000002</v>
      </c>
      <c r="C16" s="10">
        <v>0</v>
      </c>
      <c r="D16" s="1">
        <v>0.95664199999999999</v>
      </c>
      <c r="E16" s="1">
        <v>5.9790130000000001</v>
      </c>
      <c r="F16" s="1">
        <v>23.679600000000001</v>
      </c>
      <c r="G16" s="1">
        <v>48.715699999999998</v>
      </c>
      <c r="H16" s="1">
        <v>72.880369999999999</v>
      </c>
      <c r="I16" s="1">
        <v>99.723060000000004</v>
      </c>
      <c r="J16" s="1">
        <v>100</v>
      </c>
      <c r="K16" s="1">
        <v>100</v>
      </c>
      <c r="L16" s="1">
        <v>100</v>
      </c>
      <c r="M16" s="10" t="s">
        <v>110</v>
      </c>
      <c r="N16" s="10" t="s">
        <v>110</v>
      </c>
      <c r="O16" s="10" t="s">
        <v>110</v>
      </c>
      <c r="P16" s="10" t="s">
        <v>110</v>
      </c>
      <c r="Q16" s="10" t="s">
        <v>110</v>
      </c>
      <c r="R16" s="10" t="s">
        <v>110</v>
      </c>
      <c r="S16" s="10" t="s">
        <v>110</v>
      </c>
      <c r="T16" s="10" t="s">
        <v>110</v>
      </c>
      <c r="U16" s="10" t="s">
        <v>110</v>
      </c>
      <c r="V16" s="10" t="s">
        <v>110</v>
      </c>
    </row>
    <row r="17" spans="1:22" x14ac:dyDescent="0.25">
      <c r="A17" s="3" t="s">
        <v>52</v>
      </c>
      <c r="B17">
        <v>80.63373</v>
      </c>
      <c r="C17" s="10">
        <v>0</v>
      </c>
      <c r="D17" s="1">
        <v>1.1725509999999999</v>
      </c>
      <c r="E17" s="1">
        <v>7.3284440000000002</v>
      </c>
      <c r="F17" s="1">
        <v>26.29101</v>
      </c>
      <c r="G17" s="1">
        <v>53.628230000000002</v>
      </c>
      <c r="H17" s="1">
        <v>81.1965</v>
      </c>
      <c r="I17" s="1">
        <v>100</v>
      </c>
      <c r="J17" s="1">
        <v>100</v>
      </c>
      <c r="K17" s="1">
        <v>100</v>
      </c>
      <c r="L17" s="1">
        <v>100</v>
      </c>
      <c r="M17" s="10">
        <v>0</v>
      </c>
      <c r="N17" s="10">
        <f t="shared" ref="N17:V17" si="1">AVERAGE(D14:D17)</f>
        <v>1.06896645</v>
      </c>
      <c r="O17" s="10">
        <f t="shared" si="1"/>
        <v>6.6810397500000009</v>
      </c>
      <c r="P17" s="10">
        <f t="shared" si="1"/>
        <v>25.909354999999998</v>
      </c>
      <c r="Q17" s="10">
        <f t="shared" si="1"/>
        <v>51.859582500000002</v>
      </c>
      <c r="R17" s="10">
        <f t="shared" si="1"/>
        <v>76.247147499999997</v>
      </c>
      <c r="S17" s="10">
        <f t="shared" si="1"/>
        <v>99.907890000000009</v>
      </c>
      <c r="T17" s="10">
        <f t="shared" si="1"/>
        <v>100</v>
      </c>
      <c r="U17" s="10">
        <f t="shared" si="1"/>
        <v>100</v>
      </c>
      <c r="V17" s="10">
        <f t="shared" si="1"/>
        <v>100</v>
      </c>
    </row>
    <row r="18" spans="1:22" x14ac:dyDescent="0.25">
      <c r="A18" s="3" t="s">
        <v>53</v>
      </c>
      <c r="B18">
        <v>74.873360000000005</v>
      </c>
      <c r="C18" s="10">
        <v>0</v>
      </c>
      <c r="D18" s="1">
        <v>1.262761</v>
      </c>
      <c r="E18" s="1">
        <v>7.8922569999999999</v>
      </c>
      <c r="F18" s="1">
        <v>31.569030000000001</v>
      </c>
      <c r="G18" s="1">
        <v>65.611180000000004</v>
      </c>
      <c r="H18" s="1">
        <v>91.558639999999997</v>
      </c>
      <c r="I18" s="1">
        <v>99.986009999999993</v>
      </c>
      <c r="J18" s="1">
        <v>100</v>
      </c>
      <c r="K18" s="1">
        <v>100</v>
      </c>
      <c r="L18" s="1">
        <v>100</v>
      </c>
      <c r="M18" s="10" t="s">
        <v>110</v>
      </c>
      <c r="N18" s="10" t="s">
        <v>110</v>
      </c>
      <c r="O18" s="10" t="s">
        <v>110</v>
      </c>
      <c r="P18" s="10" t="s">
        <v>110</v>
      </c>
      <c r="Q18" s="10" t="s">
        <v>110</v>
      </c>
      <c r="R18" s="10" t="s">
        <v>110</v>
      </c>
      <c r="S18" s="10" t="s">
        <v>110</v>
      </c>
      <c r="T18" s="10" t="s">
        <v>110</v>
      </c>
      <c r="U18" s="10" t="s">
        <v>110</v>
      </c>
      <c r="V18" s="10" t="s">
        <v>110</v>
      </c>
    </row>
    <row r="19" spans="1:22" x14ac:dyDescent="0.25">
      <c r="A19" s="3" t="s">
        <v>54</v>
      </c>
      <c r="B19">
        <v>184.48802000000001</v>
      </c>
      <c r="C19" s="10">
        <v>0</v>
      </c>
      <c r="D19" s="1">
        <v>0.5124841</v>
      </c>
      <c r="E19" s="1">
        <v>3.2030249999999998</v>
      </c>
      <c r="F19" s="1">
        <v>12.812099999999999</v>
      </c>
      <c r="G19" s="1">
        <v>28.82723</v>
      </c>
      <c r="H19" s="1">
        <v>51.24841</v>
      </c>
      <c r="I19" s="1">
        <v>97.619119999999995</v>
      </c>
      <c r="J19" s="1">
        <v>100</v>
      </c>
      <c r="K19" s="1">
        <v>100</v>
      </c>
      <c r="L19" s="1">
        <v>100</v>
      </c>
      <c r="M19" s="10" t="s">
        <v>110</v>
      </c>
      <c r="N19" s="10" t="s">
        <v>110</v>
      </c>
      <c r="O19" s="10" t="s">
        <v>110</v>
      </c>
      <c r="P19" s="10" t="s">
        <v>110</v>
      </c>
      <c r="Q19" s="10" t="s">
        <v>110</v>
      </c>
      <c r="R19" s="10" t="s">
        <v>110</v>
      </c>
      <c r="S19" s="10" t="s">
        <v>110</v>
      </c>
      <c r="T19" s="10" t="s">
        <v>110</v>
      </c>
      <c r="U19" s="10" t="s">
        <v>110</v>
      </c>
      <c r="V19" s="10" t="s">
        <v>110</v>
      </c>
    </row>
    <row r="20" spans="1:22" x14ac:dyDescent="0.25">
      <c r="A20" s="3" t="s">
        <v>55</v>
      </c>
      <c r="B20">
        <v>63.521320000000003</v>
      </c>
      <c r="C20" s="10">
        <v>0</v>
      </c>
      <c r="D20" s="1">
        <v>1.488432</v>
      </c>
      <c r="E20" s="1">
        <v>9.3027010000000008</v>
      </c>
      <c r="F20" s="1">
        <v>36.317430000000002</v>
      </c>
      <c r="G20" s="1">
        <v>66.576120000000003</v>
      </c>
      <c r="H20" s="1">
        <v>87.426140000000004</v>
      </c>
      <c r="I20" s="1">
        <v>100</v>
      </c>
      <c r="J20" s="1">
        <v>100</v>
      </c>
      <c r="K20" s="1">
        <v>100</v>
      </c>
      <c r="L20" s="1">
        <v>100</v>
      </c>
      <c r="M20" s="10" t="s">
        <v>110</v>
      </c>
      <c r="N20" s="10" t="s">
        <v>110</v>
      </c>
      <c r="O20" s="10" t="s">
        <v>110</v>
      </c>
      <c r="P20" s="10" t="s">
        <v>110</v>
      </c>
      <c r="Q20" s="10" t="s">
        <v>110</v>
      </c>
      <c r="R20" s="10" t="s">
        <v>110</v>
      </c>
      <c r="S20" s="10" t="s">
        <v>110</v>
      </c>
      <c r="T20" s="10" t="s">
        <v>110</v>
      </c>
      <c r="U20" s="10" t="s">
        <v>110</v>
      </c>
      <c r="V20" s="10" t="s">
        <v>110</v>
      </c>
    </row>
    <row r="21" spans="1:22" x14ac:dyDescent="0.25">
      <c r="A21" s="3" t="s">
        <v>56</v>
      </c>
      <c r="B21">
        <v>128.54067000000001</v>
      </c>
      <c r="C21" s="10">
        <v>0</v>
      </c>
      <c r="D21" s="1">
        <v>0.73554280000000005</v>
      </c>
      <c r="E21" s="1">
        <v>4.597143</v>
      </c>
      <c r="F21" s="1">
        <v>18.388570000000001</v>
      </c>
      <c r="G21" s="1">
        <v>41.374279999999999</v>
      </c>
      <c r="H21" s="1">
        <v>68.057239999999993</v>
      </c>
      <c r="I21" s="1">
        <v>94.203599999999994</v>
      </c>
      <c r="J21" s="1">
        <v>100</v>
      </c>
      <c r="K21" s="1">
        <v>100</v>
      </c>
      <c r="L21" s="1">
        <v>100</v>
      </c>
      <c r="M21" s="10" t="s">
        <v>110</v>
      </c>
      <c r="N21" s="10" t="s">
        <v>110</v>
      </c>
      <c r="O21" s="10" t="s">
        <v>110</v>
      </c>
      <c r="P21" s="10" t="s">
        <v>110</v>
      </c>
      <c r="Q21" s="10" t="s">
        <v>110</v>
      </c>
      <c r="R21" s="10" t="s">
        <v>110</v>
      </c>
      <c r="S21" s="10" t="s">
        <v>110</v>
      </c>
      <c r="T21" s="10" t="s">
        <v>110</v>
      </c>
      <c r="U21" s="10" t="s">
        <v>110</v>
      </c>
      <c r="V21" s="10" t="s">
        <v>110</v>
      </c>
    </row>
    <row r="22" spans="1:22" x14ac:dyDescent="0.25">
      <c r="A22" s="3" t="s">
        <v>57</v>
      </c>
      <c r="B22">
        <v>46.378509999999999</v>
      </c>
      <c r="C22" s="10">
        <v>0</v>
      </c>
      <c r="D22" s="1">
        <v>2.038599</v>
      </c>
      <c r="E22" s="1">
        <v>12.741239999999999</v>
      </c>
      <c r="F22" s="1">
        <v>43.348570000000002</v>
      </c>
      <c r="G22" s="1">
        <v>70.639110000000002</v>
      </c>
      <c r="H22" s="1">
        <v>89.625609999999995</v>
      </c>
      <c r="I22" s="1">
        <v>100</v>
      </c>
      <c r="J22" s="1">
        <v>100</v>
      </c>
      <c r="K22" s="1">
        <v>100</v>
      </c>
      <c r="L22" s="1">
        <v>100</v>
      </c>
      <c r="M22" s="10">
        <v>0</v>
      </c>
      <c r="N22" s="10">
        <f t="shared" ref="N22:T22" si="2">AVERAGE(D18:D22)</f>
        <v>1.2075637799999999</v>
      </c>
      <c r="O22" s="10">
        <f t="shared" si="2"/>
        <v>7.5472731999999993</v>
      </c>
      <c r="P22" s="10">
        <f t="shared" si="2"/>
        <v>28.48714</v>
      </c>
      <c r="Q22" s="10">
        <f t="shared" si="2"/>
        <v>54.605584</v>
      </c>
      <c r="R22" s="10">
        <f t="shared" si="2"/>
        <v>77.583207999999999</v>
      </c>
      <c r="S22" s="10">
        <f t="shared" si="2"/>
        <v>98.361745999999997</v>
      </c>
      <c r="T22" s="10">
        <f t="shared" si="2"/>
        <v>100</v>
      </c>
      <c r="U22" s="10">
        <f t="shared" ref="U22:V22" si="3">AVERAGE(K18:K22)</f>
        <v>100</v>
      </c>
      <c r="V22" s="10">
        <f t="shared" si="3"/>
        <v>100</v>
      </c>
    </row>
    <row r="23" spans="1:22" x14ac:dyDescent="0.25">
      <c r="A23" s="8" t="s">
        <v>58</v>
      </c>
      <c r="B23" s="5">
        <v>83.090800000000002</v>
      </c>
      <c r="C23" s="9" t="s">
        <v>110</v>
      </c>
      <c r="D23" s="9" t="s">
        <v>110</v>
      </c>
      <c r="E23" s="9" t="s">
        <v>110</v>
      </c>
      <c r="F23" s="9" t="s">
        <v>110</v>
      </c>
      <c r="G23" s="9" t="s">
        <v>110</v>
      </c>
      <c r="H23" s="9" t="s">
        <v>110</v>
      </c>
      <c r="I23" s="9" t="s">
        <v>110</v>
      </c>
      <c r="J23" s="9" t="s">
        <v>110</v>
      </c>
      <c r="K23" s="9" t="s">
        <v>110</v>
      </c>
      <c r="L23" s="9" t="s">
        <v>110</v>
      </c>
      <c r="M23" s="9" t="s">
        <v>110</v>
      </c>
      <c r="N23" s="9" t="s">
        <v>110</v>
      </c>
      <c r="O23" s="9" t="s">
        <v>110</v>
      </c>
      <c r="P23" s="9" t="s">
        <v>110</v>
      </c>
      <c r="Q23" s="9" t="s">
        <v>110</v>
      </c>
      <c r="R23" s="9" t="s">
        <v>110</v>
      </c>
      <c r="S23" s="9" t="s">
        <v>110</v>
      </c>
      <c r="T23" s="9" t="s">
        <v>110</v>
      </c>
      <c r="U23" s="9" t="s">
        <v>110</v>
      </c>
      <c r="V23" s="9" t="s">
        <v>110</v>
      </c>
    </row>
    <row r="24" spans="1:22" x14ac:dyDescent="0.25">
      <c r="A24" s="8" t="s">
        <v>59</v>
      </c>
      <c r="B24" s="5">
        <v>102.43395</v>
      </c>
      <c r="C24" s="9" t="s">
        <v>110</v>
      </c>
      <c r="D24" s="9" t="s">
        <v>110</v>
      </c>
      <c r="E24" s="9" t="s">
        <v>110</v>
      </c>
      <c r="F24" s="9" t="s">
        <v>110</v>
      </c>
      <c r="G24" s="9" t="s">
        <v>110</v>
      </c>
      <c r="H24" s="9" t="s">
        <v>110</v>
      </c>
      <c r="I24" s="9" t="s">
        <v>110</v>
      </c>
      <c r="J24" s="9" t="s">
        <v>110</v>
      </c>
      <c r="K24" s="9" t="s">
        <v>110</v>
      </c>
      <c r="L24" s="9" t="s">
        <v>110</v>
      </c>
      <c r="M24" s="9" t="s">
        <v>110</v>
      </c>
      <c r="N24" s="9" t="s">
        <v>110</v>
      </c>
      <c r="O24" s="9" t="s">
        <v>110</v>
      </c>
      <c r="P24" s="9" t="s">
        <v>110</v>
      </c>
      <c r="Q24" s="9" t="s">
        <v>110</v>
      </c>
      <c r="R24" s="9" t="s">
        <v>110</v>
      </c>
      <c r="S24" s="9" t="s">
        <v>110</v>
      </c>
      <c r="T24" s="9" t="s">
        <v>110</v>
      </c>
      <c r="U24" s="9" t="s">
        <v>110</v>
      </c>
      <c r="V24" s="9" t="s">
        <v>110</v>
      </c>
    </row>
    <row r="25" spans="1:22" x14ac:dyDescent="0.25">
      <c r="A25" s="3" t="s">
        <v>60</v>
      </c>
      <c r="B25">
        <v>113.53203999999999</v>
      </c>
      <c r="C25" s="10">
        <v>0</v>
      </c>
      <c r="D25" s="1">
        <v>0.83277959999999995</v>
      </c>
      <c r="E25" s="1">
        <v>5.2048730000000001</v>
      </c>
      <c r="F25" s="1">
        <v>20.819489999999998</v>
      </c>
      <c r="G25" s="1">
        <v>40.61562</v>
      </c>
      <c r="H25" s="1">
        <v>60.188040000000001</v>
      </c>
      <c r="I25" s="1">
        <v>91.406570000000002</v>
      </c>
      <c r="J25" s="1">
        <v>99.899240000000006</v>
      </c>
      <c r="K25" s="1">
        <v>100</v>
      </c>
      <c r="L25" s="1">
        <v>100</v>
      </c>
      <c r="M25" s="10" t="s">
        <v>110</v>
      </c>
      <c r="N25" s="10" t="s">
        <v>110</v>
      </c>
      <c r="O25" s="10" t="s">
        <v>110</v>
      </c>
      <c r="P25" s="10" t="s">
        <v>110</v>
      </c>
      <c r="Q25" s="10" t="s">
        <v>110</v>
      </c>
      <c r="R25" s="10" t="s">
        <v>110</v>
      </c>
      <c r="S25" s="10" t="s">
        <v>110</v>
      </c>
      <c r="T25" s="10" t="s">
        <v>110</v>
      </c>
      <c r="U25" s="10" t="s">
        <v>110</v>
      </c>
      <c r="V25" s="10" t="s">
        <v>110</v>
      </c>
    </row>
    <row r="26" spans="1:22" x14ac:dyDescent="0.25">
      <c r="A26" s="3" t="s">
        <v>61</v>
      </c>
      <c r="B26">
        <v>90.757429999999999</v>
      </c>
      <c r="C26" s="10">
        <v>0</v>
      </c>
      <c r="D26" s="1">
        <v>1.041757</v>
      </c>
      <c r="E26" s="1">
        <v>6.51098</v>
      </c>
      <c r="F26" s="1">
        <v>26.04392</v>
      </c>
      <c r="G26" s="1">
        <v>54.026940000000003</v>
      </c>
      <c r="H26" s="1">
        <v>74.345290000000006</v>
      </c>
      <c r="I26" s="1">
        <v>98.80789</v>
      </c>
      <c r="J26" s="1">
        <v>100</v>
      </c>
      <c r="K26" s="1">
        <v>100</v>
      </c>
      <c r="L26" s="1">
        <v>100</v>
      </c>
      <c r="M26" s="10" t="s">
        <v>110</v>
      </c>
      <c r="N26" s="10" t="s">
        <v>110</v>
      </c>
      <c r="O26" s="10" t="s">
        <v>110</v>
      </c>
      <c r="P26" s="10" t="s">
        <v>110</v>
      </c>
      <c r="Q26" s="10" t="s">
        <v>110</v>
      </c>
      <c r="R26" s="10" t="s">
        <v>110</v>
      </c>
      <c r="S26" s="10" t="s">
        <v>110</v>
      </c>
      <c r="T26" s="10" t="s">
        <v>110</v>
      </c>
      <c r="U26" s="10" t="s">
        <v>110</v>
      </c>
      <c r="V26" s="10" t="s">
        <v>110</v>
      </c>
    </row>
    <row r="27" spans="1:22" x14ac:dyDescent="0.25">
      <c r="A27" s="3" t="s">
        <v>62</v>
      </c>
      <c r="B27">
        <v>109.94627</v>
      </c>
      <c r="C27" s="10">
        <v>0</v>
      </c>
      <c r="D27" s="1">
        <v>0.85993969999999997</v>
      </c>
      <c r="E27" s="1">
        <v>5.3746229999999997</v>
      </c>
      <c r="F27" s="1">
        <v>21.49849</v>
      </c>
      <c r="G27" s="1">
        <v>48.200699999999998</v>
      </c>
      <c r="H27" s="1">
        <v>72.792460000000005</v>
      </c>
      <c r="I27" s="1">
        <v>99.694909999999993</v>
      </c>
      <c r="J27" s="1">
        <v>100</v>
      </c>
      <c r="K27" s="1">
        <v>100</v>
      </c>
      <c r="L27" s="1">
        <v>100</v>
      </c>
      <c r="M27" s="10">
        <v>0</v>
      </c>
      <c r="N27" s="10">
        <f t="shared" ref="N27:T27" si="4">AVERAGE(D25:D27)</f>
        <v>0.91149209999999992</v>
      </c>
      <c r="O27" s="10">
        <f t="shared" si="4"/>
        <v>5.696825333333333</v>
      </c>
      <c r="P27" s="10">
        <f t="shared" si="4"/>
        <v>22.787300000000002</v>
      </c>
      <c r="Q27" s="10">
        <f t="shared" si="4"/>
        <v>47.614419999999996</v>
      </c>
      <c r="R27" s="10">
        <f t="shared" si="4"/>
        <v>69.108596666666671</v>
      </c>
      <c r="S27" s="10">
        <f t="shared" si="4"/>
        <v>96.63645666666666</v>
      </c>
      <c r="T27" s="10">
        <f t="shared" si="4"/>
        <v>99.966413333333335</v>
      </c>
      <c r="U27" s="10">
        <f t="shared" ref="U27:V27" si="5">AVERAGE(K25:K27)</f>
        <v>100</v>
      </c>
      <c r="V27" s="10">
        <f t="shared" si="5"/>
        <v>100</v>
      </c>
    </row>
    <row r="28" spans="1:22" x14ac:dyDescent="0.25">
      <c r="A28" s="8" t="s">
        <v>63</v>
      </c>
      <c r="B28" s="5">
        <v>50.761450000000004</v>
      </c>
      <c r="C28" s="9" t="s">
        <v>110</v>
      </c>
      <c r="D28" s="9" t="s">
        <v>110</v>
      </c>
      <c r="E28" s="9" t="s">
        <v>110</v>
      </c>
      <c r="F28" s="9" t="s">
        <v>110</v>
      </c>
      <c r="G28" s="9" t="s">
        <v>110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9" t="s">
        <v>110</v>
      </c>
      <c r="N28" s="9" t="s">
        <v>110</v>
      </c>
      <c r="O28" s="9" t="s">
        <v>110</v>
      </c>
      <c r="P28" s="9" t="s">
        <v>110</v>
      </c>
      <c r="Q28" s="9" t="s">
        <v>110</v>
      </c>
      <c r="R28" s="9" t="s">
        <v>110</v>
      </c>
      <c r="S28" s="9" t="s">
        <v>110</v>
      </c>
      <c r="T28" s="9" t="s">
        <v>110</v>
      </c>
      <c r="U28" s="9" t="s">
        <v>110</v>
      </c>
      <c r="V28" s="9" t="s">
        <v>110</v>
      </c>
    </row>
    <row r="29" spans="1:22" x14ac:dyDescent="0.25">
      <c r="A29" s="3" t="s">
        <v>64</v>
      </c>
      <c r="B29">
        <v>90.883669999999995</v>
      </c>
      <c r="C29" s="10">
        <v>0</v>
      </c>
      <c r="D29" s="1">
        <v>1.0403100000000001</v>
      </c>
      <c r="E29" s="1">
        <v>6.5019359999999997</v>
      </c>
      <c r="F29" s="1">
        <v>26.007739999999998</v>
      </c>
      <c r="G29" s="1">
        <v>54.619010000000003</v>
      </c>
      <c r="H29" s="1">
        <v>78.685169999999999</v>
      </c>
      <c r="I29" s="1">
        <v>94.698480000000004</v>
      </c>
      <c r="J29" s="1">
        <v>100</v>
      </c>
      <c r="K29" s="1">
        <v>100</v>
      </c>
      <c r="L29" s="1">
        <v>100</v>
      </c>
      <c r="M29" s="10">
        <v>0</v>
      </c>
      <c r="N29" s="10">
        <f t="shared" ref="N29:T29" si="6">AVERAGE(D29)</f>
        <v>1.0403100000000001</v>
      </c>
      <c r="O29" s="10">
        <f t="shared" si="6"/>
        <v>6.5019359999999997</v>
      </c>
      <c r="P29" s="10">
        <f t="shared" si="6"/>
        <v>26.007739999999998</v>
      </c>
      <c r="Q29" s="10">
        <f t="shared" si="6"/>
        <v>54.619010000000003</v>
      </c>
      <c r="R29" s="10">
        <f t="shared" si="6"/>
        <v>78.685169999999999</v>
      </c>
      <c r="S29" s="10">
        <f t="shared" si="6"/>
        <v>94.698480000000004</v>
      </c>
      <c r="T29" s="10">
        <f t="shared" si="6"/>
        <v>100</v>
      </c>
      <c r="U29" s="10">
        <f t="shared" ref="U29:V29" si="7">AVERAGE(K29)</f>
        <v>100</v>
      </c>
      <c r="V29" s="10">
        <f t="shared" si="7"/>
        <v>100</v>
      </c>
    </row>
    <row r="30" spans="1:22" x14ac:dyDescent="0.25">
      <c r="A30" s="8" t="s">
        <v>65</v>
      </c>
      <c r="B30" s="5">
        <v>142.58590000000001</v>
      </c>
      <c r="C30" s="9" t="s">
        <v>110</v>
      </c>
      <c r="D30" s="9" t="s">
        <v>110</v>
      </c>
      <c r="E30" s="9" t="s">
        <v>110</v>
      </c>
      <c r="F30" s="9" t="s">
        <v>110</v>
      </c>
      <c r="G30" s="9" t="s">
        <v>110</v>
      </c>
      <c r="H30" s="9" t="s">
        <v>110</v>
      </c>
      <c r="I30" s="9" t="s">
        <v>110</v>
      </c>
      <c r="J30" s="9" t="s">
        <v>110</v>
      </c>
      <c r="K30" s="9" t="s">
        <v>110</v>
      </c>
      <c r="L30" s="9" t="s">
        <v>110</v>
      </c>
      <c r="M30" s="9" t="s">
        <v>110</v>
      </c>
      <c r="N30" s="9" t="s">
        <v>110</v>
      </c>
      <c r="O30" s="9" t="s">
        <v>110</v>
      </c>
      <c r="P30" s="9" t="s">
        <v>110</v>
      </c>
      <c r="Q30" s="9" t="s">
        <v>110</v>
      </c>
      <c r="R30" s="9" t="s">
        <v>110</v>
      </c>
      <c r="S30" s="9" t="s">
        <v>110</v>
      </c>
      <c r="T30" s="9" t="s">
        <v>110</v>
      </c>
      <c r="U30" s="9" t="s">
        <v>110</v>
      </c>
      <c r="V30" s="9" t="s">
        <v>110</v>
      </c>
    </row>
    <row r="31" spans="1:22" x14ac:dyDescent="0.25">
      <c r="M31" s="3" t="s">
        <v>115</v>
      </c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M32">
        <f>AVERAGE(M17,M22,M27,M29)</f>
        <v>0</v>
      </c>
      <c r="N32">
        <f t="shared" ref="N32:T32" si="8">AVERAGE(N17,N22,N27,N29)</f>
        <v>1.0570830824999999</v>
      </c>
      <c r="O32">
        <f t="shared" si="8"/>
        <v>6.6067685708333332</v>
      </c>
      <c r="P32">
        <f t="shared" si="8"/>
        <v>25.79788375</v>
      </c>
      <c r="Q32">
        <f t="shared" si="8"/>
        <v>52.174649125000002</v>
      </c>
      <c r="R32">
        <f t="shared" si="8"/>
        <v>75.406030541666667</v>
      </c>
      <c r="S32">
        <f t="shared" si="8"/>
        <v>97.401143166666671</v>
      </c>
      <c r="T32">
        <f t="shared" si="8"/>
        <v>99.99160333333333</v>
      </c>
      <c r="U32">
        <f t="shared" ref="U32:V32" si="9">AVERAGE(U17,U22,U27,U29)</f>
        <v>100</v>
      </c>
      <c r="V32">
        <f t="shared" si="9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info</vt:lpstr>
      <vt:lpstr>home range (gps)</vt:lpstr>
      <vt:lpstr>home range (kernel)</vt:lpstr>
      <vt:lpstr>buffers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reneb</dc:creator>
  <cp:lastModifiedBy>reneb</cp:lastModifiedBy>
  <dcterms:created xsi:type="dcterms:W3CDTF">2020-01-27T10:38:00Z</dcterms:created>
  <dcterms:modified xsi:type="dcterms:W3CDTF">2020-02-13T14:49:23Z</dcterms:modified>
</cp:coreProperties>
</file>