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b\Documents\UCT\2019 - Masters Course\Masters THESIS\REPORT Write-up\Write-up\Drafts\DRAFT 8 - EXTERNAL CORRECTIONS\Data for UCT\Excel Sheets\"/>
    </mc:Choice>
  </mc:AlternateContent>
  <xr:revisionPtr revIDLastSave="0" documentId="13_ncr:1_{134913C1-600D-4B42-8D09-679B23A63859}" xr6:coauthVersionLast="45" xr6:coauthVersionMax="45" xr10:uidLastSave="{00000000-0000-0000-0000-000000000000}"/>
  <bookViews>
    <workbookView xWindow="-120" yWindow="-120" windowWidth="20730" windowHeight="11160" activeTab="3" xr2:uid="{0CB72E4C-73AF-4B58-8079-4F319F53BBD1}"/>
  </bookViews>
  <sheets>
    <sheet name="Data info" sheetId="1" r:id="rId1"/>
    <sheet name="home ranges (gps)" sheetId="2" r:id="rId2"/>
    <sheet name="home ranges (kernel)" sheetId="3" r:id="rId3"/>
    <sheet name="buffer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0" i="4" l="1"/>
  <c r="U21" i="4"/>
  <c r="V21" i="4"/>
  <c r="U24" i="4"/>
  <c r="V24" i="4"/>
  <c r="V30" i="4" s="1"/>
  <c r="U26" i="4"/>
  <c r="V26" i="4"/>
  <c r="V14" i="4"/>
  <c r="U14" i="4"/>
  <c r="T14" i="4"/>
  <c r="N14" i="4"/>
  <c r="M14" i="4"/>
  <c r="D18" i="3" l="1"/>
  <c r="V26" i="2" l="1"/>
  <c r="V25" i="2"/>
  <c r="V23" i="2"/>
  <c r="V18" i="2"/>
  <c r="V14" i="2"/>
  <c r="V11" i="2"/>
  <c r="F15" i="3"/>
  <c r="F13" i="3"/>
  <c r="F10" i="3"/>
  <c r="F3" i="3"/>
  <c r="M5" i="3" l="1"/>
  <c r="L25" i="3"/>
  <c r="L23" i="3"/>
  <c r="L20" i="3"/>
  <c r="L18" i="3"/>
  <c r="L16" i="3"/>
  <c r="L14" i="3"/>
  <c r="L13" i="3"/>
  <c r="L11" i="3"/>
  <c r="L8" i="3"/>
  <c r="L3" i="3"/>
  <c r="L5" i="3"/>
  <c r="J12" i="3"/>
  <c r="J25" i="3"/>
  <c r="M25" i="3" s="1"/>
  <c r="J23" i="3"/>
  <c r="J22" i="3"/>
  <c r="J13" i="3"/>
  <c r="J14" i="3"/>
  <c r="M14" i="3" s="1"/>
  <c r="J15" i="3"/>
  <c r="J16" i="3"/>
  <c r="J17" i="3"/>
  <c r="M18" i="3" s="1"/>
  <c r="J18" i="3"/>
  <c r="J19" i="3"/>
  <c r="J20" i="3"/>
  <c r="J11" i="3"/>
  <c r="M11" i="3" s="1"/>
  <c r="J8" i="3"/>
  <c r="M8" i="3" s="1"/>
  <c r="J3" i="3"/>
  <c r="M3" i="3" s="1"/>
  <c r="J5" i="3"/>
  <c r="T20" i="2"/>
  <c r="T16" i="2"/>
  <c r="T13" i="2"/>
  <c r="V8" i="2"/>
  <c r="V5" i="2"/>
  <c r="T3" i="2"/>
  <c r="M23" i="3" l="1"/>
  <c r="M20" i="3"/>
  <c r="M16" i="3"/>
  <c r="L26" i="3"/>
  <c r="M13" i="3"/>
  <c r="M26" i="3"/>
  <c r="T26" i="2"/>
  <c r="L27" i="3"/>
  <c r="M27" i="3"/>
  <c r="D10" i="3" l="1"/>
  <c r="D12" i="3"/>
  <c r="D13" i="3"/>
  <c r="D14" i="3"/>
  <c r="D15" i="3"/>
  <c r="D3" i="3"/>
  <c r="C15" i="3"/>
  <c r="C13" i="3"/>
  <c r="C10" i="3"/>
  <c r="C3" i="3"/>
  <c r="M30" i="4"/>
  <c r="N26" i="4"/>
  <c r="O26" i="4"/>
  <c r="P26" i="4"/>
  <c r="Q26" i="4"/>
  <c r="R26" i="4"/>
  <c r="S26" i="4"/>
  <c r="T26" i="4"/>
  <c r="M26" i="4"/>
  <c r="N24" i="4"/>
  <c r="O24" i="4"/>
  <c r="P24" i="4"/>
  <c r="Q24" i="4"/>
  <c r="R24" i="4"/>
  <c r="S24" i="4"/>
  <c r="T24" i="4"/>
  <c r="M24" i="4"/>
  <c r="N21" i="4"/>
  <c r="O21" i="4"/>
  <c r="P21" i="4"/>
  <c r="Q21" i="4"/>
  <c r="R21" i="4"/>
  <c r="S21" i="4"/>
  <c r="T21" i="4"/>
  <c r="M21" i="4"/>
  <c r="O14" i="4"/>
  <c r="P14" i="4"/>
  <c r="Q14" i="4"/>
  <c r="R14" i="4"/>
  <c r="S14" i="4"/>
  <c r="M15" i="2"/>
  <c r="M13" i="2"/>
  <c r="M10" i="2"/>
  <c r="M3" i="2"/>
  <c r="K15" i="2"/>
  <c r="K13" i="2"/>
  <c r="K10" i="2"/>
  <c r="K3" i="2"/>
  <c r="B10" i="4"/>
  <c r="B9" i="4"/>
  <c r="B8" i="4"/>
  <c r="B7" i="4"/>
  <c r="B6" i="4"/>
  <c r="B5" i="4"/>
  <c r="B4" i="4"/>
  <c r="B3" i="4"/>
  <c r="Q30" i="4" l="1"/>
  <c r="C18" i="3"/>
  <c r="C19" i="3" s="1"/>
  <c r="K18" i="2"/>
  <c r="K19" i="2" s="1"/>
  <c r="M18" i="2"/>
  <c r="T30" i="4"/>
  <c r="S30" i="4"/>
  <c r="P30" i="4"/>
  <c r="R30" i="4"/>
  <c r="O30" i="4"/>
  <c r="N30" i="4"/>
  <c r="F19" i="3"/>
  <c r="F18" i="3"/>
</calcChain>
</file>

<file path=xl/sharedStrings.xml><?xml version="1.0" encoding="utf-8"?>
<sst xmlns="http://schemas.openxmlformats.org/spreadsheetml/2006/main" count="701" uniqueCount="117">
  <si>
    <t>Kernel.area Home range</t>
  </si>
  <si>
    <t>getverticeshr - 95% Kernel area</t>
  </si>
  <si>
    <t>Day.Diff.y</t>
  </si>
  <si>
    <t>ID_sea</t>
  </si>
  <si>
    <t>id</t>
  </si>
  <si>
    <t>area</t>
  </si>
  <si>
    <t>ind.area</t>
  </si>
  <si>
    <t>points in buffer (year)</t>
  </si>
  <si>
    <t>ind.points in buffer</t>
  </si>
  <si>
    <t>year</t>
  </si>
  <si>
    <t>points in buffer (br)</t>
  </si>
  <si>
    <t>points in buffer (non-br)</t>
  </si>
  <si>
    <t>YEARS</t>
  </si>
  <si>
    <t>95% buffer</t>
  </si>
  <si>
    <t>SEASONS</t>
  </si>
  <si>
    <t>area (km2) in buffer (year)</t>
  </si>
  <si>
    <t>area% in buffer (year)</t>
  </si>
  <si>
    <t>ind.area% in buffer</t>
  </si>
  <si>
    <t>area (km2) in buffer (season)</t>
  </si>
  <si>
    <t>area% in buffer (season)</t>
  </si>
  <si>
    <t>ind.area (%) in buffer</t>
  </si>
  <si>
    <t>ind.area(km2) in buffer</t>
  </si>
  <si>
    <t>multiplier</t>
  </si>
  <si>
    <t>radius (km)</t>
  </si>
  <si>
    <t>indiv. area (%) in buffer</t>
  </si>
  <si>
    <t>Ave. spp buffer radius</t>
  </si>
  <si>
    <t>area (%) in buffer</t>
  </si>
  <si>
    <t>ID_Br.st_sea</t>
  </si>
  <si>
    <t>n</t>
  </si>
  <si>
    <t>ann_breed_2</t>
  </si>
  <si>
    <t>ann_breed_4</t>
  </si>
  <si>
    <t>ann_non-b_1</t>
  </si>
  <si>
    <t>ann_non-b_3</t>
  </si>
  <si>
    <t>ber_breed_4</t>
  </si>
  <si>
    <t>ber_non-b_5</t>
  </si>
  <si>
    <t>cas_breed_6</t>
  </si>
  <si>
    <t>kat_breed_6</t>
  </si>
  <si>
    <t>kat_non-b_7</t>
  </si>
  <si>
    <t>mag_breed_10</t>
  </si>
  <si>
    <t>mag_breed_8</t>
  </si>
  <si>
    <t>mag_non-b_9</t>
  </si>
  <si>
    <t>sto_breed_10</t>
  </si>
  <si>
    <t>sto_breed_12</t>
  </si>
  <si>
    <t>sto_non-b_11</t>
  </si>
  <si>
    <t>sto_non-b_13</t>
  </si>
  <si>
    <t>tre_breed_14</t>
  </si>
  <si>
    <t>tre_breed_16</t>
  </si>
  <si>
    <t>tre_breed_18</t>
  </si>
  <si>
    <t>tre_non-b_15</t>
  </si>
  <si>
    <t>tre_non-b_17</t>
  </si>
  <si>
    <t>uil_breed_20</t>
  </si>
  <si>
    <t>uil_non-b_19</t>
  </si>
  <si>
    <t>ID</t>
  </si>
  <si>
    <t>ann</t>
  </si>
  <si>
    <t>ber</t>
  </si>
  <si>
    <t>cas</t>
  </si>
  <si>
    <t>kat</t>
  </si>
  <si>
    <t>mag</t>
  </si>
  <si>
    <t>sto</t>
  </si>
  <si>
    <t>tre</t>
  </si>
  <si>
    <t>uil</t>
  </si>
  <si>
    <t>end</t>
  </si>
  <si>
    <t>start</t>
  </si>
  <si>
    <t>Day.Diff.</t>
  </si>
  <si>
    <t>sea</t>
  </si>
  <si>
    <t>days</t>
  </si>
  <si>
    <t>breeding season</t>
  </si>
  <si>
    <t>7 months</t>
  </si>
  <si>
    <t>3.5 months</t>
  </si>
  <si>
    <t>non-breeding season</t>
  </si>
  <si>
    <t>5 months</t>
  </si>
  <si>
    <t>2.5 months</t>
  </si>
  <si>
    <t>Day.Dif</t>
  </si>
  <si>
    <t>f.sea</t>
  </si>
  <si>
    <t>Day.D</t>
  </si>
  <si>
    <t>iff.y</t>
  </si>
  <si>
    <t>ID_year</t>
  </si>
  <si>
    <t>ann 2017</t>
  </si>
  <si>
    <t>ann 2018</t>
  </si>
  <si>
    <t>ber 2017</t>
  </si>
  <si>
    <t>ber 2018</t>
  </si>
  <si>
    <t>cas 2016</t>
  </si>
  <si>
    <t>kat 2017</t>
  </si>
  <si>
    <t>kat 2018</t>
  </si>
  <si>
    <t>mag 2016</t>
  </si>
  <si>
    <t>mag 2017</t>
  </si>
  <si>
    <t>sto 2016</t>
  </si>
  <si>
    <t>sto 2017</t>
  </si>
  <si>
    <t>tre 2016</t>
  </si>
  <si>
    <t>tre 2017</t>
  </si>
  <si>
    <t>tre 2018</t>
  </si>
  <si>
    <t>uil 2013</t>
  </si>
  <si>
    <t>ann.2017</t>
  </si>
  <si>
    <t>ann.2018</t>
  </si>
  <si>
    <t>ber.2017</t>
  </si>
  <si>
    <t>ber.2018</t>
  </si>
  <si>
    <t>cas.2016</t>
  </si>
  <si>
    <t>kat.2017</t>
  </si>
  <si>
    <t>kat.2018</t>
  </si>
  <si>
    <t>mag.2016</t>
  </si>
  <si>
    <t>mag.2017</t>
  </si>
  <si>
    <t>sto.2016</t>
  </si>
  <si>
    <t>sto.2017</t>
  </si>
  <si>
    <t>tre.2016</t>
  </si>
  <si>
    <t>tre.2017</t>
  </si>
  <si>
    <t>tre.2018</t>
  </si>
  <si>
    <t>uil.2013</t>
  </si>
  <si>
    <t>-</t>
  </si>
  <si>
    <t>SPP. AVERAGE HR</t>
  </si>
  <si>
    <t>SPP. AVERAGE BUFFER</t>
  </si>
  <si>
    <t>RADIUS</t>
  </si>
  <si>
    <t>SPP. AVE</t>
  </si>
  <si>
    <t>standard dev</t>
  </si>
  <si>
    <t>BREEDING AVE.</t>
  </si>
  <si>
    <t>NON-BREEDING AVE.</t>
  </si>
  <si>
    <t>breeding</t>
  </si>
  <si>
    <t>non-breeding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</si>
</sst>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22" fontId="0" fillId="0" borderId="0" xfId="0" applyNumberForma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9FFB-C79F-44D7-916A-5AEDB657F72B}">
  <dimension ref="A1:O44"/>
  <sheetViews>
    <sheetView workbookViewId="0">
      <selection activeCell="A36" sqref="A36:C37"/>
    </sheetView>
  </sheetViews>
  <sheetFormatPr defaultRowHeight="15" x14ac:dyDescent="0.25"/>
  <cols>
    <col min="1" max="1" width="20" bestFit="1" customWidth="1"/>
    <col min="2" max="2" width="10.140625" bestFit="1" customWidth="1"/>
    <col min="3" max="3" width="10.7109375" bestFit="1" customWidth="1"/>
    <col min="5" max="5" width="14.140625" bestFit="1" customWidth="1"/>
    <col min="6" max="7" width="15.85546875" bestFit="1" customWidth="1"/>
    <col min="8" max="8" width="11" bestFit="1" customWidth="1"/>
    <col min="9" max="10" width="9.28515625" bestFit="1" customWidth="1"/>
    <col min="12" max="13" width="15.85546875" bestFit="1" customWidth="1"/>
  </cols>
  <sheetData>
    <row r="1" spans="1:15" x14ac:dyDescent="0.25">
      <c r="A1" s="1" t="s">
        <v>27</v>
      </c>
      <c r="B1" s="1" t="s">
        <v>28</v>
      </c>
      <c r="C1" s="1" t="s">
        <v>9</v>
      </c>
      <c r="E1" s="1" t="s">
        <v>27</v>
      </c>
      <c r="F1" s="1" t="s">
        <v>61</v>
      </c>
      <c r="G1" s="1" t="s">
        <v>62</v>
      </c>
      <c r="H1" s="1" t="s">
        <v>72</v>
      </c>
      <c r="I1" s="1" t="s">
        <v>73</v>
      </c>
      <c r="K1" s="1" t="s">
        <v>76</v>
      </c>
      <c r="L1" s="1" t="s">
        <v>61</v>
      </c>
      <c r="M1" s="1" t="s">
        <v>62</v>
      </c>
      <c r="N1" s="1" t="s">
        <v>74</v>
      </c>
      <c r="O1" s="1" t="s">
        <v>75</v>
      </c>
    </row>
    <row r="2" spans="1:15" x14ac:dyDescent="0.25">
      <c r="A2" s="1" t="s">
        <v>29</v>
      </c>
      <c r="B2">
        <v>3977</v>
      </c>
      <c r="C2">
        <v>2017</v>
      </c>
      <c r="E2" s="1" t="s">
        <v>29</v>
      </c>
      <c r="F2" s="5">
        <v>43028.60833333333</v>
      </c>
      <c r="G2" s="5">
        <v>42826</v>
      </c>
      <c r="H2">
        <v>202.60833299999999</v>
      </c>
      <c r="I2" t="s">
        <v>65</v>
      </c>
      <c r="K2" s="1" t="s">
        <v>77</v>
      </c>
      <c r="L2" s="5">
        <v>43028.60833333333</v>
      </c>
      <c r="M2" s="5">
        <v>42736.020833333336</v>
      </c>
      <c r="N2">
        <v>292.58749999999998</v>
      </c>
      <c r="O2" t="s">
        <v>65</v>
      </c>
    </row>
    <row r="3" spans="1:15" x14ac:dyDescent="0.25">
      <c r="A3" s="1" t="s">
        <v>30</v>
      </c>
      <c r="B3">
        <v>723</v>
      </c>
      <c r="C3">
        <v>2018</v>
      </c>
      <c r="E3" s="1" t="s">
        <v>30</v>
      </c>
      <c r="F3" s="5">
        <v>43222.540277777778</v>
      </c>
      <c r="G3" s="5">
        <v>43191.019444444442</v>
      </c>
      <c r="H3">
        <v>31.520833</v>
      </c>
      <c r="I3" t="s">
        <v>65</v>
      </c>
      <c r="K3" s="1" t="s">
        <v>78</v>
      </c>
      <c r="L3" s="5">
        <v>43222.540277777778</v>
      </c>
      <c r="M3" s="5">
        <v>43115.54791666667</v>
      </c>
      <c r="N3">
        <v>106.99236000000001</v>
      </c>
      <c r="O3" t="s">
        <v>65</v>
      </c>
    </row>
    <row r="4" spans="1:15" x14ac:dyDescent="0.25">
      <c r="A4" s="1" t="s">
        <v>31</v>
      </c>
      <c r="B4">
        <v>2112</v>
      </c>
      <c r="C4">
        <v>2017</v>
      </c>
      <c r="E4" s="1" t="s">
        <v>31</v>
      </c>
      <c r="F4" s="5">
        <v>42825.959027777775</v>
      </c>
      <c r="G4" s="5">
        <v>42736.020833333336</v>
      </c>
      <c r="H4">
        <v>89.938193999999996</v>
      </c>
      <c r="I4" t="s">
        <v>65</v>
      </c>
      <c r="K4" s="1" t="s">
        <v>79</v>
      </c>
      <c r="L4" s="5">
        <v>43100.982638888891</v>
      </c>
      <c r="M4" s="5">
        <v>43026.542361111111</v>
      </c>
      <c r="N4">
        <v>74.440280000000001</v>
      </c>
      <c r="O4" t="s">
        <v>65</v>
      </c>
    </row>
    <row r="5" spans="1:15" x14ac:dyDescent="0.25">
      <c r="A5" s="1" t="s">
        <v>32</v>
      </c>
      <c r="B5">
        <v>1765</v>
      </c>
      <c r="C5">
        <v>2018</v>
      </c>
      <c r="E5" s="1" t="s">
        <v>32</v>
      </c>
      <c r="F5" s="5">
        <v>43190.978472222225</v>
      </c>
      <c r="G5" s="5">
        <v>43115.54791666667</v>
      </c>
      <c r="H5">
        <v>75.430555999999996</v>
      </c>
      <c r="I5" t="s">
        <v>65</v>
      </c>
      <c r="K5" s="1" t="s">
        <v>80</v>
      </c>
      <c r="L5" s="5">
        <v>43172.785416666666</v>
      </c>
      <c r="M5" s="5">
        <v>43101.068055555559</v>
      </c>
      <c r="N5">
        <v>71.717359999999999</v>
      </c>
      <c r="O5" t="s">
        <v>65</v>
      </c>
    </row>
    <row r="6" spans="1:15" x14ac:dyDescent="0.25">
      <c r="A6" s="1" t="s">
        <v>33</v>
      </c>
      <c r="B6">
        <v>308</v>
      </c>
      <c r="C6">
        <v>2017</v>
      </c>
      <c r="E6" s="1" t="s">
        <v>33</v>
      </c>
      <c r="F6" s="5">
        <v>43039.959722222222</v>
      </c>
      <c r="G6" s="5">
        <v>43026.542361111111</v>
      </c>
      <c r="H6">
        <v>13.417361</v>
      </c>
      <c r="I6" t="s">
        <v>65</v>
      </c>
      <c r="K6" s="1" t="s">
        <v>81</v>
      </c>
      <c r="L6" s="5">
        <v>42640.046527777777</v>
      </c>
      <c r="M6" s="5">
        <v>42549.484722222223</v>
      </c>
      <c r="N6">
        <v>90.561809999999994</v>
      </c>
      <c r="O6" t="s">
        <v>65</v>
      </c>
    </row>
    <row r="7" spans="1:15" x14ac:dyDescent="0.25">
      <c r="A7" s="1" t="s">
        <v>34</v>
      </c>
      <c r="B7">
        <v>2956</v>
      </c>
      <c r="C7">
        <v>2018</v>
      </c>
      <c r="E7" s="1" t="s">
        <v>34</v>
      </c>
      <c r="F7" s="5">
        <v>43172.785416666666</v>
      </c>
      <c r="G7" s="5">
        <v>43040.002083333333</v>
      </c>
      <c r="H7">
        <v>132.783333</v>
      </c>
      <c r="I7" t="s">
        <v>65</v>
      </c>
      <c r="K7" s="1" t="s">
        <v>82</v>
      </c>
      <c r="L7" s="5">
        <v>43100.875</v>
      </c>
      <c r="M7" s="5">
        <v>43026.583333333336</v>
      </c>
      <c r="N7">
        <v>74.291669999999996</v>
      </c>
      <c r="O7" t="s">
        <v>65</v>
      </c>
    </row>
    <row r="8" spans="1:15" x14ac:dyDescent="0.25">
      <c r="A8" s="1" t="s">
        <v>35</v>
      </c>
      <c r="B8">
        <v>1579</v>
      </c>
      <c r="C8">
        <v>2016</v>
      </c>
      <c r="E8" s="1" t="s">
        <v>35</v>
      </c>
      <c r="F8" s="5">
        <v>42640.046527777777</v>
      </c>
      <c r="G8" s="5">
        <v>42549.484722222223</v>
      </c>
      <c r="H8">
        <v>90.561806000000004</v>
      </c>
      <c r="I8" t="s">
        <v>65</v>
      </c>
      <c r="K8" s="1" t="s">
        <v>83</v>
      </c>
      <c r="L8" s="5">
        <v>43172.787499999999</v>
      </c>
      <c r="M8" s="5">
        <v>43101.006944444445</v>
      </c>
      <c r="N8">
        <v>71.780559999999994</v>
      </c>
      <c r="O8" t="s">
        <v>65</v>
      </c>
    </row>
    <row r="9" spans="1:15" x14ac:dyDescent="0.25">
      <c r="A9" s="1" t="s">
        <v>36</v>
      </c>
      <c r="B9">
        <v>303</v>
      </c>
      <c r="C9">
        <v>2017</v>
      </c>
      <c r="E9" s="1" t="s">
        <v>36</v>
      </c>
      <c r="F9" s="5">
        <v>43039.959722222222</v>
      </c>
      <c r="G9" s="5">
        <v>43026.583333333336</v>
      </c>
      <c r="H9">
        <v>13.376389</v>
      </c>
      <c r="I9" t="s">
        <v>65</v>
      </c>
      <c r="K9" s="1" t="s">
        <v>84</v>
      </c>
      <c r="L9" s="5">
        <v>42735.959027777775</v>
      </c>
      <c r="M9" s="5">
        <v>42558.458333333336</v>
      </c>
      <c r="N9">
        <v>177.50068999999999</v>
      </c>
      <c r="O9" t="s">
        <v>65</v>
      </c>
    </row>
    <row r="10" spans="1:15" x14ac:dyDescent="0.25">
      <c r="A10" s="1" t="s">
        <v>37</v>
      </c>
      <c r="B10">
        <v>2929</v>
      </c>
      <c r="C10">
        <v>2018</v>
      </c>
      <c r="E10" s="1" t="s">
        <v>37</v>
      </c>
      <c r="F10" s="5">
        <v>43172.787499999999</v>
      </c>
      <c r="G10" s="5">
        <v>43040.001388888886</v>
      </c>
      <c r="H10">
        <v>132.78611100000001</v>
      </c>
      <c r="I10" t="s">
        <v>65</v>
      </c>
      <c r="K10" s="1" t="s">
        <v>85</v>
      </c>
      <c r="L10" s="5">
        <v>42986.541666666664</v>
      </c>
      <c r="M10" s="5">
        <v>42736.043055555558</v>
      </c>
      <c r="N10">
        <v>250.49861000000001</v>
      </c>
      <c r="O10" t="s">
        <v>65</v>
      </c>
    </row>
    <row r="11" spans="1:15" x14ac:dyDescent="0.25">
      <c r="A11" s="1" t="s">
        <v>38</v>
      </c>
      <c r="B11">
        <v>888</v>
      </c>
      <c r="C11">
        <v>2017</v>
      </c>
      <c r="E11" s="1" t="s">
        <v>38</v>
      </c>
      <c r="F11" s="5">
        <v>42986.541666666664</v>
      </c>
      <c r="G11" s="5">
        <v>42826.042361111111</v>
      </c>
      <c r="H11">
        <v>160.49930599999999</v>
      </c>
      <c r="I11" t="s">
        <v>65</v>
      </c>
      <c r="K11" s="1" t="s">
        <v>86</v>
      </c>
      <c r="L11" s="5">
        <v>42735.961111111108</v>
      </c>
      <c r="M11" s="5">
        <v>42550.576388888891</v>
      </c>
      <c r="N11">
        <v>185.38471999999999</v>
      </c>
      <c r="O11" t="s">
        <v>65</v>
      </c>
    </row>
    <row r="12" spans="1:15" x14ac:dyDescent="0.25">
      <c r="A12" s="1" t="s">
        <v>39</v>
      </c>
      <c r="B12">
        <v>1953</v>
      </c>
      <c r="C12">
        <v>2016</v>
      </c>
      <c r="E12" s="1" t="s">
        <v>39</v>
      </c>
      <c r="F12" s="5">
        <v>42674.959722222222</v>
      </c>
      <c r="G12" s="5">
        <v>42558.458333333336</v>
      </c>
      <c r="H12">
        <v>116.501389</v>
      </c>
      <c r="I12" t="s">
        <v>65</v>
      </c>
      <c r="K12" s="1" t="s">
        <v>87</v>
      </c>
      <c r="L12" s="5">
        <v>43091.69027777778</v>
      </c>
      <c r="M12" s="5">
        <v>42736.045138888891</v>
      </c>
      <c r="N12">
        <v>355.64514000000003</v>
      </c>
      <c r="O12" t="s">
        <v>65</v>
      </c>
    </row>
    <row r="13" spans="1:15" x14ac:dyDescent="0.25">
      <c r="A13" s="1" t="s">
        <v>40</v>
      </c>
      <c r="B13">
        <v>2553</v>
      </c>
      <c r="C13">
        <v>2017</v>
      </c>
      <c r="E13" s="1" t="s">
        <v>40</v>
      </c>
      <c r="F13" s="5">
        <v>42825.959027777775</v>
      </c>
      <c r="G13" s="5">
        <v>42675.043055555558</v>
      </c>
      <c r="H13">
        <v>150.91597200000001</v>
      </c>
      <c r="I13" t="s">
        <v>65</v>
      </c>
      <c r="K13" s="1" t="s">
        <v>88</v>
      </c>
      <c r="L13" s="5">
        <v>42735.959722222222</v>
      </c>
      <c r="M13" s="5">
        <v>42467.458333333336</v>
      </c>
      <c r="N13">
        <v>268.50139000000001</v>
      </c>
      <c r="O13" t="s">
        <v>65</v>
      </c>
    </row>
    <row r="14" spans="1:15" x14ac:dyDescent="0.25">
      <c r="A14" s="1" t="s">
        <v>41</v>
      </c>
      <c r="B14">
        <v>2168</v>
      </c>
      <c r="C14">
        <v>2016</v>
      </c>
      <c r="E14" s="1" t="s">
        <v>41</v>
      </c>
      <c r="F14" s="5">
        <v>42674.959027777775</v>
      </c>
      <c r="G14" s="5">
        <v>42550.576388888891</v>
      </c>
      <c r="H14">
        <v>124.382639</v>
      </c>
      <c r="I14" t="s">
        <v>65</v>
      </c>
      <c r="K14" s="1" t="s">
        <v>89</v>
      </c>
      <c r="L14" s="5">
        <v>43009.739583333336</v>
      </c>
      <c r="M14" s="5">
        <v>42736.043749999997</v>
      </c>
      <c r="N14">
        <v>273.69583</v>
      </c>
      <c r="O14" t="s">
        <v>65</v>
      </c>
    </row>
    <row r="15" spans="1:15" x14ac:dyDescent="0.25">
      <c r="A15" s="1" t="s">
        <v>42</v>
      </c>
      <c r="B15">
        <v>394</v>
      </c>
      <c r="C15">
        <v>2017</v>
      </c>
      <c r="E15" s="1" t="s">
        <v>42</v>
      </c>
      <c r="F15" s="5">
        <v>42952.05</v>
      </c>
      <c r="G15" s="5">
        <v>42826.043749999997</v>
      </c>
      <c r="H15">
        <v>126.00624999999999</v>
      </c>
      <c r="I15" t="s">
        <v>65</v>
      </c>
      <c r="K15" s="1" t="s">
        <v>90</v>
      </c>
      <c r="L15" s="5">
        <v>43200.302083333336</v>
      </c>
      <c r="M15" s="5">
        <v>43129.34375</v>
      </c>
      <c r="N15">
        <v>70.958330000000004</v>
      </c>
      <c r="O15" t="s">
        <v>65</v>
      </c>
    </row>
    <row r="16" spans="1:15" x14ac:dyDescent="0.25">
      <c r="A16" s="1" t="s">
        <v>43</v>
      </c>
      <c r="B16">
        <v>2660</v>
      </c>
      <c r="C16">
        <v>2017</v>
      </c>
      <c r="E16" s="1" t="s">
        <v>43</v>
      </c>
      <c r="F16" s="5">
        <v>42825.959027777775</v>
      </c>
      <c r="G16" s="5">
        <v>42675.044444444444</v>
      </c>
      <c r="H16">
        <v>150.91458299999999</v>
      </c>
      <c r="I16" t="s">
        <v>65</v>
      </c>
      <c r="K16" s="1" t="s">
        <v>91</v>
      </c>
      <c r="L16" s="5">
        <v>41405.334027777775</v>
      </c>
      <c r="M16" s="5">
        <v>41275.01458333333</v>
      </c>
      <c r="N16">
        <v>130.31943999999999</v>
      </c>
      <c r="O16" t="s">
        <v>65</v>
      </c>
    </row>
    <row r="17" spans="1:9" x14ac:dyDescent="0.25">
      <c r="A17" s="1" t="s">
        <v>44</v>
      </c>
      <c r="B17">
        <v>26</v>
      </c>
      <c r="C17">
        <v>2017</v>
      </c>
      <c r="E17" s="1" t="s">
        <v>44</v>
      </c>
      <c r="F17" s="5">
        <v>43091.69027777778</v>
      </c>
      <c r="G17" s="5">
        <v>43090.428472222222</v>
      </c>
      <c r="H17">
        <v>1.261806</v>
      </c>
      <c r="I17" t="s">
        <v>65</v>
      </c>
    </row>
    <row r="18" spans="1:9" x14ac:dyDescent="0.25">
      <c r="A18" s="1" t="s">
        <v>45</v>
      </c>
      <c r="B18">
        <v>3093</v>
      </c>
      <c r="C18">
        <v>2016</v>
      </c>
      <c r="E18" s="1" t="s">
        <v>45</v>
      </c>
      <c r="F18" s="5">
        <v>42674.960416666669</v>
      </c>
      <c r="G18" s="5">
        <v>42467.458333333336</v>
      </c>
      <c r="H18">
        <v>207.502083</v>
      </c>
      <c r="I18" t="s">
        <v>65</v>
      </c>
    </row>
    <row r="19" spans="1:9" x14ac:dyDescent="0.25">
      <c r="A19" s="1" t="s">
        <v>46</v>
      </c>
      <c r="B19">
        <v>1098</v>
      </c>
      <c r="C19">
        <v>2017</v>
      </c>
      <c r="E19" s="1" t="s">
        <v>46</v>
      </c>
      <c r="F19" s="5">
        <v>43009.739583333336</v>
      </c>
      <c r="G19" s="5">
        <v>42826.043055555558</v>
      </c>
      <c r="H19">
        <v>183.696528</v>
      </c>
      <c r="I19" t="s">
        <v>65</v>
      </c>
    </row>
    <row r="20" spans="1:9" x14ac:dyDescent="0.25">
      <c r="A20" s="1" t="s">
        <v>47</v>
      </c>
      <c r="B20">
        <v>216</v>
      </c>
      <c r="C20">
        <v>2018</v>
      </c>
      <c r="E20" s="1" t="s">
        <v>47</v>
      </c>
      <c r="F20" s="5">
        <v>43200.302083333336</v>
      </c>
      <c r="G20" s="5">
        <v>43191.002083333333</v>
      </c>
      <c r="H20">
        <v>9.3000000000000007</v>
      </c>
      <c r="I20" t="s">
        <v>65</v>
      </c>
    </row>
    <row r="21" spans="1:9" x14ac:dyDescent="0.25">
      <c r="A21" s="1" t="s">
        <v>48</v>
      </c>
      <c r="B21">
        <v>2714</v>
      </c>
      <c r="C21">
        <v>2016</v>
      </c>
      <c r="E21" s="1" t="s">
        <v>48</v>
      </c>
      <c r="F21" s="5">
        <v>42825.958333333336</v>
      </c>
      <c r="G21" s="5">
        <v>42675.046527777777</v>
      </c>
      <c r="H21">
        <v>150.91180600000001</v>
      </c>
      <c r="I21" t="s">
        <v>65</v>
      </c>
    </row>
    <row r="22" spans="1:9" x14ac:dyDescent="0.25">
      <c r="A22" s="1" t="s">
        <v>49</v>
      </c>
      <c r="B22">
        <v>1119</v>
      </c>
      <c r="C22">
        <v>2017</v>
      </c>
      <c r="E22" s="1" t="s">
        <v>49</v>
      </c>
      <c r="F22" s="5">
        <v>43190.959722222222</v>
      </c>
      <c r="G22" s="5">
        <v>43129.34375</v>
      </c>
      <c r="H22">
        <v>61.615971999999999</v>
      </c>
      <c r="I22" t="s">
        <v>65</v>
      </c>
    </row>
    <row r="23" spans="1:9" x14ac:dyDescent="0.25">
      <c r="A23" s="1" t="s">
        <v>50</v>
      </c>
      <c r="B23">
        <v>141</v>
      </c>
      <c r="C23">
        <v>2013</v>
      </c>
      <c r="E23" s="1" t="s">
        <v>50</v>
      </c>
      <c r="F23" s="5">
        <v>41405.334027777775</v>
      </c>
      <c r="G23" s="5">
        <v>41395.004861111112</v>
      </c>
      <c r="H23">
        <v>10.329167</v>
      </c>
      <c r="I23" t="s">
        <v>65</v>
      </c>
    </row>
    <row r="24" spans="1:9" x14ac:dyDescent="0.25">
      <c r="A24" s="1" t="s">
        <v>51</v>
      </c>
      <c r="B24">
        <v>1479</v>
      </c>
      <c r="C24">
        <v>2013</v>
      </c>
      <c r="E24" s="1" t="s">
        <v>51</v>
      </c>
      <c r="F24" s="5">
        <v>41394.875694444447</v>
      </c>
      <c r="G24" s="5">
        <v>41275.01458333333</v>
      </c>
      <c r="H24">
        <v>119.86111099999999</v>
      </c>
      <c r="I24" t="s">
        <v>65</v>
      </c>
    </row>
    <row r="26" spans="1:9" x14ac:dyDescent="0.25">
      <c r="A26" s="1" t="s">
        <v>52</v>
      </c>
      <c r="B26" s="1" t="s">
        <v>28</v>
      </c>
      <c r="C26" s="1"/>
      <c r="E26" s="1" t="s">
        <v>52</v>
      </c>
      <c r="F26" s="1" t="s">
        <v>61</v>
      </c>
      <c r="G26" s="1" t="s">
        <v>62</v>
      </c>
      <c r="H26" s="1" t="s">
        <v>63</v>
      </c>
      <c r="I26" s="1" t="s">
        <v>64</v>
      </c>
    </row>
    <row r="27" spans="1:9" x14ac:dyDescent="0.25">
      <c r="A27" s="1" t="s">
        <v>53</v>
      </c>
      <c r="B27">
        <v>8577</v>
      </c>
      <c r="E27" t="s">
        <v>53</v>
      </c>
      <c r="F27" s="5">
        <v>43222.540277777778</v>
      </c>
      <c r="G27" s="5">
        <v>42736.020833333336</v>
      </c>
      <c r="H27">
        <v>486.51943999999997</v>
      </c>
      <c r="I27" t="s">
        <v>65</v>
      </c>
    </row>
    <row r="28" spans="1:9" x14ac:dyDescent="0.25">
      <c r="A28" s="1" t="s">
        <v>54</v>
      </c>
      <c r="B28">
        <v>3264</v>
      </c>
      <c r="E28" t="s">
        <v>54</v>
      </c>
      <c r="F28" s="5">
        <v>43172.785416666666</v>
      </c>
      <c r="G28" s="5">
        <v>43026.542361111111</v>
      </c>
      <c r="H28">
        <v>146.24306000000001</v>
      </c>
      <c r="I28" t="s">
        <v>65</v>
      </c>
    </row>
    <row r="29" spans="1:9" x14ac:dyDescent="0.25">
      <c r="A29" s="1" t="s">
        <v>55</v>
      </c>
      <c r="B29">
        <v>1579</v>
      </c>
      <c r="E29" t="s">
        <v>55</v>
      </c>
      <c r="F29" s="5">
        <v>42640.046527777777</v>
      </c>
      <c r="G29" s="5">
        <v>42549.484722222223</v>
      </c>
      <c r="H29">
        <v>90.561809999999994</v>
      </c>
      <c r="I29" t="s">
        <v>65</v>
      </c>
    </row>
    <row r="30" spans="1:9" x14ac:dyDescent="0.25">
      <c r="A30" s="1" t="s">
        <v>56</v>
      </c>
      <c r="B30">
        <v>3232</v>
      </c>
      <c r="E30" t="s">
        <v>56</v>
      </c>
      <c r="F30" s="5">
        <v>43172.787499999999</v>
      </c>
      <c r="G30" s="5">
        <v>43026.583333333336</v>
      </c>
      <c r="H30">
        <v>146.20417</v>
      </c>
      <c r="I30" t="s">
        <v>65</v>
      </c>
    </row>
    <row r="31" spans="1:9" x14ac:dyDescent="0.25">
      <c r="A31" s="1" t="s">
        <v>57</v>
      </c>
      <c r="B31">
        <v>5394</v>
      </c>
      <c r="E31" t="s">
        <v>57</v>
      </c>
      <c r="F31" s="5">
        <v>42986.541666666664</v>
      </c>
      <c r="G31" s="5">
        <v>42558.458333333336</v>
      </c>
      <c r="H31">
        <v>428.08332999999999</v>
      </c>
      <c r="I31" t="s">
        <v>65</v>
      </c>
    </row>
    <row r="32" spans="1:9" x14ac:dyDescent="0.25">
      <c r="A32" s="1" t="s">
        <v>58</v>
      </c>
      <c r="B32">
        <v>5248</v>
      </c>
      <c r="E32" t="s">
        <v>58</v>
      </c>
      <c r="F32" s="5">
        <v>43091.69027777778</v>
      </c>
      <c r="G32" s="5">
        <v>42550.576388888891</v>
      </c>
      <c r="H32">
        <v>541.11388999999997</v>
      </c>
      <c r="I32" t="s">
        <v>65</v>
      </c>
    </row>
    <row r="33" spans="1:10" x14ac:dyDescent="0.25">
      <c r="A33" s="1" t="s">
        <v>59</v>
      </c>
      <c r="B33">
        <v>8240</v>
      </c>
      <c r="E33" t="s">
        <v>59</v>
      </c>
      <c r="F33" s="5">
        <v>43200.302083333336</v>
      </c>
      <c r="G33" s="5">
        <v>42467.458333333336</v>
      </c>
      <c r="H33">
        <v>732.84375</v>
      </c>
      <c r="I33" t="s">
        <v>65</v>
      </c>
    </row>
    <row r="34" spans="1:10" x14ac:dyDescent="0.25">
      <c r="A34" s="1" t="s">
        <v>60</v>
      </c>
      <c r="B34">
        <v>1620</v>
      </c>
      <c r="E34" t="s">
        <v>60</v>
      </c>
      <c r="F34" s="5">
        <v>41405.334027777775</v>
      </c>
      <c r="G34" s="5">
        <v>41275.01458333333</v>
      </c>
      <c r="H34">
        <v>130.31943999999999</v>
      </c>
      <c r="I34" t="s">
        <v>65</v>
      </c>
    </row>
    <row r="36" spans="1:10" x14ac:dyDescent="0.25">
      <c r="A36" s="1" t="s">
        <v>66</v>
      </c>
      <c r="B36" s="1" t="s">
        <v>67</v>
      </c>
      <c r="C36" s="1" t="s">
        <v>68</v>
      </c>
    </row>
    <row r="37" spans="1:10" x14ac:dyDescent="0.25">
      <c r="A37" s="1" t="s">
        <v>69</v>
      </c>
      <c r="B37" s="1" t="s">
        <v>70</v>
      </c>
      <c r="C37" s="1" t="s">
        <v>71</v>
      </c>
    </row>
    <row r="39" spans="1:10" x14ac:dyDescent="0.25">
      <c r="B39" s="1" t="s">
        <v>92</v>
      </c>
      <c r="C39" s="1" t="s">
        <v>93</v>
      </c>
      <c r="D39" s="1" t="s">
        <v>94</v>
      </c>
      <c r="E39" s="1" t="s">
        <v>95</v>
      </c>
      <c r="F39" s="1" t="s">
        <v>96</v>
      </c>
      <c r="G39" s="1" t="s">
        <v>97</v>
      </c>
      <c r="H39" s="1" t="s">
        <v>98</v>
      </c>
      <c r="I39" s="1" t="s">
        <v>99</v>
      </c>
      <c r="J39" s="1" t="s">
        <v>100</v>
      </c>
    </row>
    <row r="40" spans="1:10" x14ac:dyDescent="0.25">
      <c r="A40" s="1">
        <v>50</v>
      </c>
      <c r="B40">
        <v>1.282969</v>
      </c>
      <c r="C40">
        <v>3.8871470000000001</v>
      </c>
      <c r="D40">
        <v>7.1252279999999999</v>
      </c>
      <c r="E40">
        <v>3.997522</v>
      </c>
      <c r="F40">
        <v>1.951182</v>
      </c>
      <c r="G40">
        <v>5.8921400000000004</v>
      </c>
      <c r="H40">
        <v>2.566103</v>
      </c>
      <c r="I40">
        <v>5.3481699999999996</v>
      </c>
      <c r="J40">
        <v>8.5999490000000005</v>
      </c>
    </row>
    <row r="41" spans="1:10" x14ac:dyDescent="0.25">
      <c r="A41" s="1">
        <v>95</v>
      </c>
      <c r="B41">
        <v>20.869629</v>
      </c>
      <c r="C41">
        <v>42.090516000000001</v>
      </c>
      <c r="D41">
        <v>179.42618300000001</v>
      </c>
      <c r="E41">
        <v>71.955395999999993</v>
      </c>
      <c r="F41">
        <v>23.762609000000001</v>
      </c>
      <c r="G41">
        <v>129.78213</v>
      </c>
      <c r="H41">
        <v>55.010838</v>
      </c>
      <c r="I41">
        <v>40.111269999999998</v>
      </c>
      <c r="J41">
        <v>52.82826</v>
      </c>
    </row>
    <row r="42" spans="1:10" x14ac:dyDescent="0.25">
      <c r="B42" s="1" t="s">
        <v>101</v>
      </c>
      <c r="C42" s="1" t="s">
        <v>102</v>
      </c>
      <c r="D42" s="1" t="s">
        <v>103</v>
      </c>
      <c r="E42" s="1" t="s">
        <v>104</v>
      </c>
      <c r="F42" s="1" t="s">
        <v>105</v>
      </c>
      <c r="G42" s="1" t="s">
        <v>106</v>
      </c>
    </row>
    <row r="43" spans="1:10" x14ac:dyDescent="0.25">
      <c r="A43" s="1">
        <v>50</v>
      </c>
      <c r="B43">
        <v>0.75066279999999996</v>
      </c>
      <c r="C43">
        <v>2.5285829999999998</v>
      </c>
      <c r="D43">
        <v>1.0232239999999999</v>
      </c>
      <c r="E43">
        <v>1.050146</v>
      </c>
      <c r="F43">
        <v>2.5890740000000001</v>
      </c>
      <c r="G43">
        <v>4.4406140000000001</v>
      </c>
    </row>
    <row r="44" spans="1:10" x14ac:dyDescent="0.25">
      <c r="A44" s="1">
        <v>95</v>
      </c>
      <c r="B44">
        <v>20.425930900000001</v>
      </c>
      <c r="C44">
        <v>39.357939000000002</v>
      </c>
      <c r="D44">
        <v>23.534147000000001</v>
      </c>
      <c r="E44">
        <v>28.804017000000002</v>
      </c>
      <c r="F44">
        <v>61.619956999999999</v>
      </c>
      <c r="G44">
        <v>31.807189999999999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74FE-3774-4419-B37B-3061F2F25F2C}">
  <dimension ref="A1:V27"/>
  <sheetViews>
    <sheetView topLeftCell="Q18" workbookViewId="0">
      <selection activeCell="V29" sqref="A29:V56"/>
    </sheetView>
  </sheetViews>
  <sheetFormatPr defaultRowHeight="15" x14ac:dyDescent="0.25"/>
  <cols>
    <col min="4" max="4" width="9.7109375" bestFit="1" customWidth="1"/>
    <col min="5" max="5" width="13.140625" bestFit="1" customWidth="1"/>
    <col min="6" max="6" width="14.140625" bestFit="1" customWidth="1"/>
    <col min="7" max="7" width="13.140625" bestFit="1" customWidth="1"/>
    <col min="10" max="10" width="17" customWidth="1"/>
    <col min="12" max="12" width="20.7109375" bestFit="1" customWidth="1"/>
    <col min="13" max="13" width="18.42578125" bestFit="1" customWidth="1"/>
    <col min="16" max="16" width="14.140625" bestFit="1" customWidth="1"/>
    <col min="17" max="17" width="16.7109375" customWidth="1"/>
    <col min="19" max="19" width="18.7109375" bestFit="1" customWidth="1"/>
    <col min="20" max="20" width="18.42578125" bestFit="1" customWidth="1"/>
    <col min="21" max="21" width="23" bestFit="1" customWidth="1"/>
    <col min="22" max="22" width="18.42578125" bestFit="1" customWidth="1"/>
  </cols>
  <sheetData>
    <row r="1" spans="1:22" x14ac:dyDescent="0.25">
      <c r="B1" s="1" t="s">
        <v>0</v>
      </c>
      <c r="C1" s="1"/>
      <c r="J1" s="1" t="s">
        <v>1</v>
      </c>
      <c r="K1" s="1"/>
      <c r="L1" s="1"/>
      <c r="M1" s="1"/>
      <c r="N1" s="1"/>
      <c r="Q1" s="1" t="s">
        <v>1</v>
      </c>
      <c r="R1" s="1"/>
      <c r="S1" s="1"/>
      <c r="T1" s="1"/>
      <c r="U1" s="1"/>
      <c r="V1" s="1"/>
    </row>
    <row r="2" spans="1:22" x14ac:dyDescent="0.25">
      <c r="B2" s="1">
        <v>50</v>
      </c>
      <c r="C2" s="1">
        <v>95</v>
      </c>
      <c r="D2" s="1" t="s">
        <v>2</v>
      </c>
      <c r="E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/>
      <c r="O2" s="1" t="s">
        <v>9</v>
      </c>
      <c r="P2" s="1" t="s">
        <v>4</v>
      </c>
      <c r="Q2" s="1" t="s">
        <v>5</v>
      </c>
      <c r="R2" s="1" t="s">
        <v>6</v>
      </c>
      <c r="S2" s="1" t="s">
        <v>10</v>
      </c>
      <c r="T2" s="1" t="s">
        <v>8</v>
      </c>
      <c r="U2" s="1" t="s">
        <v>11</v>
      </c>
      <c r="V2" s="1" t="s">
        <v>8</v>
      </c>
    </row>
    <row r="3" spans="1:22" x14ac:dyDescent="0.25">
      <c r="A3" s="1" t="s">
        <v>92</v>
      </c>
      <c r="B3">
        <v>1.282969</v>
      </c>
      <c r="C3">
        <v>20.869629</v>
      </c>
      <c r="D3">
        <v>292.58749999999998</v>
      </c>
      <c r="E3" s="1" t="s">
        <v>31</v>
      </c>
      <c r="F3" s="1" t="s">
        <v>29</v>
      </c>
      <c r="G3" s="1"/>
      <c r="H3" s="4"/>
      <c r="I3" s="1" t="s">
        <v>77</v>
      </c>
      <c r="J3">
        <v>21.36082</v>
      </c>
      <c r="K3">
        <f>AVERAGE(J3)</f>
        <v>21.36082</v>
      </c>
      <c r="L3" s="4">
        <v>88.208240000000004</v>
      </c>
      <c r="M3">
        <f>AVERAGE(L3)</f>
        <v>88.208240000000004</v>
      </c>
      <c r="O3" s="1">
        <v>2017</v>
      </c>
      <c r="P3" s="1" t="s">
        <v>29</v>
      </c>
      <c r="Q3">
        <v>12.40977</v>
      </c>
      <c r="R3" s="8" t="s">
        <v>107</v>
      </c>
      <c r="S3" s="4">
        <v>93.412120000000002</v>
      </c>
      <c r="T3">
        <f>AVERAGE(S3)</f>
        <v>93.412120000000002</v>
      </c>
      <c r="U3" s="8" t="s">
        <v>107</v>
      </c>
    </row>
    <row r="4" spans="1:22" x14ac:dyDescent="0.25">
      <c r="A4" s="6" t="s">
        <v>93</v>
      </c>
      <c r="B4" s="7">
        <v>3.8871470000000001</v>
      </c>
      <c r="C4" s="7">
        <v>42.090516000000001</v>
      </c>
      <c r="D4" s="7">
        <v>106.99236000000001</v>
      </c>
      <c r="E4" s="6" t="s">
        <v>32</v>
      </c>
      <c r="F4" s="6" t="s">
        <v>30</v>
      </c>
      <c r="G4" s="1"/>
      <c r="H4" s="4"/>
      <c r="I4" s="6" t="s">
        <v>78</v>
      </c>
      <c r="J4" s="7">
        <v>41.967449999999999</v>
      </c>
      <c r="K4" s="9" t="s">
        <v>107</v>
      </c>
      <c r="L4" s="9" t="s">
        <v>107</v>
      </c>
      <c r="M4" s="9" t="s">
        <v>107</v>
      </c>
      <c r="O4" s="1">
        <v>2018</v>
      </c>
      <c r="P4" s="6" t="s">
        <v>30</v>
      </c>
      <c r="Q4" s="7">
        <v>46.47034</v>
      </c>
      <c r="R4" s="9" t="s">
        <v>107</v>
      </c>
      <c r="S4" s="9" t="s">
        <v>107</v>
      </c>
      <c r="T4" s="9" t="s">
        <v>107</v>
      </c>
      <c r="U4" s="9" t="s">
        <v>107</v>
      </c>
      <c r="V4" s="9" t="s">
        <v>107</v>
      </c>
    </row>
    <row r="5" spans="1:22" x14ac:dyDescent="0.25">
      <c r="A5" s="6" t="s">
        <v>94</v>
      </c>
      <c r="B5" s="7">
        <v>7.1252279999999999</v>
      </c>
      <c r="C5" s="7">
        <v>179.42618300000001</v>
      </c>
      <c r="D5" s="7">
        <v>74.440280000000001</v>
      </c>
      <c r="E5" s="6" t="s">
        <v>33</v>
      </c>
      <c r="F5" s="1" t="s">
        <v>34</v>
      </c>
      <c r="G5" s="1"/>
      <c r="H5" s="4"/>
      <c r="I5" s="6" t="s">
        <v>79</v>
      </c>
      <c r="J5" s="7">
        <v>179.04803000000001</v>
      </c>
      <c r="K5" s="9" t="s">
        <v>107</v>
      </c>
      <c r="L5" s="9" t="s">
        <v>107</v>
      </c>
      <c r="M5" s="9" t="s">
        <v>107</v>
      </c>
      <c r="O5" s="1">
        <v>2017</v>
      </c>
      <c r="P5" s="1" t="s">
        <v>31</v>
      </c>
      <c r="Q5">
        <v>37.207839999999997</v>
      </c>
      <c r="R5" s="8" t="s">
        <v>107</v>
      </c>
      <c r="S5" s="8" t="s">
        <v>107</v>
      </c>
      <c r="T5" s="8" t="s">
        <v>107</v>
      </c>
      <c r="U5" s="4">
        <v>78.409090000000006</v>
      </c>
      <c r="V5">
        <f>AVERAGE(U5)</f>
        <v>78.409090000000006</v>
      </c>
    </row>
    <row r="6" spans="1:22" x14ac:dyDescent="0.25">
      <c r="A6" s="6" t="s">
        <v>95</v>
      </c>
      <c r="B6" s="7">
        <v>3.997522</v>
      </c>
      <c r="C6" s="7">
        <v>71.955395999999993</v>
      </c>
      <c r="D6" s="7">
        <v>71.717359999999999</v>
      </c>
      <c r="E6" s="1" t="s">
        <v>34</v>
      </c>
      <c r="F6" s="1"/>
      <c r="G6" s="1"/>
      <c r="H6" s="4"/>
      <c r="I6" s="6" t="s">
        <v>80</v>
      </c>
      <c r="J6" s="7">
        <v>72.757159999999999</v>
      </c>
      <c r="K6" s="9" t="s">
        <v>107</v>
      </c>
      <c r="L6" s="9" t="s">
        <v>107</v>
      </c>
      <c r="M6" s="9" t="s">
        <v>107</v>
      </c>
      <c r="O6" s="1">
        <v>2018</v>
      </c>
      <c r="P6" s="6" t="s">
        <v>32</v>
      </c>
      <c r="Q6" s="7">
        <v>40.293129999999998</v>
      </c>
      <c r="R6" s="9" t="s">
        <v>107</v>
      </c>
      <c r="S6" s="9" t="s">
        <v>107</v>
      </c>
      <c r="T6" s="9" t="s">
        <v>107</v>
      </c>
      <c r="U6" s="9" t="s">
        <v>107</v>
      </c>
      <c r="V6" s="9" t="s">
        <v>107</v>
      </c>
    </row>
    <row r="7" spans="1:22" x14ac:dyDescent="0.25">
      <c r="A7" s="6" t="s">
        <v>96</v>
      </c>
      <c r="B7" s="7">
        <v>1.951182</v>
      </c>
      <c r="C7" s="7">
        <v>23.762609000000001</v>
      </c>
      <c r="D7" s="7">
        <v>90.561809999999994</v>
      </c>
      <c r="E7" s="6" t="s">
        <v>35</v>
      </c>
      <c r="F7" s="1"/>
      <c r="G7" s="1"/>
      <c r="H7" s="4"/>
      <c r="I7" s="6" t="s">
        <v>81</v>
      </c>
      <c r="J7" s="7">
        <v>23.618010000000002</v>
      </c>
      <c r="K7" s="9" t="s">
        <v>107</v>
      </c>
      <c r="L7" s="9" t="s">
        <v>107</v>
      </c>
      <c r="M7" s="9" t="s">
        <v>107</v>
      </c>
      <c r="O7" s="1">
        <v>2017</v>
      </c>
      <c r="P7" s="6" t="s">
        <v>33</v>
      </c>
      <c r="Q7" s="7">
        <v>75.702920000000006</v>
      </c>
      <c r="R7" s="9" t="s">
        <v>107</v>
      </c>
      <c r="S7" s="9" t="s">
        <v>107</v>
      </c>
      <c r="T7" s="9" t="s">
        <v>107</v>
      </c>
      <c r="U7" s="9" t="s">
        <v>107</v>
      </c>
      <c r="V7" s="9" t="s">
        <v>107</v>
      </c>
    </row>
    <row r="8" spans="1:22" x14ac:dyDescent="0.25">
      <c r="A8" s="6" t="s">
        <v>97</v>
      </c>
      <c r="B8" s="7">
        <v>5.8921400000000004</v>
      </c>
      <c r="C8" s="7">
        <v>129.78213</v>
      </c>
      <c r="D8" s="7">
        <v>74.291669999999996</v>
      </c>
      <c r="E8" s="6" t="s">
        <v>36</v>
      </c>
      <c r="F8" s="1" t="s">
        <v>37</v>
      </c>
      <c r="G8" s="1"/>
      <c r="H8" s="4"/>
      <c r="I8" s="6" t="s">
        <v>82</v>
      </c>
      <c r="J8" s="7">
        <v>129.34960000000001</v>
      </c>
      <c r="K8" s="9" t="s">
        <v>107</v>
      </c>
      <c r="L8" s="9" t="s">
        <v>107</v>
      </c>
      <c r="M8" s="9" t="s">
        <v>107</v>
      </c>
      <c r="O8" s="1">
        <v>2018</v>
      </c>
      <c r="P8" s="1" t="s">
        <v>34</v>
      </c>
      <c r="Q8">
        <v>119.46707000000001</v>
      </c>
      <c r="R8" s="8" t="s">
        <v>107</v>
      </c>
      <c r="S8" s="8" t="s">
        <v>107</v>
      </c>
      <c r="T8" s="8" t="s">
        <v>107</v>
      </c>
      <c r="U8" s="4">
        <v>85.994590000000002</v>
      </c>
      <c r="V8">
        <f>AVERAGE(U8)</f>
        <v>85.994590000000002</v>
      </c>
    </row>
    <row r="9" spans="1:22" x14ac:dyDescent="0.25">
      <c r="A9" s="6" t="s">
        <v>98</v>
      </c>
      <c r="B9" s="7">
        <v>2.566103</v>
      </c>
      <c r="C9" s="7">
        <v>55.010838</v>
      </c>
      <c r="D9" s="7">
        <v>71.780559999999994</v>
      </c>
      <c r="E9" s="1" t="s">
        <v>37</v>
      </c>
      <c r="F9" s="6"/>
      <c r="G9" s="1"/>
      <c r="H9" s="4"/>
      <c r="I9" s="6" t="s">
        <v>83</v>
      </c>
      <c r="J9" s="7">
        <v>55.105649999999997</v>
      </c>
      <c r="K9" s="9" t="s">
        <v>107</v>
      </c>
      <c r="L9" s="9" t="s">
        <v>107</v>
      </c>
      <c r="M9" s="9" t="s">
        <v>107</v>
      </c>
      <c r="O9" s="1">
        <v>2016</v>
      </c>
      <c r="P9" s="6" t="s">
        <v>35</v>
      </c>
      <c r="Q9" s="7">
        <v>23.618010000000002</v>
      </c>
      <c r="R9" s="9" t="s">
        <v>107</v>
      </c>
      <c r="S9" s="9" t="s">
        <v>107</v>
      </c>
      <c r="T9" s="9" t="s">
        <v>107</v>
      </c>
      <c r="U9" s="9" t="s">
        <v>107</v>
      </c>
      <c r="V9" s="9" t="s">
        <v>107</v>
      </c>
    </row>
    <row r="10" spans="1:22" x14ac:dyDescent="0.25">
      <c r="A10" s="1" t="s">
        <v>99</v>
      </c>
      <c r="B10">
        <v>5.3481699999999996</v>
      </c>
      <c r="C10">
        <v>40.111269999999998</v>
      </c>
      <c r="D10">
        <v>177.50068999999999</v>
      </c>
      <c r="E10" s="1" t="s">
        <v>39</v>
      </c>
      <c r="F10" s="1" t="s">
        <v>40</v>
      </c>
      <c r="G10" s="1"/>
      <c r="H10" s="4"/>
      <c r="I10" s="1" t="s">
        <v>84</v>
      </c>
      <c r="J10">
        <v>39.733409999999999</v>
      </c>
      <c r="K10">
        <f>AVERAGE(J10)</f>
        <v>39.733409999999999</v>
      </c>
      <c r="L10" s="4">
        <v>92.092089999999999</v>
      </c>
      <c r="M10">
        <f>AVERAGE(L10)</f>
        <v>92.092089999999999</v>
      </c>
      <c r="O10" s="1">
        <v>2017</v>
      </c>
      <c r="P10" s="6" t="s">
        <v>36</v>
      </c>
      <c r="Q10" s="7">
        <v>59.087249999999997</v>
      </c>
      <c r="R10" s="9" t="s">
        <v>107</v>
      </c>
      <c r="S10" s="9" t="s">
        <v>107</v>
      </c>
      <c r="T10" s="9" t="s">
        <v>107</v>
      </c>
      <c r="U10" s="9" t="s">
        <v>107</v>
      </c>
      <c r="V10" s="9" t="s">
        <v>107</v>
      </c>
    </row>
    <row r="11" spans="1:22" x14ac:dyDescent="0.25">
      <c r="A11" s="6" t="s">
        <v>100</v>
      </c>
      <c r="B11" s="7">
        <v>8.5999490000000005</v>
      </c>
      <c r="C11" s="7">
        <v>52.82826</v>
      </c>
      <c r="D11" s="7">
        <v>250.49861000000001</v>
      </c>
      <c r="E11" s="1" t="s">
        <v>40</v>
      </c>
      <c r="F11" s="1" t="s">
        <v>38</v>
      </c>
      <c r="G11" s="1"/>
      <c r="H11" s="4"/>
      <c r="I11" s="6" t="s">
        <v>85</v>
      </c>
      <c r="J11" s="7">
        <v>52.417200000000001</v>
      </c>
      <c r="K11" s="9" t="s">
        <v>107</v>
      </c>
      <c r="L11" s="9" t="s">
        <v>107</v>
      </c>
      <c r="M11" s="9" t="s">
        <v>107</v>
      </c>
      <c r="O11" s="1">
        <v>2018</v>
      </c>
      <c r="P11" s="1" t="s">
        <v>37</v>
      </c>
      <c r="Q11">
        <v>88.938720000000004</v>
      </c>
      <c r="R11" s="8" t="s">
        <v>107</v>
      </c>
      <c r="S11" s="8" t="s">
        <v>107</v>
      </c>
      <c r="T11" s="8" t="s">
        <v>107</v>
      </c>
      <c r="U11" s="4">
        <v>87.060429999999997</v>
      </c>
      <c r="V11">
        <f>AVERAGE(U11)</f>
        <v>87.060429999999997</v>
      </c>
    </row>
    <row r="12" spans="1:22" x14ac:dyDescent="0.25">
      <c r="A12" s="1" t="s">
        <v>101</v>
      </c>
      <c r="B12">
        <v>0.75066279999999996</v>
      </c>
      <c r="C12">
        <v>20.425930900000001</v>
      </c>
      <c r="D12">
        <v>185.38471999999999</v>
      </c>
      <c r="E12" s="1" t="s">
        <v>41</v>
      </c>
      <c r="F12" s="1" t="s">
        <v>43</v>
      </c>
      <c r="G12" s="1"/>
      <c r="H12" s="4"/>
      <c r="I12" s="1" t="s">
        <v>86</v>
      </c>
      <c r="J12">
        <v>20.53783</v>
      </c>
      <c r="L12" s="4">
        <v>93.613079999999997</v>
      </c>
      <c r="O12" s="1">
        <v>2017</v>
      </c>
      <c r="P12" s="1" t="s">
        <v>38</v>
      </c>
      <c r="Q12">
        <v>68.791430000000005</v>
      </c>
      <c r="R12" s="8" t="s">
        <v>107</v>
      </c>
      <c r="S12" s="4">
        <v>82.88288</v>
      </c>
      <c r="U12" s="8" t="s">
        <v>107</v>
      </c>
    </row>
    <row r="13" spans="1:22" x14ac:dyDescent="0.25">
      <c r="A13" s="1" t="s">
        <v>102</v>
      </c>
      <c r="B13">
        <v>2.5285829999999998</v>
      </c>
      <c r="C13">
        <v>39.357939000000002</v>
      </c>
      <c r="D13">
        <v>355.64514000000003</v>
      </c>
      <c r="E13" s="1" t="s">
        <v>43</v>
      </c>
      <c r="F13" s="1" t="s">
        <v>42</v>
      </c>
      <c r="G13" s="1" t="s">
        <v>44</v>
      </c>
      <c r="H13" s="4"/>
      <c r="I13" s="1" t="s">
        <v>87</v>
      </c>
      <c r="J13">
        <v>39.196240000000003</v>
      </c>
      <c r="K13">
        <f>AVERAGE(J12:J13)</f>
        <v>29.867035000000001</v>
      </c>
      <c r="L13" s="4">
        <v>88.290980000000005</v>
      </c>
      <c r="M13">
        <f>AVERAGE(L12:L13)</f>
        <v>90.952030000000008</v>
      </c>
      <c r="O13" s="1">
        <v>2016</v>
      </c>
      <c r="P13" s="1" t="s">
        <v>39</v>
      </c>
      <c r="Q13">
        <v>45.021610000000003</v>
      </c>
      <c r="R13" s="8" t="s">
        <v>107</v>
      </c>
      <c r="S13" s="4">
        <v>92.012289999999993</v>
      </c>
      <c r="T13">
        <f>AVERAGE(S12:S13)</f>
        <v>87.447585000000004</v>
      </c>
      <c r="U13" s="8" t="s">
        <v>107</v>
      </c>
    </row>
    <row r="14" spans="1:22" x14ac:dyDescent="0.25">
      <c r="A14" s="1" t="s">
        <v>103</v>
      </c>
      <c r="B14">
        <v>1.0232239999999999</v>
      </c>
      <c r="C14">
        <v>23.534147000000001</v>
      </c>
      <c r="D14">
        <v>268.50139000000001</v>
      </c>
      <c r="E14" s="1" t="s">
        <v>45</v>
      </c>
      <c r="F14" s="1" t="s">
        <v>48</v>
      </c>
      <c r="G14" s="1"/>
      <c r="H14" s="4"/>
      <c r="I14" s="1" t="s">
        <v>88</v>
      </c>
      <c r="J14">
        <v>23.89789</v>
      </c>
      <c r="L14" s="4">
        <v>94.988069999999993</v>
      </c>
      <c r="O14" s="1">
        <v>2016</v>
      </c>
      <c r="P14" s="1" t="s">
        <v>40</v>
      </c>
      <c r="Q14">
        <v>40.319560000000003</v>
      </c>
      <c r="R14" s="8" t="s">
        <v>107</v>
      </c>
      <c r="S14" s="8" t="s">
        <v>107</v>
      </c>
      <c r="T14" s="8" t="s">
        <v>107</v>
      </c>
      <c r="U14" s="4">
        <v>81.120249999999999</v>
      </c>
      <c r="V14">
        <f>AVERAGE(U14)</f>
        <v>81.120249999999999</v>
      </c>
    </row>
    <row r="15" spans="1:22" x14ac:dyDescent="0.25">
      <c r="A15" s="1" t="s">
        <v>104</v>
      </c>
      <c r="B15">
        <v>1.050146</v>
      </c>
      <c r="C15">
        <v>28.804017000000002</v>
      </c>
      <c r="D15">
        <v>273.69583</v>
      </c>
      <c r="E15" s="1" t="s">
        <v>48</v>
      </c>
      <c r="F15" s="1" t="s">
        <v>46</v>
      </c>
      <c r="G15" s="1"/>
      <c r="I15" s="1" t="s">
        <v>89</v>
      </c>
      <c r="J15">
        <v>29.104620000000001</v>
      </c>
      <c r="K15">
        <f>AVERAGE(J14:J15)</f>
        <v>26.501255</v>
      </c>
      <c r="L15" s="4">
        <v>92.449359999999999</v>
      </c>
      <c r="M15">
        <f>AVERAGE(L14:L15)</f>
        <v>93.718715000000003</v>
      </c>
      <c r="O15" s="1">
        <v>2016</v>
      </c>
      <c r="P15" s="1" t="s">
        <v>41</v>
      </c>
      <c r="Q15">
        <v>16.686399999999999</v>
      </c>
      <c r="R15" s="8" t="s">
        <v>107</v>
      </c>
      <c r="S15" s="4">
        <v>94.695570000000004</v>
      </c>
      <c r="U15" s="8" t="s">
        <v>107</v>
      </c>
    </row>
    <row r="16" spans="1:22" x14ac:dyDescent="0.25">
      <c r="A16" s="6" t="s">
        <v>105</v>
      </c>
      <c r="B16" s="7">
        <v>2.5890740000000001</v>
      </c>
      <c r="C16" s="7">
        <v>61.619956999999999</v>
      </c>
      <c r="D16" s="7">
        <v>70.958330000000004</v>
      </c>
      <c r="E16" s="1" t="s">
        <v>49</v>
      </c>
      <c r="F16" s="6" t="s">
        <v>47</v>
      </c>
      <c r="G16" s="1"/>
      <c r="I16" s="6" t="s">
        <v>90</v>
      </c>
      <c r="J16" s="7">
        <v>61.832450000000001</v>
      </c>
      <c r="K16" s="9" t="s">
        <v>107</v>
      </c>
      <c r="L16" s="9" t="s">
        <v>107</v>
      </c>
      <c r="M16" s="9" t="s">
        <v>107</v>
      </c>
      <c r="O16" s="1">
        <v>2017</v>
      </c>
      <c r="P16" s="1" t="s">
        <v>42</v>
      </c>
      <c r="Q16">
        <v>41.447690000000001</v>
      </c>
      <c r="R16" s="8" t="s">
        <v>107</v>
      </c>
      <c r="S16" s="4">
        <v>89.593909999999994</v>
      </c>
      <c r="T16">
        <f>AVERAGE(S15:S16)</f>
        <v>92.144739999999999</v>
      </c>
      <c r="U16" s="8" t="s">
        <v>107</v>
      </c>
    </row>
    <row r="17" spans="1:22" x14ac:dyDescent="0.25">
      <c r="A17" s="6" t="s">
        <v>106</v>
      </c>
      <c r="B17" s="7">
        <v>4.4406140000000001</v>
      </c>
      <c r="C17" s="7">
        <v>31.807189999999999</v>
      </c>
      <c r="D17" s="7">
        <v>130.31943999999999</v>
      </c>
      <c r="E17" s="1" t="s">
        <v>51</v>
      </c>
      <c r="F17" s="6" t="s">
        <v>50</v>
      </c>
      <c r="G17" s="1"/>
      <c r="I17" s="6" t="s">
        <v>91</v>
      </c>
      <c r="J17" s="7">
        <v>31.965489999999999</v>
      </c>
      <c r="K17" s="9" t="s">
        <v>107</v>
      </c>
      <c r="L17" s="9" t="s">
        <v>107</v>
      </c>
      <c r="M17" s="9" t="s">
        <v>107</v>
      </c>
      <c r="O17" s="1">
        <v>2016</v>
      </c>
      <c r="P17" s="1" t="s">
        <v>43</v>
      </c>
      <c r="Q17">
        <v>33.824730000000002</v>
      </c>
      <c r="R17" s="8" t="s">
        <v>107</v>
      </c>
      <c r="S17" s="8" t="s">
        <v>107</v>
      </c>
      <c r="U17" s="4">
        <v>89.285709999999995</v>
      </c>
    </row>
    <row r="18" spans="1:22" x14ac:dyDescent="0.25">
      <c r="J18" s="1" t="s">
        <v>108</v>
      </c>
      <c r="K18" s="1">
        <f>AVERAGE(K3,K10,K13,K15)</f>
        <v>29.365629999999999</v>
      </c>
      <c r="L18" s="1" t="s">
        <v>109</v>
      </c>
      <c r="M18" s="1">
        <f>AVERAGE(M3,M10,M13,M15)</f>
        <v>91.24276875000001</v>
      </c>
      <c r="O18" s="1">
        <v>2017</v>
      </c>
      <c r="P18" s="1" t="s">
        <v>44</v>
      </c>
      <c r="Q18">
        <v>17.056069999999998</v>
      </c>
      <c r="R18" s="8" t="s">
        <v>107</v>
      </c>
      <c r="S18" s="8" t="s">
        <v>107</v>
      </c>
      <c r="U18" s="4">
        <v>96.153850000000006</v>
      </c>
      <c r="V18">
        <f>AVERAGE(U17:U18)</f>
        <v>92.71978</v>
      </c>
    </row>
    <row r="19" spans="1:22" x14ac:dyDescent="0.25">
      <c r="J19" s="1" t="s">
        <v>110</v>
      </c>
      <c r="K19" s="1">
        <f>SQRT(K18/PI())</f>
        <v>3.0573469451495536</v>
      </c>
      <c r="L19" s="1"/>
      <c r="M19" s="1"/>
      <c r="O19" s="1">
        <v>2016</v>
      </c>
      <c r="P19" s="1" t="s">
        <v>45</v>
      </c>
      <c r="Q19">
        <v>20.383939999999999</v>
      </c>
      <c r="R19" s="8" t="s">
        <v>107</v>
      </c>
      <c r="S19" s="4">
        <v>95.344329999999999</v>
      </c>
      <c r="U19" s="8" t="s">
        <v>107</v>
      </c>
    </row>
    <row r="20" spans="1:22" x14ac:dyDescent="0.25">
      <c r="J20" s="1"/>
      <c r="K20" s="1"/>
      <c r="L20" s="1"/>
      <c r="M20" s="1"/>
      <c r="O20" s="1">
        <v>2017</v>
      </c>
      <c r="P20" s="1" t="s">
        <v>46</v>
      </c>
      <c r="Q20">
        <v>23.466989999999999</v>
      </c>
      <c r="R20" s="8" t="s">
        <v>107</v>
      </c>
      <c r="S20" s="4">
        <v>94.717669999999998</v>
      </c>
      <c r="T20">
        <f>AVERAGE(S19:S20)</f>
        <v>95.031000000000006</v>
      </c>
      <c r="U20" s="8" t="s">
        <v>107</v>
      </c>
    </row>
    <row r="21" spans="1:22" x14ac:dyDescent="0.25">
      <c r="J21" s="1"/>
      <c r="K21" s="1"/>
      <c r="L21" s="1"/>
      <c r="M21" s="1"/>
      <c r="O21" s="1">
        <v>2018</v>
      </c>
      <c r="P21" s="6" t="s">
        <v>47</v>
      </c>
      <c r="Q21" s="7">
        <v>36.831620000000001</v>
      </c>
      <c r="R21" s="9" t="s">
        <v>107</v>
      </c>
      <c r="S21" s="9" t="s">
        <v>107</v>
      </c>
      <c r="T21" s="9" t="s">
        <v>107</v>
      </c>
      <c r="U21" s="9" t="s">
        <v>107</v>
      </c>
      <c r="V21" s="9" t="s">
        <v>107</v>
      </c>
    </row>
    <row r="22" spans="1:22" x14ac:dyDescent="0.25">
      <c r="J22" s="1"/>
      <c r="K22" s="1"/>
      <c r="L22" s="1"/>
      <c r="M22" s="1"/>
      <c r="O22" s="1">
        <v>2016</v>
      </c>
      <c r="P22" s="1" t="s">
        <v>48</v>
      </c>
      <c r="Q22">
        <v>33.503140000000002</v>
      </c>
      <c r="R22" s="8" t="s">
        <v>107</v>
      </c>
      <c r="S22" s="8" t="s">
        <v>107</v>
      </c>
      <c r="T22" s="8" t="s">
        <v>107</v>
      </c>
      <c r="U22" s="4">
        <v>92.151809999999998</v>
      </c>
    </row>
    <row r="23" spans="1:22" x14ac:dyDescent="0.25">
      <c r="J23" s="1"/>
      <c r="K23" s="1"/>
      <c r="L23" s="1"/>
      <c r="M23" s="1"/>
      <c r="O23" s="1">
        <v>2018</v>
      </c>
      <c r="P23" s="1" t="s">
        <v>49</v>
      </c>
      <c r="Q23">
        <v>66.295180000000002</v>
      </c>
      <c r="R23" s="8" t="s">
        <v>107</v>
      </c>
      <c r="S23" s="8" t="s">
        <v>107</v>
      </c>
      <c r="T23" s="8" t="s">
        <v>107</v>
      </c>
      <c r="U23" s="4">
        <v>85.254689999999997</v>
      </c>
      <c r="V23">
        <f>AVERAGE(U22:U23)</f>
        <v>88.703249999999997</v>
      </c>
    </row>
    <row r="24" spans="1:22" x14ac:dyDescent="0.25">
      <c r="J24" s="1"/>
      <c r="K24" s="1"/>
      <c r="L24" s="1"/>
      <c r="M24" s="1"/>
      <c r="O24" s="1">
        <v>2013</v>
      </c>
      <c r="P24" s="6" t="s">
        <v>50</v>
      </c>
      <c r="Q24" s="7">
        <v>45.676439999999999</v>
      </c>
      <c r="R24" s="9" t="s">
        <v>107</v>
      </c>
      <c r="S24" s="9" t="s">
        <v>107</v>
      </c>
      <c r="T24" s="9" t="s">
        <v>107</v>
      </c>
      <c r="U24" s="9" t="s">
        <v>107</v>
      </c>
      <c r="V24" s="9" t="s">
        <v>107</v>
      </c>
    </row>
    <row r="25" spans="1:22" x14ac:dyDescent="0.25">
      <c r="J25" s="1"/>
      <c r="K25" s="1"/>
      <c r="L25" s="1"/>
      <c r="M25" s="1"/>
      <c r="O25" s="1">
        <v>2013</v>
      </c>
      <c r="P25" s="1" t="s">
        <v>51</v>
      </c>
      <c r="Q25">
        <v>31.738219999999998</v>
      </c>
      <c r="R25" s="8" t="s">
        <v>107</v>
      </c>
      <c r="S25" s="8" t="s">
        <v>107</v>
      </c>
      <c r="T25" s="8" t="s">
        <v>107</v>
      </c>
      <c r="U25" s="4">
        <v>87.829610000000002</v>
      </c>
      <c r="V25">
        <f>AVERAGE(U25)</f>
        <v>87.829610000000002</v>
      </c>
    </row>
    <row r="26" spans="1:22" x14ac:dyDescent="0.25">
      <c r="J26" s="1"/>
      <c r="K26" s="1"/>
      <c r="L26" s="1"/>
      <c r="M26" s="1"/>
      <c r="Q26" s="1" t="s">
        <v>108</v>
      </c>
      <c r="R26" s="1">
        <v>29.365629999999999</v>
      </c>
      <c r="S26" s="10" t="s">
        <v>113</v>
      </c>
      <c r="T26" s="1">
        <f>AVERAGE(T3,T13,T16,T20)</f>
        <v>92.00886125000001</v>
      </c>
      <c r="U26" s="10" t="s">
        <v>114</v>
      </c>
      <c r="V26" s="1">
        <f>AVERAGE(V5,V8,V11,V14,V18,V23,V25)</f>
        <v>85.97671428571428</v>
      </c>
    </row>
    <row r="27" spans="1:22" x14ac:dyDescent="0.25">
      <c r="J27" s="1"/>
      <c r="K27" s="1"/>
      <c r="L27" s="1"/>
      <c r="M27" s="1"/>
      <c r="Q27" s="1" t="s">
        <v>110</v>
      </c>
      <c r="R27" s="1">
        <v>3.0573469451495536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2DC81-BD02-4D05-8136-47687E3D014F}">
  <dimension ref="A1:M27"/>
  <sheetViews>
    <sheetView topLeftCell="A18" workbookViewId="0">
      <selection activeCell="A29" sqref="A29:M56"/>
    </sheetView>
  </sheetViews>
  <sheetFormatPr defaultRowHeight="15" x14ac:dyDescent="0.25"/>
  <cols>
    <col min="2" max="2" width="17.140625" customWidth="1"/>
    <col min="3" max="3" width="8.28515625" bestFit="1" customWidth="1"/>
    <col min="4" max="4" width="24.7109375" bestFit="1" customWidth="1"/>
    <col min="5" max="5" width="20.5703125" bestFit="1" customWidth="1"/>
    <col min="6" max="6" width="18.28515625" bestFit="1" customWidth="1"/>
    <col min="8" max="8" width="16.7109375" bestFit="1" customWidth="1"/>
    <col min="10" max="10" width="27.140625" bestFit="1" customWidth="1"/>
    <col min="11" max="11" width="23" bestFit="1" customWidth="1"/>
    <col min="12" max="12" width="20.140625" bestFit="1" customWidth="1"/>
    <col min="13" max="13" width="22" bestFit="1" customWidth="1"/>
  </cols>
  <sheetData>
    <row r="1" spans="1:13" x14ac:dyDescent="0.25">
      <c r="A1" s="1" t="s">
        <v>12</v>
      </c>
      <c r="B1" s="1" t="s">
        <v>1</v>
      </c>
      <c r="C1" s="1"/>
      <c r="E1" s="1" t="s">
        <v>13</v>
      </c>
      <c r="F1" s="1"/>
      <c r="H1" s="1" t="s">
        <v>14</v>
      </c>
      <c r="I1" s="1" t="s">
        <v>1</v>
      </c>
    </row>
    <row r="2" spans="1:13" x14ac:dyDescent="0.25">
      <c r="A2" s="1" t="s">
        <v>4</v>
      </c>
      <c r="B2" s="1" t="s">
        <v>5</v>
      </c>
      <c r="C2" s="1" t="s">
        <v>6</v>
      </c>
      <c r="D2" s="1" t="s">
        <v>15</v>
      </c>
      <c r="E2" s="1" t="s">
        <v>16</v>
      </c>
      <c r="F2" s="1" t="s">
        <v>17</v>
      </c>
      <c r="H2" s="1" t="s">
        <v>4</v>
      </c>
      <c r="I2" s="1" t="s">
        <v>5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 x14ac:dyDescent="0.25">
      <c r="A3" t="s">
        <v>77</v>
      </c>
      <c r="B3">
        <v>21.36082</v>
      </c>
      <c r="C3">
        <f>AVERAGE(B3)</f>
        <v>21.36082</v>
      </c>
      <c r="D3">
        <f>(E3/100)*B3</f>
        <v>14.575365415702001</v>
      </c>
      <c r="E3" s="4">
        <v>68.234110000000001</v>
      </c>
      <c r="F3">
        <f>AVERAGE(E3)</f>
        <v>68.234110000000001</v>
      </c>
      <c r="H3" s="1" t="s">
        <v>29</v>
      </c>
      <c r="I3">
        <v>12.40977</v>
      </c>
      <c r="J3">
        <f>(K3/100)*I3</f>
        <v>9.1849622038920007</v>
      </c>
      <c r="K3" s="4">
        <v>74.013959999999997</v>
      </c>
      <c r="L3">
        <f>AVERAGE(K3)</f>
        <v>74.013959999999997</v>
      </c>
      <c r="M3">
        <f>AVERAGE(J3)</f>
        <v>9.1849622038920007</v>
      </c>
    </row>
    <row r="4" spans="1:13" x14ac:dyDescent="0.25">
      <c r="A4" s="7" t="s">
        <v>78</v>
      </c>
      <c r="B4" s="7">
        <v>41.967449999999999</v>
      </c>
      <c r="C4" s="9" t="s">
        <v>107</v>
      </c>
      <c r="D4" s="9" t="s">
        <v>107</v>
      </c>
      <c r="E4" s="9" t="s">
        <v>107</v>
      </c>
      <c r="F4" s="9" t="s">
        <v>107</v>
      </c>
      <c r="H4" s="6" t="s">
        <v>30</v>
      </c>
      <c r="I4" s="7">
        <v>46.47034</v>
      </c>
      <c r="J4" s="9" t="s">
        <v>107</v>
      </c>
      <c r="K4" s="9" t="s">
        <v>107</v>
      </c>
      <c r="L4" s="9" t="s">
        <v>107</v>
      </c>
      <c r="M4" s="9" t="s">
        <v>107</v>
      </c>
    </row>
    <row r="5" spans="1:13" x14ac:dyDescent="0.25">
      <c r="A5" s="7" t="s">
        <v>79</v>
      </c>
      <c r="B5" s="7">
        <v>179.04803000000001</v>
      </c>
      <c r="C5" s="9" t="s">
        <v>107</v>
      </c>
      <c r="D5" s="9" t="s">
        <v>107</v>
      </c>
      <c r="E5" s="9" t="s">
        <v>107</v>
      </c>
      <c r="F5" s="9" t="s">
        <v>107</v>
      </c>
      <c r="H5" s="1" t="s">
        <v>31</v>
      </c>
      <c r="I5">
        <v>37.207839999999997</v>
      </c>
      <c r="J5">
        <f t="shared" ref="J5" si="0">(K5/100)*I5</f>
        <v>21.164336580975998</v>
      </c>
      <c r="K5" s="4">
        <v>56.881390000000003</v>
      </c>
      <c r="L5">
        <f>AVERAGE(K5)</f>
        <v>56.881390000000003</v>
      </c>
      <c r="M5">
        <f>AVERAGE(J5)</f>
        <v>21.164336580975998</v>
      </c>
    </row>
    <row r="6" spans="1:13" x14ac:dyDescent="0.25">
      <c r="A6" s="7" t="s">
        <v>80</v>
      </c>
      <c r="B6" s="7">
        <v>72.757159999999999</v>
      </c>
      <c r="C6" s="9" t="s">
        <v>107</v>
      </c>
      <c r="D6" s="9" t="s">
        <v>107</v>
      </c>
      <c r="E6" s="9" t="s">
        <v>107</v>
      </c>
      <c r="F6" s="9" t="s">
        <v>107</v>
      </c>
      <c r="H6" s="6" t="s">
        <v>32</v>
      </c>
      <c r="I6" s="7">
        <v>40.293129999999998</v>
      </c>
      <c r="J6" s="9" t="s">
        <v>107</v>
      </c>
      <c r="K6" s="9" t="s">
        <v>107</v>
      </c>
      <c r="L6" s="9" t="s">
        <v>107</v>
      </c>
      <c r="M6" s="9" t="s">
        <v>107</v>
      </c>
    </row>
    <row r="7" spans="1:13" x14ac:dyDescent="0.25">
      <c r="A7" s="7" t="s">
        <v>81</v>
      </c>
      <c r="B7" s="7">
        <v>23.618010000000002</v>
      </c>
      <c r="C7" s="9" t="s">
        <v>107</v>
      </c>
      <c r="D7" s="9" t="s">
        <v>107</v>
      </c>
      <c r="E7" s="9" t="s">
        <v>107</v>
      </c>
      <c r="F7" s="9" t="s">
        <v>107</v>
      </c>
      <c r="H7" s="6" t="s">
        <v>33</v>
      </c>
      <c r="I7" s="7">
        <v>75.702920000000006</v>
      </c>
      <c r="J7" s="9" t="s">
        <v>107</v>
      </c>
      <c r="K7" s="9" t="s">
        <v>107</v>
      </c>
      <c r="L7" s="9" t="s">
        <v>107</v>
      </c>
      <c r="M7" s="9" t="s">
        <v>107</v>
      </c>
    </row>
    <row r="8" spans="1:13" x14ac:dyDescent="0.25">
      <c r="A8" s="7" t="s">
        <v>82</v>
      </c>
      <c r="B8" s="7">
        <v>129.34960000000001</v>
      </c>
      <c r="C8" s="9" t="s">
        <v>107</v>
      </c>
      <c r="D8" s="9" t="s">
        <v>107</v>
      </c>
      <c r="E8" s="9" t="s">
        <v>107</v>
      </c>
      <c r="F8" s="9" t="s">
        <v>107</v>
      </c>
      <c r="H8" s="1" t="s">
        <v>34</v>
      </c>
      <c r="I8">
        <v>119.46707000000001</v>
      </c>
      <c r="J8">
        <f t="shared" ref="J8" si="1">(K8/100)*I8</f>
        <v>28.884963225326004</v>
      </c>
      <c r="K8" s="4">
        <v>24.178180000000001</v>
      </c>
      <c r="L8">
        <f>AVERAGE(K8)</f>
        <v>24.178180000000001</v>
      </c>
      <c r="M8">
        <f>AVERAGE(J8)</f>
        <v>28.884963225326004</v>
      </c>
    </row>
    <row r="9" spans="1:13" x14ac:dyDescent="0.25">
      <c r="A9" s="7" t="s">
        <v>83</v>
      </c>
      <c r="B9" s="7">
        <v>55.105649999999997</v>
      </c>
      <c r="C9" s="9" t="s">
        <v>107</v>
      </c>
      <c r="D9" s="9" t="s">
        <v>107</v>
      </c>
      <c r="E9" s="9" t="s">
        <v>107</v>
      </c>
      <c r="F9" s="9" t="s">
        <v>107</v>
      </c>
      <c r="H9" s="6" t="s">
        <v>35</v>
      </c>
      <c r="I9" s="7">
        <v>23.618010000000002</v>
      </c>
      <c r="J9" s="9" t="s">
        <v>107</v>
      </c>
      <c r="K9" s="9" t="s">
        <v>107</v>
      </c>
      <c r="L9" s="9" t="s">
        <v>107</v>
      </c>
      <c r="M9" s="9" t="s">
        <v>107</v>
      </c>
    </row>
    <row r="10" spans="1:13" x14ac:dyDescent="0.25">
      <c r="A10" t="s">
        <v>84</v>
      </c>
      <c r="B10">
        <v>39.733409999999999</v>
      </c>
      <c r="C10">
        <f>AVERAGE(B10)</f>
        <v>39.733409999999999</v>
      </c>
      <c r="D10">
        <f t="shared" ref="D10:D15" si="2">(E10/100)*B10</f>
        <v>25.314592578509998</v>
      </c>
      <c r="E10" s="4">
        <v>63.711100000000002</v>
      </c>
      <c r="F10">
        <f>AVERAGE(E10)</f>
        <v>63.711100000000002</v>
      </c>
      <c r="H10" s="6" t="s">
        <v>36</v>
      </c>
      <c r="I10" s="7">
        <v>59.087249999999997</v>
      </c>
      <c r="J10" s="9" t="s">
        <v>107</v>
      </c>
      <c r="K10" s="9" t="s">
        <v>107</v>
      </c>
      <c r="L10" s="9" t="s">
        <v>107</v>
      </c>
      <c r="M10" s="9" t="s">
        <v>107</v>
      </c>
    </row>
    <row r="11" spans="1:13" x14ac:dyDescent="0.25">
      <c r="A11" s="7" t="s">
        <v>85</v>
      </c>
      <c r="B11" s="7">
        <v>52.417200000000001</v>
      </c>
      <c r="C11" s="9" t="s">
        <v>107</v>
      </c>
      <c r="D11" s="9" t="s">
        <v>107</v>
      </c>
      <c r="E11" s="9" t="s">
        <v>107</v>
      </c>
      <c r="F11" s="9" t="s">
        <v>107</v>
      </c>
      <c r="H11" s="1" t="s">
        <v>37</v>
      </c>
      <c r="I11">
        <v>88.938720000000004</v>
      </c>
      <c r="J11">
        <f t="shared" ref="J11:J25" si="3">(K11/100)*I11</f>
        <v>28.551961706112003</v>
      </c>
      <c r="K11" s="4">
        <v>32.102960000000003</v>
      </c>
      <c r="L11">
        <f>AVERAGE(K11)</f>
        <v>32.102960000000003</v>
      </c>
      <c r="M11">
        <f>AVERAGE(J11)</f>
        <v>28.551961706112003</v>
      </c>
    </row>
    <row r="12" spans="1:13" x14ac:dyDescent="0.25">
      <c r="A12" t="s">
        <v>86</v>
      </c>
      <c r="B12">
        <v>20.53783</v>
      </c>
      <c r="D12">
        <f t="shared" si="2"/>
        <v>15.660575960222001</v>
      </c>
      <c r="E12" s="4">
        <v>76.252340000000004</v>
      </c>
      <c r="H12" s="1" t="s">
        <v>38</v>
      </c>
      <c r="I12">
        <v>68.791430000000005</v>
      </c>
      <c r="J12">
        <f>(K12/100)*I12</f>
        <v>28.330945585769001</v>
      </c>
      <c r="K12" s="4">
        <v>41.18383</v>
      </c>
    </row>
    <row r="13" spans="1:13" x14ac:dyDescent="0.25">
      <c r="A13" t="s">
        <v>87</v>
      </c>
      <c r="B13">
        <v>39.196240000000003</v>
      </c>
      <c r="C13">
        <f>AVERAGE(B12:B13)</f>
        <v>29.867035000000001</v>
      </c>
      <c r="D13">
        <f t="shared" si="2"/>
        <v>22.386042721352002</v>
      </c>
      <c r="E13" s="4">
        <v>57.112729999999999</v>
      </c>
      <c r="F13">
        <f>AVERAGE(E12:E13)</f>
        <v>66.682535000000001</v>
      </c>
      <c r="H13" s="1" t="s">
        <v>39</v>
      </c>
      <c r="I13">
        <v>45.021610000000003</v>
      </c>
      <c r="J13">
        <f t="shared" si="3"/>
        <v>27.124948250553004</v>
      </c>
      <c r="K13" s="4">
        <v>60.248730000000002</v>
      </c>
      <c r="L13">
        <f>AVERAGE(K12:K13)</f>
        <v>50.716279999999998</v>
      </c>
      <c r="M13">
        <f>AVERAGE(J12:J13)</f>
        <v>27.727946918161003</v>
      </c>
    </row>
    <row r="14" spans="1:13" x14ac:dyDescent="0.25">
      <c r="A14" t="s">
        <v>88</v>
      </c>
      <c r="B14">
        <v>23.89789</v>
      </c>
      <c r="D14">
        <f t="shared" si="2"/>
        <v>19.902385042376999</v>
      </c>
      <c r="E14" s="4">
        <v>83.280929999999998</v>
      </c>
      <c r="H14" s="1" t="s">
        <v>40</v>
      </c>
      <c r="I14">
        <v>40.319560000000003</v>
      </c>
      <c r="J14">
        <f t="shared" si="3"/>
        <v>23.281098577620003</v>
      </c>
      <c r="K14" s="4">
        <v>57.74145</v>
      </c>
      <c r="L14">
        <f>AVERAGE(K14)</f>
        <v>57.74145</v>
      </c>
      <c r="M14">
        <f>AVERAGE(J14)</f>
        <v>23.281098577620003</v>
      </c>
    </row>
    <row r="15" spans="1:13" x14ac:dyDescent="0.25">
      <c r="A15" t="s">
        <v>89</v>
      </c>
      <c r="B15">
        <v>29.104620000000001</v>
      </c>
      <c r="C15">
        <f>AVERAGE(B14:B15)</f>
        <v>26.501255</v>
      </c>
      <c r="D15">
        <f t="shared" si="2"/>
        <v>19.406166059873996</v>
      </c>
      <c r="E15" s="4">
        <v>66.677269999999993</v>
      </c>
      <c r="F15">
        <f>AVERAGE(E14:E15)</f>
        <v>74.979099999999988</v>
      </c>
      <c r="H15" s="1" t="s">
        <v>41</v>
      </c>
      <c r="I15">
        <v>16.686399999999999</v>
      </c>
      <c r="J15">
        <f t="shared" si="3"/>
        <v>13.294331874239999</v>
      </c>
      <c r="K15" s="4">
        <v>79.671660000000003</v>
      </c>
    </row>
    <row r="16" spans="1:13" x14ac:dyDescent="0.25">
      <c r="A16" s="7" t="s">
        <v>90</v>
      </c>
      <c r="B16" s="7">
        <v>61.832450000000001</v>
      </c>
      <c r="C16" s="9" t="s">
        <v>107</v>
      </c>
      <c r="D16" s="9" t="s">
        <v>107</v>
      </c>
      <c r="E16" s="9" t="s">
        <v>107</v>
      </c>
      <c r="F16" s="9" t="s">
        <v>107</v>
      </c>
      <c r="H16" s="1" t="s">
        <v>42</v>
      </c>
      <c r="I16">
        <v>41.447690000000001</v>
      </c>
      <c r="J16">
        <f t="shared" si="3"/>
        <v>22.984273524761001</v>
      </c>
      <c r="K16" s="4">
        <v>55.453690000000002</v>
      </c>
      <c r="L16">
        <f>AVERAGE(K15:K16)</f>
        <v>67.562674999999999</v>
      </c>
      <c r="M16">
        <f>AVERAGE(J15:J16)</f>
        <v>18.139302699500501</v>
      </c>
    </row>
    <row r="17" spans="1:13" x14ac:dyDescent="0.25">
      <c r="A17" s="7" t="s">
        <v>91</v>
      </c>
      <c r="B17" s="7">
        <v>31.965489999999999</v>
      </c>
      <c r="C17" s="9" t="s">
        <v>107</v>
      </c>
      <c r="D17" s="9" t="s">
        <v>107</v>
      </c>
      <c r="E17" s="9" t="s">
        <v>107</v>
      </c>
      <c r="F17" s="9" t="s">
        <v>107</v>
      </c>
      <c r="H17" s="1" t="s">
        <v>43</v>
      </c>
      <c r="I17">
        <v>33.824730000000002</v>
      </c>
      <c r="J17">
        <f t="shared" si="3"/>
        <v>21.293570655291003</v>
      </c>
      <c r="K17" s="4">
        <v>62.952669999999998</v>
      </c>
    </row>
    <row r="18" spans="1:13" x14ac:dyDescent="0.25">
      <c r="B18" s="1" t="s">
        <v>108</v>
      </c>
      <c r="C18" s="1">
        <f>AVERAGE(C3,C10,C13,C15)</f>
        <v>29.365629999999999</v>
      </c>
      <c r="D18" s="1">
        <f>AVERAGE(D3,D10,D12:D13,D14:D15)</f>
        <v>19.540854629672832</v>
      </c>
      <c r="E18" s="1" t="s">
        <v>109</v>
      </c>
      <c r="F18" s="1">
        <f>AVERAGE(F3,F10,F13,F15)</f>
        <v>68.401711250000005</v>
      </c>
      <c r="H18" s="1" t="s">
        <v>44</v>
      </c>
      <c r="I18">
        <v>17.056069999999998</v>
      </c>
      <c r="J18">
        <f t="shared" si="3"/>
        <v>14.957660002292998</v>
      </c>
      <c r="K18" s="4">
        <v>87.69699</v>
      </c>
      <c r="L18">
        <f>AVERAGE(K17:K18)</f>
        <v>75.324829999999992</v>
      </c>
      <c r="M18">
        <f>AVERAGE(J17:J18)</f>
        <v>18.125615328792001</v>
      </c>
    </row>
    <row r="19" spans="1:13" x14ac:dyDescent="0.25">
      <c r="B19" s="1" t="s">
        <v>110</v>
      </c>
      <c r="C19" s="1">
        <f>SQRT(C18/PI())</f>
        <v>3.0573469451495536</v>
      </c>
      <c r="D19" s="1"/>
      <c r="E19" s="1" t="s">
        <v>112</v>
      </c>
      <c r="F19" s="1">
        <f>_xlfn.STDEV.P(F3,F10,F12:F13,F14:F15)</f>
        <v>4.1306032799343777</v>
      </c>
      <c r="H19" s="1" t="s">
        <v>45</v>
      </c>
      <c r="I19">
        <v>20.383939999999999</v>
      </c>
      <c r="J19">
        <f t="shared" si="3"/>
        <v>16.994734910504</v>
      </c>
      <c r="K19" s="4">
        <v>83.373159999999999</v>
      </c>
    </row>
    <row r="20" spans="1:13" x14ac:dyDescent="0.25">
      <c r="B20" s="1"/>
      <c r="C20" s="1"/>
      <c r="D20" s="1"/>
      <c r="E20" s="1"/>
      <c r="F20" s="1"/>
      <c r="H20" s="1" t="s">
        <v>46</v>
      </c>
      <c r="I20">
        <v>23.466989999999999</v>
      </c>
      <c r="J20">
        <f t="shared" si="3"/>
        <v>18.531858536009999</v>
      </c>
      <c r="K20" s="4">
        <v>78.969899999999996</v>
      </c>
      <c r="L20">
        <f>AVERAGE(K19:K20)</f>
        <v>81.17152999999999</v>
      </c>
      <c r="M20">
        <f>AVERAGE(J19:J20)</f>
        <v>17.763296723257</v>
      </c>
    </row>
    <row r="21" spans="1:13" x14ac:dyDescent="0.25">
      <c r="B21" s="1"/>
      <c r="C21" s="1"/>
      <c r="D21" s="1"/>
      <c r="E21" s="1"/>
      <c r="F21" s="1"/>
      <c r="H21" s="6" t="s">
        <v>47</v>
      </c>
      <c r="I21" s="7">
        <v>36.831620000000001</v>
      </c>
      <c r="J21" s="9" t="s">
        <v>107</v>
      </c>
      <c r="K21" s="9" t="s">
        <v>107</v>
      </c>
      <c r="L21" s="9" t="s">
        <v>107</v>
      </c>
      <c r="M21" s="9" t="s">
        <v>107</v>
      </c>
    </row>
    <row r="22" spans="1:13" x14ac:dyDescent="0.25">
      <c r="B22" s="1"/>
      <c r="C22" s="1"/>
      <c r="D22" s="1"/>
      <c r="E22" s="1"/>
      <c r="F22" s="1"/>
      <c r="H22" s="1" t="s">
        <v>48</v>
      </c>
      <c r="I22">
        <v>33.503140000000002</v>
      </c>
      <c r="J22">
        <f t="shared" si="3"/>
        <v>21.32076173634</v>
      </c>
      <c r="K22" s="4">
        <v>63.638100000000001</v>
      </c>
    </row>
    <row r="23" spans="1:13" x14ac:dyDescent="0.25">
      <c r="B23" s="1"/>
      <c r="C23" s="1"/>
      <c r="D23" s="1"/>
      <c r="E23" s="1"/>
      <c r="F23" s="1"/>
      <c r="H23" s="1" t="s">
        <v>49</v>
      </c>
      <c r="I23">
        <v>66.295180000000002</v>
      </c>
      <c r="J23">
        <f t="shared" si="3"/>
        <v>27.584807852826003</v>
      </c>
      <c r="K23" s="4">
        <v>41.609070000000003</v>
      </c>
      <c r="L23">
        <f>AVERAGE(K22:K23)</f>
        <v>52.623585000000006</v>
      </c>
      <c r="M23">
        <f>AVERAGE(J22:J23)</f>
        <v>24.452784794583003</v>
      </c>
    </row>
    <row r="24" spans="1:13" x14ac:dyDescent="0.25">
      <c r="B24" s="1"/>
      <c r="C24" s="1"/>
      <c r="D24" s="1"/>
      <c r="E24" s="1"/>
      <c r="F24" s="1"/>
      <c r="H24" s="6" t="s">
        <v>50</v>
      </c>
      <c r="I24" s="7">
        <v>45.676439999999999</v>
      </c>
      <c r="J24" s="9" t="s">
        <v>107</v>
      </c>
      <c r="K24" s="9" t="s">
        <v>107</v>
      </c>
      <c r="L24" s="9" t="s">
        <v>107</v>
      </c>
      <c r="M24" s="9" t="s">
        <v>107</v>
      </c>
    </row>
    <row r="25" spans="1:13" x14ac:dyDescent="0.25">
      <c r="B25" s="1"/>
      <c r="C25" s="1"/>
      <c r="D25" s="1"/>
      <c r="E25" s="1"/>
      <c r="F25" s="1"/>
      <c r="H25" s="1" t="s">
        <v>51</v>
      </c>
      <c r="I25">
        <v>31.738219999999998</v>
      </c>
      <c r="J25">
        <f t="shared" si="3"/>
        <v>22.592693215899999</v>
      </c>
      <c r="K25" s="4">
        <v>71.1845</v>
      </c>
      <c r="L25">
        <f>AVERAGE(K25)</f>
        <v>71.1845</v>
      </c>
      <c r="M25">
        <f>AVERAGE(J25)</f>
        <v>22.592693215899999</v>
      </c>
    </row>
    <row r="26" spans="1:13" x14ac:dyDescent="0.25">
      <c r="H26" s="1" t="s">
        <v>108</v>
      </c>
      <c r="I26" s="1">
        <v>29.365629999999999</v>
      </c>
      <c r="K26" s="1" t="s">
        <v>115</v>
      </c>
      <c r="L26" s="1">
        <f>AVERAGE(L3,L13,L16,L20)</f>
        <v>68.366111249999989</v>
      </c>
      <c r="M26" s="1">
        <f>AVERAGE(M3,M13,M16,M20)</f>
        <v>18.203877136202625</v>
      </c>
    </row>
    <row r="27" spans="1:13" x14ac:dyDescent="0.25">
      <c r="H27" s="1" t="s">
        <v>110</v>
      </c>
      <c r="I27" s="1">
        <v>3.0573469451495536</v>
      </c>
      <c r="K27" s="1" t="s">
        <v>116</v>
      </c>
      <c r="L27" s="1">
        <f>AVERAGE(L5,L8,L11,L14,L18,L23,L25)</f>
        <v>52.862413571428576</v>
      </c>
      <c r="M27" s="1">
        <f>AVERAGE(M5,M8,M11,M14,M18,M23,M25)</f>
        <v>23.864779061329859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175FC-7A1A-4C9B-808B-01FDD2CA2647}">
  <dimension ref="A1:V30"/>
  <sheetViews>
    <sheetView tabSelected="1" topLeftCell="D1" workbookViewId="0">
      <selection activeCell="K24" sqref="K24:L24"/>
    </sheetView>
  </sheetViews>
  <sheetFormatPr defaultRowHeight="15" x14ac:dyDescent="0.25"/>
  <cols>
    <col min="1" max="1" width="9.85546875" bestFit="1" customWidth="1"/>
    <col min="2" max="2" width="12" bestFit="1" customWidth="1"/>
    <col min="3" max="3" width="22.28515625" bestFit="1" customWidth="1"/>
  </cols>
  <sheetData>
    <row r="1" spans="1:22" x14ac:dyDescent="0.25">
      <c r="A1" s="2">
        <v>0.95</v>
      </c>
      <c r="B1" s="2">
        <v>0.95</v>
      </c>
    </row>
    <row r="2" spans="1:22" x14ac:dyDescent="0.25">
      <c r="A2" s="1" t="s">
        <v>22</v>
      </c>
      <c r="B2" s="1" t="s">
        <v>23</v>
      </c>
      <c r="C2" s="1" t="s">
        <v>24</v>
      </c>
      <c r="E2" s="1" t="s">
        <v>25</v>
      </c>
    </row>
    <row r="3" spans="1:22" x14ac:dyDescent="0.25">
      <c r="A3" s="1">
        <v>2</v>
      </c>
      <c r="B3">
        <f>$E$3*A3</f>
        <v>6.1146938902991073</v>
      </c>
      <c r="C3" s="1"/>
      <c r="E3">
        <v>3.0573469451495536</v>
      </c>
    </row>
    <row r="4" spans="1:22" x14ac:dyDescent="0.25">
      <c r="A4" s="1">
        <v>1.5</v>
      </c>
      <c r="B4">
        <f t="shared" ref="B4:B10" si="0">$E$3*A4</f>
        <v>4.5860204177243302</v>
      </c>
    </row>
    <row r="5" spans="1:22" x14ac:dyDescent="0.25">
      <c r="A5" s="1">
        <v>1</v>
      </c>
      <c r="B5">
        <f t="shared" si="0"/>
        <v>3.0573469451495536</v>
      </c>
    </row>
    <row r="6" spans="1:22" x14ac:dyDescent="0.25">
      <c r="A6" s="1">
        <v>0.75</v>
      </c>
      <c r="B6">
        <f t="shared" si="0"/>
        <v>2.2930102088621651</v>
      </c>
    </row>
    <row r="7" spans="1:22" x14ac:dyDescent="0.25">
      <c r="A7" s="1">
        <v>0.5</v>
      </c>
      <c r="B7">
        <f t="shared" si="0"/>
        <v>1.5286734725747768</v>
      </c>
    </row>
    <row r="8" spans="1:22" x14ac:dyDescent="0.25">
      <c r="A8" s="1">
        <v>0.25</v>
      </c>
      <c r="B8">
        <f t="shared" si="0"/>
        <v>0.76433673628738841</v>
      </c>
    </row>
    <row r="9" spans="1:22" x14ac:dyDescent="0.25">
      <c r="A9" s="1">
        <v>0.1</v>
      </c>
      <c r="B9">
        <f t="shared" si="0"/>
        <v>0.30573469451495539</v>
      </c>
    </row>
    <row r="10" spans="1:22" x14ac:dyDescent="0.25">
      <c r="A10" s="1">
        <v>0</v>
      </c>
      <c r="B10">
        <f t="shared" si="0"/>
        <v>0</v>
      </c>
    </row>
    <row r="12" spans="1:22" x14ac:dyDescent="0.25">
      <c r="C12" s="1" t="s">
        <v>26</v>
      </c>
      <c r="M12" s="1" t="s">
        <v>24</v>
      </c>
    </row>
    <row r="13" spans="1:22" x14ac:dyDescent="0.25">
      <c r="A13" s="1"/>
      <c r="B13" s="1" t="s">
        <v>5</v>
      </c>
      <c r="C13" s="3">
        <v>0</v>
      </c>
      <c r="D13" s="3">
        <v>0.1</v>
      </c>
      <c r="E13" s="3">
        <v>0.25</v>
      </c>
      <c r="F13" s="3">
        <v>0.5</v>
      </c>
      <c r="G13" s="3">
        <v>0.75</v>
      </c>
      <c r="H13" s="3">
        <v>1</v>
      </c>
      <c r="I13" s="3">
        <v>1.5</v>
      </c>
      <c r="J13" s="3">
        <v>2</v>
      </c>
      <c r="K13" s="3">
        <v>2.5</v>
      </c>
      <c r="L13" s="3">
        <v>3</v>
      </c>
      <c r="M13" s="3">
        <v>0</v>
      </c>
      <c r="N13" s="3">
        <v>0.1</v>
      </c>
      <c r="O13" s="3">
        <v>0.25</v>
      </c>
      <c r="P13" s="3">
        <v>0.5</v>
      </c>
      <c r="Q13" s="3">
        <v>0.75</v>
      </c>
      <c r="R13" s="3">
        <v>1</v>
      </c>
      <c r="S13" s="3">
        <v>1.5</v>
      </c>
      <c r="T13" s="3">
        <v>2</v>
      </c>
      <c r="U13" s="3">
        <v>2.5</v>
      </c>
      <c r="V13" s="3">
        <v>3</v>
      </c>
    </row>
    <row r="14" spans="1:22" x14ac:dyDescent="0.25">
      <c r="A14" t="s">
        <v>77</v>
      </c>
      <c r="B14">
        <v>21.36082</v>
      </c>
      <c r="C14" s="8">
        <v>0</v>
      </c>
      <c r="D14" s="4">
        <v>1.3522400000000001</v>
      </c>
      <c r="E14" s="4">
        <v>8.4515010000000004</v>
      </c>
      <c r="F14" s="4">
        <v>32.485970000000002</v>
      </c>
      <c r="G14" s="4">
        <v>51.0182</v>
      </c>
      <c r="H14" s="4">
        <v>68.234110000000001</v>
      </c>
      <c r="I14" s="4">
        <v>97.100099999999998</v>
      </c>
      <c r="J14" s="4">
        <v>100</v>
      </c>
      <c r="K14" s="4">
        <v>100</v>
      </c>
      <c r="L14" s="4">
        <v>100</v>
      </c>
      <c r="M14">
        <f t="shared" ref="M14:V14" si="1">AVERAGE(C14)</f>
        <v>0</v>
      </c>
      <c r="N14">
        <f t="shared" si="1"/>
        <v>1.3522400000000001</v>
      </c>
      <c r="O14">
        <f t="shared" si="1"/>
        <v>8.4515010000000004</v>
      </c>
      <c r="P14">
        <f t="shared" si="1"/>
        <v>32.485970000000002</v>
      </c>
      <c r="Q14">
        <f t="shared" si="1"/>
        <v>51.0182</v>
      </c>
      <c r="R14">
        <f t="shared" si="1"/>
        <v>68.234110000000001</v>
      </c>
      <c r="S14">
        <f t="shared" si="1"/>
        <v>97.100099999999998</v>
      </c>
      <c r="T14">
        <f t="shared" si="1"/>
        <v>100</v>
      </c>
      <c r="U14">
        <f t="shared" si="1"/>
        <v>100</v>
      </c>
      <c r="V14">
        <f t="shared" si="1"/>
        <v>100</v>
      </c>
    </row>
    <row r="15" spans="1:22" x14ac:dyDescent="0.25">
      <c r="A15" s="7" t="s">
        <v>78</v>
      </c>
      <c r="B15" s="7">
        <v>41.967449999999999</v>
      </c>
      <c r="C15" s="9" t="s">
        <v>107</v>
      </c>
      <c r="D15" s="9" t="s">
        <v>107</v>
      </c>
      <c r="E15" s="9" t="s">
        <v>107</v>
      </c>
      <c r="F15" s="9" t="s">
        <v>107</v>
      </c>
      <c r="G15" s="9" t="s">
        <v>107</v>
      </c>
      <c r="H15" s="9" t="s">
        <v>107</v>
      </c>
      <c r="I15" s="9" t="s">
        <v>107</v>
      </c>
      <c r="J15" s="9" t="s">
        <v>107</v>
      </c>
      <c r="K15" s="9" t="s">
        <v>107</v>
      </c>
      <c r="L15" s="9" t="s">
        <v>107</v>
      </c>
      <c r="M15" s="9" t="s">
        <v>107</v>
      </c>
      <c r="N15" s="9" t="s">
        <v>107</v>
      </c>
      <c r="O15" s="9" t="s">
        <v>107</v>
      </c>
      <c r="P15" s="9" t="s">
        <v>107</v>
      </c>
      <c r="Q15" s="9" t="s">
        <v>107</v>
      </c>
      <c r="R15" s="9" t="s">
        <v>107</v>
      </c>
      <c r="S15" s="9" t="s">
        <v>107</v>
      </c>
      <c r="T15" s="9" t="s">
        <v>107</v>
      </c>
      <c r="U15" s="9" t="s">
        <v>107</v>
      </c>
      <c r="V15" s="9" t="s">
        <v>107</v>
      </c>
    </row>
    <row r="16" spans="1:22" x14ac:dyDescent="0.25">
      <c r="A16" s="7" t="s">
        <v>79</v>
      </c>
      <c r="B16" s="7">
        <v>179.04803000000001</v>
      </c>
      <c r="C16" s="9" t="s">
        <v>107</v>
      </c>
      <c r="D16" s="9" t="s">
        <v>107</v>
      </c>
      <c r="E16" s="9" t="s">
        <v>107</v>
      </c>
      <c r="F16" s="9" t="s">
        <v>107</v>
      </c>
      <c r="G16" s="9" t="s">
        <v>107</v>
      </c>
      <c r="H16" s="9" t="s">
        <v>107</v>
      </c>
      <c r="I16" s="9" t="s">
        <v>107</v>
      </c>
      <c r="J16" s="9" t="s">
        <v>107</v>
      </c>
      <c r="K16" s="9" t="s">
        <v>107</v>
      </c>
      <c r="L16" s="9" t="s">
        <v>107</v>
      </c>
      <c r="M16" s="9" t="s">
        <v>107</v>
      </c>
      <c r="N16" s="9" t="s">
        <v>107</v>
      </c>
      <c r="O16" s="9" t="s">
        <v>107</v>
      </c>
      <c r="P16" s="9" t="s">
        <v>107</v>
      </c>
      <c r="Q16" s="9" t="s">
        <v>107</v>
      </c>
      <c r="R16" s="9" t="s">
        <v>107</v>
      </c>
      <c r="S16" s="9" t="s">
        <v>107</v>
      </c>
      <c r="T16" s="9" t="s">
        <v>107</v>
      </c>
      <c r="U16" s="9" t="s">
        <v>107</v>
      </c>
      <c r="V16" s="9" t="s">
        <v>107</v>
      </c>
    </row>
    <row r="17" spans="1:22" x14ac:dyDescent="0.25">
      <c r="A17" s="7" t="s">
        <v>80</v>
      </c>
      <c r="B17" s="7">
        <v>72.757159999999999</v>
      </c>
      <c r="C17" s="9" t="s">
        <v>107</v>
      </c>
      <c r="D17" s="9" t="s">
        <v>107</v>
      </c>
      <c r="E17" s="9" t="s">
        <v>107</v>
      </c>
      <c r="F17" s="9" t="s">
        <v>107</v>
      </c>
      <c r="G17" s="9" t="s">
        <v>107</v>
      </c>
      <c r="H17" s="9" t="s">
        <v>107</v>
      </c>
      <c r="I17" s="9" t="s">
        <v>107</v>
      </c>
      <c r="J17" s="9" t="s">
        <v>107</v>
      </c>
      <c r="K17" s="9" t="s">
        <v>107</v>
      </c>
      <c r="L17" s="9" t="s">
        <v>107</v>
      </c>
      <c r="M17" s="9" t="s">
        <v>107</v>
      </c>
      <c r="N17" s="9" t="s">
        <v>107</v>
      </c>
      <c r="O17" s="9" t="s">
        <v>107</v>
      </c>
      <c r="P17" s="9" t="s">
        <v>107</v>
      </c>
      <c r="Q17" s="9" t="s">
        <v>107</v>
      </c>
      <c r="R17" s="9" t="s">
        <v>107</v>
      </c>
      <c r="S17" s="9" t="s">
        <v>107</v>
      </c>
      <c r="T17" s="9" t="s">
        <v>107</v>
      </c>
      <c r="U17" s="9" t="s">
        <v>107</v>
      </c>
      <c r="V17" s="9" t="s">
        <v>107</v>
      </c>
    </row>
    <row r="18" spans="1:22" x14ac:dyDescent="0.25">
      <c r="A18" s="7" t="s">
        <v>81</v>
      </c>
      <c r="B18" s="7">
        <v>23.618010000000002</v>
      </c>
      <c r="C18" s="9" t="s">
        <v>107</v>
      </c>
      <c r="D18" s="9" t="s">
        <v>107</v>
      </c>
      <c r="E18" s="9" t="s">
        <v>107</v>
      </c>
      <c r="F18" s="9" t="s">
        <v>107</v>
      </c>
      <c r="G18" s="9" t="s">
        <v>107</v>
      </c>
      <c r="H18" s="9" t="s">
        <v>107</v>
      </c>
      <c r="I18" s="9" t="s">
        <v>107</v>
      </c>
      <c r="J18" s="9" t="s">
        <v>107</v>
      </c>
      <c r="K18" s="9" t="s">
        <v>107</v>
      </c>
      <c r="L18" s="9" t="s">
        <v>107</v>
      </c>
      <c r="M18" s="9" t="s">
        <v>107</v>
      </c>
      <c r="N18" s="9" t="s">
        <v>107</v>
      </c>
      <c r="O18" s="9" t="s">
        <v>107</v>
      </c>
      <c r="P18" s="9" t="s">
        <v>107</v>
      </c>
      <c r="Q18" s="9" t="s">
        <v>107</v>
      </c>
      <c r="R18" s="9" t="s">
        <v>107</v>
      </c>
      <c r="S18" s="9" t="s">
        <v>107</v>
      </c>
      <c r="T18" s="9" t="s">
        <v>107</v>
      </c>
      <c r="U18" s="9" t="s">
        <v>107</v>
      </c>
      <c r="V18" s="9" t="s">
        <v>107</v>
      </c>
    </row>
    <row r="19" spans="1:22" x14ac:dyDescent="0.25">
      <c r="A19" s="7" t="s">
        <v>82</v>
      </c>
      <c r="B19" s="7">
        <v>129.34960000000001</v>
      </c>
      <c r="C19" s="9" t="s">
        <v>107</v>
      </c>
      <c r="D19" s="9" t="s">
        <v>107</v>
      </c>
      <c r="E19" s="9" t="s">
        <v>107</v>
      </c>
      <c r="F19" s="9" t="s">
        <v>107</v>
      </c>
      <c r="G19" s="9" t="s">
        <v>107</v>
      </c>
      <c r="H19" s="9" t="s">
        <v>107</v>
      </c>
      <c r="I19" s="9" t="s">
        <v>107</v>
      </c>
      <c r="J19" s="9" t="s">
        <v>107</v>
      </c>
      <c r="K19" s="9" t="s">
        <v>107</v>
      </c>
      <c r="L19" s="9" t="s">
        <v>107</v>
      </c>
      <c r="M19" s="9" t="s">
        <v>107</v>
      </c>
      <c r="N19" s="9" t="s">
        <v>107</v>
      </c>
      <c r="O19" s="9" t="s">
        <v>107</v>
      </c>
      <c r="P19" s="9" t="s">
        <v>107</v>
      </c>
      <c r="Q19" s="9" t="s">
        <v>107</v>
      </c>
      <c r="R19" s="9" t="s">
        <v>107</v>
      </c>
      <c r="S19" s="9" t="s">
        <v>107</v>
      </c>
      <c r="T19" s="9" t="s">
        <v>107</v>
      </c>
      <c r="U19" s="9" t="s">
        <v>107</v>
      </c>
      <c r="V19" s="9" t="s">
        <v>107</v>
      </c>
    </row>
    <row r="20" spans="1:22" x14ac:dyDescent="0.25">
      <c r="A20" s="7" t="s">
        <v>83</v>
      </c>
      <c r="B20" s="7">
        <v>55.105649999999997</v>
      </c>
      <c r="C20" s="9" t="s">
        <v>107</v>
      </c>
      <c r="D20" s="9" t="s">
        <v>107</v>
      </c>
      <c r="E20" s="9" t="s">
        <v>107</v>
      </c>
      <c r="F20" s="9" t="s">
        <v>107</v>
      </c>
      <c r="G20" s="9" t="s">
        <v>107</v>
      </c>
      <c r="H20" s="9" t="s">
        <v>107</v>
      </c>
      <c r="I20" s="9" t="s">
        <v>107</v>
      </c>
      <c r="J20" s="9" t="s">
        <v>107</v>
      </c>
      <c r="K20" s="9" t="s">
        <v>107</v>
      </c>
      <c r="L20" s="9" t="s">
        <v>107</v>
      </c>
      <c r="M20" s="9" t="s">
        <v>107</v>
      </c>
      <c r="N20" s="9" t="s">
        <v>107</v>
      </c>
      <c r="O20" s="9" t="s">
        <v>107</v>
      </c>
      <c r="P20" s="9" t="s">
        <v>107</v>
      </c>
      <c r="Q20" s="9" t="s">
        <v>107</v>
      </c>
      <c r="R20" s="9" t="s">
        <v>107</v>
      </c>
      <c r="S20" s="9" t="s">
        <v>107</v>
      </c>
      <c r="T20" s="9" t="s">
        <v>107</v>
      </c>
      <c r="U20" s="9" t="s">
        <v>107</v>
      </c>
      <c r="V20" s="9" t="s">
        <v>107</v>
      </c>
    </row>
    <row r="21" spans="1:22" x14ac:dyDescent="0.25">
      <c r="A21" t="s">
        <v>84</v>
      </c>
      <c r="B21">
        <v>39.733409999999999</v>
      </c>
      <c r="C21" s="8">
        <v>0</v>
      </c>
      <c r="D21" s="4">
        <v>0.72696919999999998</v>
      </c>
      <c r="E21" s="4">
        <v>4.5435569999999998</v>
      </c>
      <c r="F21" s="4">
        <v>18.174230000000001</v>
      </c>
      <c r="G21" s="4">
        <v>40.892020000000002</v>
      </c>
      <c r="H21" s="4">
        <v>63.711100000000002</v>
      </c>
      <c r="I21" s="4">
        <v>99.994299999999996</v>
      </c>
      <c r="J21" s="4">
        <v>100</v>
      </c>
      <c r="K21" s="4">
        <v>100</v>
      </c>
      <c r="L21" s="4">
        <v>100</v>
      </c>
      <c r="M21">
        <f t="shared" ref="M21:T21" si="2">AVERAGE(C21)</f>
        <v>0</v>
      </c>
      <c r="N21">
        <f t="shared" si="2"/>
        <v>0.72696919999999998</v>
      </c>
      <c r="O21">
        <f t="shared" si="2"/>
        <v>4.5435569999999998</v>
      </c>
      <c r="P21">
        <f t="shared" si="2"/>
        <v>18.174230000000001</v>
      </c>
      <c r="Q21">
        <f t="shared" si="2"/>
        <v>40.892020000000002</v>
      </c>
      <c r="R21">
        <f t="shared" si="2"/>
        <v>63.711100000000002</v>
      </c>
      <c r="S21">
        <f t="shared" si="2"/>
        <v>99.994299999999996</v>
      </c>
      <c r="T21">
        <f t="shared" si="2"/>
        <v>100</v>
      </c>
      <c r="U21">
        <f t="shared" ref="U21:V21" si="3">AVERAGE(K21)</f>
        <v>100</v>
      </c>
      <c r="V21">
        <f t="shared" si="3"/>
        <v>100</v>
      </c>
    </row>
    <row r="22" spans="1:22" x14ac:dyDescent="0.25">
      <c r="A22" s="7" t="s">
        <v>85</v>
      </c>
      <c r="B22" s="7">
        <v>52.417200000000001</v>
      </c>
      <c r="C22" s="9" t="s">
        <v>107</v>
      </c>
      <c r="D22" s="9" t="s">
        <v>107</v>
      </c>
      <c r="E22" s="9" t="s">
        <v>107</v>
      </c>
      <c r="F22" s="9" t="s">
        <v>107</v>
      </c>
      <c r="G22" s="9" t="s">
        <v>107</v>
      </c>
      <c r="H22" s="9" t="s">
        <v>107</v>
      </c>
      <c r="I22" s="9" t="s">
        <v>107</v>
      </c>
      <c r="J22" s="9" t="s">
        <v>107</v>
      </c>
      <c r="K22" s="9" t="s">
        <v>107</v>
      </c>
      <c r="L22" s="9" t="s">
        <v>107</v>
      </c>
      <c r="M22" s="9" t="s">
        <v>107</v>
      </c>
      <c r="N22" s="9" t="s">
        <v>107</v>
      </c>
      <c r="O22" s="9" t="s">
        <v>107</v>
      </c>
      <c r="P22" s="9" t="s">
        <v>107</v>
      </c>
      <c r="Q22" s="9" t="s">
        <v>107</v>
      </c>
      <c r="R22" s="9" t="s">
        <v>107</v>
      </c>
      <c r="S22" s="9" t="s">
        <v>107</v>
      </c>
      <c r="T22" s="9" t="s">
        <v>107</v>
      </c>
      <c r="U22" s="9" t="s">
        <v>107</v>
      </c>
      <c r="V22" s="9" t="s">
        <v>107</v>
      </c>
    </row>
    <row r="23" spans="1:22" x14ac:dyDescent="0.25">
      <c r="A23" t="s">
        <v>86</v>
      </c>
      <c r="B23">
        <v>20.53783</v>
      </c>
      <c r="C23" s="8">
        <v>0</v>
      </c>
      <c r="D23" s="4">
        <v>1.4064270000000001</v>
      </c>
      <c r="E23" s="4">
        <v>8.7901690000000006</v>
      </c>
      <c r="F23" s="4">
        <v>30.579750000000001</v>
      </c>
      <c r="G23" s="4">
        <v>56.654809999999998</v>
      </c>
      <c r="H23" s="4">
        <v>76.252340000000004</v>
      </c>
      <c r="I23" s="4">
        <v>99.834440000000001</v>
      </c>
      <c r="J23" s="4">
        <v>100</v>
      </c>
      <c r="K23" s="4">
        <v>100</v>
      </c>
      <c r="L23" s="4">
        <v>100</v>
      </c>
    </row>
    <row r="24" spans="1:22" x14ac:dyDescent="0.25">
      <c r="A24" t="s">
        <v>87</v>
      </c>
      <c r="B24">
        <v>39.196240000000003</v>
      </c>
      <c r="C24" s="8">
        <v>0</v>
      </c>
      <c r="D24" s="4">
        <v>0.73693200000000003</v>
      </c>
      <c r="E24" s="4">
        <v>4.6058250000000003</v>
      </c>
      <c r="F24" s="4">
        <v>17.965890000000002</v>
      </c>
      <c r="G24" s="4">
        <v>35.568010000000001</v>
      </c>
      <c r="H24" s="4">
        <v>57.112729999999999</v>
      </c>
      <c r="I24" s="4">
        <v>87.430090000000007</v>
      </c>
      <c r="J24" s="4">
        <v>99.963350000000005</v>
      </c>
      <c r="K24" s="4">
        <v>100</v>
      </c>
      <c r="L24" s="4">
        <v>100</v>
      </c>
      <c r="M24">
        <f t="shared" ref="M24:T24" si="4">AVERAGE(C23:C24)</f>
        <v>0</v>
      </c>
      <c r="N24">
        <f t="shared" si="4"/>
        <v>1.0716795000000001</v>
      </c>
      <c r="O24">
        <f t="shared" si="4"/>
        <v>6.6979970000000009</v>
      </c>
      <c r="P24">
        <f t="shared" si="4"/>
        <v>24.272820000000003</v>
      </c>
      <c r="Q24">
        <f t="shared" si="4"/>
        <v>46.111409999999999</v>
      </c>
      <c r="R24">
        <f t="shared" si="4"/>
        <v>66.682535000000001</v>
      </c>
      <c r="S24">
        <f t="shared" si="4"/>
        <v>93.632265000000004</v>
      </c>
      <c r="T24">
        <f t="shared" si="4"/>
        <v>99.981674999999996</v>
      </c>
      <c r="U24">
        <f t="shared" ref="U24:V24" si="5">AVERAGE(K23:K24)</f>
        <v>100</v>
      </c>
      <c r="V24">
        <f t="shared" si="5"/>
        <v>100</v>
      </c>
    </row>
    <row r="25" spans="1:22" x14ac:dyDescent="0.25">
      <c r="A25" t="s">
        <v>88</v>
      </c>
      <c r="B25">
        <v>23.89789</v>
      </c>
      <c r="C25" s="8">
        <v>0</v>
      </c>
      <c r="D25" s="4">
        <v>1.208683</v>
      </c>
      <c r="E25" s="4">
        <v>7.5542670000000003</v>
      </c>
      <c r="F25" s="4">
        <v>30.21707</v>
      </c>
      <c r="G25" s="4">
        <v>60.708480000000002</v>
      </c>
      <c r="H25" s="4">
        <v>83.280929999999998</v>
      </c>
      <c r="I25" s="4">
        <v>99.816180000000003</v>
      </c>
      <c r="J25" s="4">
        <v>100</v>
      </c>
      <c r="K25" s="4">
        <v>100</v>
      </c>
      <c r="L25" s="4">
        <v>100</v>
      </c>
    </row>
    <row r="26" spans="1:22" x14ac:dyDescent="0.25">
      <c r="A26" t="s">
        <v>89</v>
      </c>
      <c r="B26">
        <v>29.104620000000001</v>
      </c>
      <c r="C26" s="8">
        <v>0</v>
      </c>
      <c r="D26" s="4">
        <v>0.99245269999999997</v>
      </c>
      <c r="E26" s="4">
        <v>6.2028299999999996</v>
      </c>
      <c r="F26" s="4">
        <v>24.811319999999998</v>
      </c>
      <c r="G26" s="4">
        <v>46.848460000000003</v>
      </c>
      <c r="H26" s="4">
        <v>66.677269999999993</v>
      </c>
      <c r="I26" s="4">
        <v>91.959090000000003</v>
      </c>
      <c r="J26" s="4">
        <v>100</v>
      </c>
      <c r="K26" s="4">
        <v>100</v>
      </c>
      <c r="L26" s="4">
        <v>100</v>
      </c>
      <c r="M26">
        <f t="shared" ref="M26:T26" si="6">AVERAGE(C25:C26)</f>
        <v>0</v>
      </c>
      <c r="N26">
        <f t="shared" si="6"/>
        <v>1.10056785</v>
      </c>
      <c r="O26">
        <f t="shared" si="6"/>
        <v>6.8785485</v>
      </c>
      <c r="P26">
        <f t="shared" si="6"/>
        <v>27.514195000000001</v>
      </c>
      <c r="Q26">
        <f t="shared" si="6"/>
        <v>53.778469999999999</v>
      </c>
      <c r="R26">
        <f t="shared" si="6"/>
        <v>74.979099999999988</v>
      </c>
      <c r="S26">
        <f t="shared" si="6"/>
        <v>95.887635000000003</v>
      </c>
      <c r="T26">
        <f t="shared" si="6"/>
        <v>100</v>
      </c>
      <c r="U26">
        <f t="shared" ref="U26:V26" si="7">AVERAGE(K25:K26)</f>
        <v>100</v>
      </c>
      <c r="V26">
        <f t="shared" si="7"/>
        <v>100</v>
      </c>
    </row>
    <row r="27" spans="1:22" x14ac:dyDescent="0.25">
      <c r="A27" s="7" t="s">
        <v>90</v>
      </c>
      <c r="B27" s="7">
        <v>61.832450000000001</v>
      </c>
      <c r="C27" s="9" t="s">
        <v>107</v>
      </c>
      <c r="D27" s="9" t="s">
        <v>107</v>
      </c>
      <c r="E27" s="9" t="s">
        <v>107</v>
      </c>
      <c r="F27" s="9" t="s">
        <v>107</v>
      </c>
      <c r="G27" s="9" t="s">
        <v>107</v>
      </c>
      <c r="H27" s="9" t="s">
        <v>107</v>
      </c>
      <c r="I27" s="9" t="s">
        <v>107</v>
      </c>
      <c r="J27" s="9" t="s">
        <v>107</v>
      </c>
      <c r="K27" s="9" t="s">
        <v>107</v>
      </c>
      <c r="L27" s="9" t="s">
        <v>107</v>
      </c>
      <c r="M27" s="9" t="s">
        <v>107</v>
      </c>
      <c r="N27" s="9" t="s">
        <v>107</v>
      </c>
      <c r="O27" s="9" t="s">
        <v>107</v>
      </c>
      <c r="P27" s="9" t="s">
        <v>107</v>
      </c>
      <c r="Q27" s="9" t="s">
        <v>107</v>
      </c>
      <c r="R27" s="9" t="s">
        <v>107</v>
      </c>
      <c r="S27" s="9" t="s">
        <v>107</v>
      </c>
      <c r="T27" s="9" t="s">
        <v>107</v>
      </c>
      <c r="U27" s="9" t="s">
        <v>107</v>
      </c>
      <c r="V27" s="9" t="s">
        <v>107</v>
      </c>
    </row>
    <row r="28" spans="1:22" x14ac:dyDescent="0.25">
      <c r="A28" s="7" t="s">
        <v>91</v>
      </c>
      <c r="B28" s="7">
        <v>31.965489999999999</v>
      </c>
      <c r="C28" s="9" t="s">
        <v>107</v>
      </c>
      <c r="D28" s="9" t="s">
        <v>107</v>
      </c>
      <c r="E28" s="9" t="s">
        <v>107</v>
      </c>
      <c r="F28" s="9" t="s">
        <v>107</v>
      </c>
      <c r="G28" s="9" t="s">
        <v>107</v>
      </c>
      <c r="H28" s="9" t="s">
        <v>107</v>
      </c>
      <c r="I28" s="9" t="s">
        <v>107</v>
      </c>
      <c r="J28" s="9" t="s">
        <v>107</v>
      </c>
      <c r="K28" s="9" t="s">
        <v>107</v>
      </c>
      <c r="L28" s="9" t="s">
        <v>107</v>
      </c>
      <c r="M28" s="9" t="s">
        <v>107</v>
      </c>
      <c r="N28" s="9" t="s">
        <v>107</v>
      </c>
      <c r="O28" s="9" t="s">
        <v>107</v>
      </c>
      <c r="P28" s="9" t="s">
        <v>107</v>
      </c>
      <c r="Q28" s="9" t="s">
        <v>107</v>
      </c>
      <c r="R28" s="9" t="s">
        <v>107</v>
      </c>
      <c r="S28" s="9" t="s">
        <v>107</v>
      </c>
      <c r="T28" s="9" t="s">
        <v>107</v>
      </c>
      <c r="U28" s="9" t="s">
        <v>107</v>
      </c>
      <c r="V28" s="9" t="s">
        <v>107</v>
      </c>
    </row>
    <row r="29" spans="1:22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1" t="s">
        <v>111</v>
      </c>
    </row>
    <row r="30" spans="1:22" x14ac:dyDescent="0.25">
      <c r="M30">
        <f>AVERAGE(M14,M21,M24,M26)</f>
        <v>0</v>
      </c>
      <c r="N30">
        <f t="shared" ref="N30:T30" si="8">AVERAGE(N14,N21,N24,N26)</f>
        <v>1.0628641375000001</v>
      </c>
      <c r="O30">
        <f t="shared" si="8"/>
        <v>6.6429008750000005</v>
      </c>
      <c r="P30">
        <f t="shared" si="8"/>
        <v>25.61180375</v>
      </c>
      <c r="Q30">
        <f t="shared" si="8"/>
        <v>47.950025000000004</v>
      </c>
      <c r="R30">
        <f t="shared" si="8"/>
        <v>68.401711250000005</v>
      </c>
      <c r="S30">
        <f t="shared" si="8"/>
        <v>96.653575000000004</v>
      </c>
      <c r="T30">
        <f t="shared" si="8"/>
        <v>99.995418749999999</v>
      </c>
      <c r="U30">
        <f>AVERAGE(U14,U21,U24,U26)</f>
        <v>100</v>
      </c>
      <c r="V30">
        <f t="shared" ref="V30" si="9">AVERAGE(V14,V21,V24,V26)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info</vt:lpstr>
      <vt:lpstr>home ranges (gps)</vt:lpstr>
      <vt:lpstr>home ranges (kernel)</vt:lpstr>
      <vt:lpstr>buffers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reneb</dc:creator>
  <cp:lastModifiedBy>reneb</cp:lastModifiedBy>
  <dcterms:created xsi:type="dcterms:W3CDTF">2020-01-27T10:38:00Z</dcterms:created>
  <dcterms:modified xsi:type="dcterms:W3CDTF">2020-02-13T14:50:37Z</dcterms:modified>
</cp:coreProperties>
</file>