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8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drawings/drawing9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esley\Documents\B.Sc.CHE 2016\CHE4045Z Research Project\Experimental\kLa\"/>
    </mc:Choice>
  </mc:AlternateContent>
  <bookViews>
    <workbookView xWindow="0" yWindow="0" windowWidth="20490" windowHeight="7755"/>
  </bookViews>
  <sheets>
    <sheet name="Data &amp; ANOVA" sheetId="4" r:id="rId1"/>
    <sheet name="Scilab" sheetId="24" r:id="rId2"/>
    <sheet name="2L-0.2Lmin" sheetId="17" r:id="rId3"/>
    <sheet name="2L-0.3Lmin" sheetId="2" r:id="rId4"/>
    <sheet name="2L-0.4Lmin" sheetId="16" r:id="rId5"/>
    <sheet name="2L-0.5Lmin" sheetId="18" r:id="rId6"/>
    <sheet name="3L-0.2Lmin" sheetId="20" r:id="rId7"/>
    <sheet name="3L-0.3Lmin" sheetId="21" r:id="rId8"/>
    <sheet name="3L-0.4Lmin" sheetId="22" r:id="rId9"/>
    <sheet name="3L-0.5Lmin" sheetId="2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4" l="1"/>
  <c r="F68" i="4"/>
  <c r="F69" i="4"/>
  <c r="F70" i="4"/>
  <c r="F71" i="4"/>
  <c r="F72" i="4"/>
  <c r="F73" i="4"/>
  <c r="F74" i="4"/>
  <c r="F75" i="4"/>
  <c r="F66" i="4"/>
  <c r="D75" i="4"/>
  <c r="E75" i="4" s="1"/>
  <c r="G75" i="4" s="1"/>
  <c r="D74" i="4"/>
  <c r="E74" i="4" s="1"/>
  <c r="G74" i="4" s="1"/>
  <c r="D73" i="4"/>
  <c r="E73" i="4" s="1"/>
  <c r="G73" i="4" s="1"/>
  <c r="D72" i="4"/>
  <c r="E72" i="4" s="1"/>
  <c r="G72" i="4" s="1"/>
  <c r="D71" i="4"/>
  <c r="E71" i="4" s="1"/>
  <c r="G71" i="4" s="1"/>
  <c r="D70" i="4"/>
  <c r="E70" i="4" s="1"/>
  <c r="G70" i="4" s="1"/>
  <c r="D69" i="4"/>
  <c r="E69" i="4" s="1"/>
  <c r="G69" i="4" s="1"/>
  <c r="D68" i="4"/>
  <c r="E68" i="4" s="1"/>
  <c r="G68" i="4" s="1"/>
  <c r="D67" i="4"/>
  <c r="E67" i="4" s="1"/>
  <c r="G67" i="4" s="1"/>
  <c r="D66" i="4"/>
  <c r="E66" i="4" s="1"/>
  <c r="G66" i="4" s="1"/>
  <c r="I18" i="24" l="1"/>
  <c r="I19" i="24" s="1"/>
  <c r="I20" i="24" s="1"/>
  <c r="I21" i="24" s="1"/>
  <c r="I13" i="24"/>
  <c r="I14" i="24" s="1"/>
  <c r="I15" i="24" s="1"/>
  <c r="I16" i="24" s="1"/>
  <c r="I3" i="24"/>
  <c r="I4" i="24" s="1"/>
  <c r="I5" i="24" s="1"/>
  <c r="I6" i="24" s="1"/>
  <c r="I8" i="24"/>
  <c r="I9" i="24" s="1"/>
  <c r="I10" i="24" s="1"/>
  <c r="I11" i="24" s="1"/>
  <c r="C37" i="24" l="1"/>
  <c r="C39" i="24" s="1"/>
  <c r="C27" i="24"/>
  <c r="C30" i="24" s="1"/>
  <c r="C22" i="24"/>
  <c r="C26" i="24" s="1"/>
  <c r="C17" i="24"/>
  <c r="C20" i="24" s="1"/>
  <c r="C32" i="24"/>
  <c r="C36" i="24" s="1"/>
  <c r="C12" i="24"/>
  <c r="C15" i="24" s="1"/>
  <c r="C2" i="24"/>
  <c r="C5" i="24" s="1"/>
  <c r="C7" i="24"/>
  <c r="C9" i="24" s="1"/>
  <c r="D6" i="24"/>
  <c r="D36" i="24" s="1"/>
  <c r="D5" i="24"/>
  <c r="D40" i="24" s="1"/>
  <c r="D4" i="24"/>
  <c r="D24" i="24" s="1"/>
  <c r="D3" i="24"/>
  <c r="D28" i="24" s="1"/>
  <c r="D2" i="24"/>
  <c r="D32" i="24" s="1"/>
  <c r="E41" i="24"/>
  <c r="K41" i="24" s="1"/>
  <c r="E40" i="24"/>
  <c r="K40" i="24" s="1"/>
  <c r="E39" i="24"/>
  <c r="K39" i="24" s="1"/>
  <c r="E38" i="24"/>
  <c r="K38" i="24" s="1"/>
  <c r="E37" i="24"/>
  <c r="K37" i="24" s="1"/>
  <c r="E36" i="24"/>
  <c r="K36" i="24" s="1"/>
  <c r="E35" i="24"/>
  <c r="K35" i="24" s="1"/>
  <c r="E34" i="24"/>
  <c r="K34" i="24" s="1"/>
  <c r="E33" i="24"/>
  <c r="K33" i="24" s="1"/>
  <c r="E32" i="24"/>
  <c r="K32" i="24" s="1"/>
  <c r="E31" i="24"/>
  <c r="K31" i="24" s="1"/>
  <c r="E30" i="24"/>
  <c r="K30" i="24" s="1"/>
  <c r="E29" i="24"/>
  <c r="K29" i="24" s="1"/>
  <c r="E28" i="24"/>
  <c r="K28" i="24" s="1"/>
  <c r="E27" i="24"/>
  <c r="K27" i="24" s="1"/>
  <c r="E26" i="24"/>
  <c r="K26" i="24" s="1"/>
  <c r="E25" i="24"/>
  <c r="K25" i="24" s="1"/>
  <c r="E24" i="24"/>
  <c r="K24" i="24" s="1"/>
  <c r="E23" i="24"/>
  <c r="K23" i="24" s="1"/>
  <c r="E22" i="24"/>
  <c r="K22" i="24" s="1"/>
  <c r="E21" i="24"/>
  <c r="K21" i="24" s="1"/>
  <c r="E20" i="24"/>
  <c r="K20" i="24" s="1"/>
  <c r="E18" i="24"/>
  <c r="K18" i="24" s="1"/>
  <c r="E19" i="24"/>
  <c r="K19" i="24" s="1"/>
  <c r="E17" i="24"/>
  <c r="K17" i="24" s="1"/>
  <c r="E16" i="24"/>
  <c r="K16" i="24" s="1"/>
  <c r="E15" i="24"/>
  <c r="K15" i="24" s="1"/>
  <c r="E14" i="24"/>
  <c r="K14" i="24" s="1"/>
  <c r="E13" i="24"/>
  <c r="K13" i="24" s="1"/>
  <c r="E12" i="24"/>
  <c r="K12" i="24" s="1"/>
  <c r="E11" i="24"/>
  <c r="K11" i="24" s="1"/>
  <c r="E10" i="24"/>
  <c r="K10" i="24" s="1"/>
  <c r="E9" i="24"/>
  <c r="K9" i="24" s="1"/>
  <c r="E8" i="24"/>
  <c r="K8" i="24" s="1"/>
  <c r="E7" i="24"/>
  <c r="K7" i="24" s="1"/>
  <c r="E6" i="24"/>
  <c r="K6" i="24" s="1"/>
  <c r="E5" i="24"/>
  <c r="K5" i="24" s="1"/>
  <c r="E4" i="24"/>
  <c r="K4" i="24" s="1"/>
  <c r="E3" i="24"/>
  <c r="K3" i="24" s="1"/>
  <c r="E2" i="24"/>
  <c r="K2" i="24" s="1"/>
  <c r="C40" i="24" l="1"/>
  <c r="D38" i="24"/>
  <c r="C19" i="24"/>
  <c r="D13" i="24"/>
  <c r="D19" i="24"/>
  <c r="D34" i="24"/>
  <c r="D41" i="24"/>
  <c r="D14" i="24"/>
  <c r="D21" i="24"/>
  <c r="D37" i="24"/>
  <c r="D17" i="24"/>
  <c r="D29" i="24"/>
  <c r="D9" i="24"/>
  <c r="D18" i="24"/>
  <c r="D33" i="24"/>
  <c r="D39" i="24"/>
  <c r="D25" i="24"/>
  <c r="D10" i="24"/>
  <c r="D22" i="24"/>
  <c r="D26" i="24"/>
  <c r="D30" i="24"/>
  <c r="D7" i="24"/>
  <c r="D11" i="24"/>
  <c r="D15" i="24"/>
  <c r="D23" i="24"/>
  <c r="D27" i="24"/>
  <c r="D31" i="24"/>
  <c r="D35" i="24"/>
  <c r="D8" i="24"/>
  <c r="D12" i="24"/>
  <c r="D16" i="24"/>
  <c r="D20" i="24"/>
  <c r="C21" i="24"/>
  <c r="C10" i="24"/>
  <c r="C11" i="24"/>
  <c r="C8" i="24"/>
  <c r="C14" i="24"/>
  <c r="C29" i="24"/>
  <c r="C41" i="24"/>
  <c r="C38" i="24"/>
  <c r="C33" i="24"/>
  <c r="C34" i="24"/>
  <c r="C35" i="24"/>
  <c r="C31" i="24"/>
  <c r="C28" i="24"/>
  <c r="C23" i="24"/>
  <c r="C24" i="24"/>
  <c r="C25" i="24"/>
  <c r="C18" i="24"/>
  <c r="C16" i="24"/>
  <c r="C13" i="24"/>
  <c r="C6" i="24"/>
  <c r="C3" i="24"/>
  <c r="C4" i="24"/>
  <c r="B19" i="4"/>
  <c r="U54" i="4"/>
  <c r="U53" i="4"/>
  <c r="R25" i="23" s="1"/>
  <c r="R40" i="23"/>
  <c r="R44" i="23"/>
  <c r="R48" i="23"/>
  <c r="R52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24" i="23"/>
  <c r="B24" i="23"/>
  <c r="B25" i="22"/>
  <c r="B103" i="22" s="1"/>
  <c r="B26" i="22"/>
  <c r="B104" i="22" s="1"/>
  <c r="B27" i="22"/>
  <c r="B57" i="22" s="1"/>
  <c r="B28" i="22"/>
  <c r="B58" i="22" s="1"/>
  <c r="B29" i="22"/>
  <c r="B107" i="22" s="1"/>
  <c r="B30" i="22"/>
  <c r="B60" i="22" s="1"/>
  <c r="B31" i="22"/>
  <c r="B61" i="22" s="1"/>
  <c r="B32" i="22"/>
  <c r="B62" i="22" s="1"/>
  <c r="B33" i="22"/>
  <c r="B111" i="22" s="1"/>
  <c r="B34" i="22"/>
  <c r="B112" i="22" s="1"/>
  <c r="B35" i="22"/>
  <c r="B65" i="22" s="1"/>
  <c r="B36" i="22"/>
  <c r="B37" i="22"/>
  <c r="B115" i="22" s="1"/>
  <c r="B38" i="22"/>
  <c r="B68" i="22" s="1"/>
  <c r="B39" i="22"/>
  <c r="B69" i="22" s="1"/>
  <c r="B40" i="22"/>
  <c r="B70" i="22" s="1"/>
  <c r="B41" i="22"/>
  <c r="B119" i="22" s="1"/>
  <c r="B42" i="22"/>
  <c r="B120" i="22" s="1"/>
  <c r="B43" i="22"/>
  <c r="B73" i="22" s="1"/>
  <c r="B44" i="22"/>
  <c r="B74" i="22" s="1"/>
  <c r="B45" i="22"/>
  <c r="B123" i="22" s="1"/>
  <c r="B66" i="22"/>
  <c r="B24" i="22"/>
  <c r="B102" i="22" s="1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24" i="22"/>
  <c r="R25" i="22"/>
  <c r="R26" i="22"/>
  <c r="R27" i="22"/>
  <c r="R28" i="22"/>
  <c r="R29" i="22"/>
  <c r="R30" i="22"/>
  <c r="R31" i="22"/>
  <c r="R32" i="22"/>
  <c r="R33" i="22"/>
  <c r="R34" i="22"/>
  <c r="R35" i="22"/>
  <c r="Z25" i="22"/>
  <c r="Z26" i="22"/>
  <c r="Z27" i="22"/>
  <c r="Z28" i="22"/>
  <c r="Z29" i="22"/>
  <c r="Z30" i="22"/>
  <c r="Z31" i="22"/>
  <c r="Z32" i="22"/>
  <c r="Z33" i="22"/>
  <c r="Z34" i="22"/>
  <c r="AH25" i="22"/>
  <c r="AH26" i="22"/>
  <c r="AH27" i="22"/>
  <c r="AH28" i="22"/>
  <c r="AH29" i="22"/>
  <c r="AH30" i="22"/>
  <c r="AH31" i="22"/>
  <c r="AH32" i="22"/>
  <c r="AH33" i="22"/>
  <c r="AH24" i="22"/>
  <c r="Z24" i="22"/>
  <c r="R24" i="22"/>
  <c r="B55" i="22"/>
  <c r="B56" i="22"/>
  <c r="B114" i="22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24" i="21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24" i="20"/>
  <c r="R25" i="18"/>
  <c r="R92" i="18" s="1"/>
  <c r="R26" i="18"/>
  <c r="R93" i="18" s="1"/>
  <c r="R27" i="18"/>
  <c r="R28" i="18"/>
  <c r="R29" i="18"/>
  <c r="R96" i="18" s="1"/>
  <c r="R30" i="18"/>
  <c r="R97" i="18" s="1"/>
  <c r="R31" i="18"/>
  <c r="R98" i="18" s="1"/>
  <c r="R32" i="18"/>
  <c r="R99" i="18" s="1"/>
  <c r="R33" i="18"/>
  <c r="R100" i="18" s="1"/>
  <c r="R34" i="18"/>
  <c r="R101" i="18" s="1"/>
  <c r="R94" i="18"/>
  <c r="R95" i="18"/>
  <c r="R24" i="18"/>
  <c r="R91" i="18" s="1"/>
  <c r="Z25" i="18"/>
  <c r="Z26" i="18"/>
  <c r="Z93" i="18" s="1"/>
  <c r="Z27" i="18"/>
  <c r="Z94" i="18" s="1"/>
  <c r="Z28" i="18"/>
  <c r="Z95" i="18" s="1"/>
  <c r="Z29" i="18"/>
  <c r="Z30" i="18"/>
  <c r="Z97" i="18" s="1"/>
  <c r="Z31" i="18"/>
  <c r="Z98" i="18" s="1"/>
  <c r="Z32" i="18"/>
  <c r="Z99" i="18" s="1"/>
  <c r="Z33" i="18"/>
  <c r="Z34" i="18"/>
  <c r="Z101" i="18" s="1"/>
  <c r="AH25" i="18"/>
  <c r="AH26" i="18"/>
  <c r="AH93" i="18" s="1"/>
  <c r="AH27" i="18"/>
  <c r="AH94" i="18" s="1"/>
  <c r="AH28" i="18"/>
  <c r="AH95" i="18" s="1"/>
  <c r="AH29" i="18"/>
  <c r="AH96" i="18" s="1"/>
  <c r="AH30" i="18"/>
  <c r="AH31" i="18"/>
  <c r="AH98" i="18" s="1"/>
  <c r="AH32" i="18"/>
  <c r="AH99" i="18" s="1"/>
  <c r="AH33" i="18"/>
  <c r="AH100" i="18" s="1"/>
  <c r="AH34" i="18"/>
  <c r="AH24" i="18"/>
  <c r="AH91" i="18" s="1"/>
  <c r="Z24" i="18"/>
  <c r="Z92" i="18"/>
  <c r="Z100" i="18"/>
  <c r="J25" i="18"/>
  <c r="J26" i="18"/>
  <c r="J27" i="18"/>
  <c r="J94" i="18" s="1"/>
  <c r="J28" i="18"/>
  <c r="J95" i="18" s="1"/>
  <c r="J29" i="18"/>
  <c r="J96" i="18" s="1"/>
  <c r="J30" i="18"/>
  <c r="J97" i="18" s="1"/>
  <c r="J31" i="18"/>
  <c r="J98" i="18" s="1"/>
  <c r="J32" i="18"/>
  <c r="J99" i="18" s="1"/>
  <c r="J33" i="18"/>
  <c r="J34" i="18"/>
  <c r="J101" i="18" s="1"/>
  <c r="J35" i="18"/>
  <c r="J102" i="18" s="1"/>
  <c r="J24" i="18"/>
  <c r="J91" i="18" s="1"/>
  <c r="B25" i="18"/>
  <c r="B26" i="18"/>
  <c r="B93" i="18" s="1"/>
  <c r="B27" i="18"/>
  <c r="B28" i="18"/>
  <c r="B95" i="18" s="1"/>
  <c r="B29" i="18"/>
  <c r="B96" i="18" s="1"/>
  <c r="B30" i="18"/>
  <c r="B97" i="18" s="1"/>
  <c r="B31" i="18"/>
  <c r="B98" i="18" s="1"/>
  <c r="B32" i="18"/>
  <c r="B99" i="18" s="1"/>
  <c r="B33" i="18"/>
  <c r="B100" i="18" s="1"/>
  <c r="B34" i="18"/>
  <c r="B101" i="18" s="1"/>
  <c r="B35" i="18"/>
  <c r="B102" i="18" s="1"/>
  <c r="B36" i="18"/>
  <c r="B103" i="18" s="1"/>
  <c r="B37" i="18"/>
  <c r="B104" i="18" s="1"/>
  <c r="B38" i="18"/>
  <c r="B105" i="18" s="1"/>
  <c r="B39" i="18"/>
  <c r="B106" i="18" s="1"/>
  <c r="B40" i="18"/>
  <c r="B107" i="18" s="1"/>
  <c r="B24" i="18"/>
  <c r="B92" i="18"/>
  <c r="B94" i="18"/>
  <c r="J92" i="18"/>
  <c r="J93" i="18"/>
  <c r="J100" i="18"/>
  <c r="Z91" i="18"/>
  <c r="Z96" i="18"/>
  <c r="AH92" i="18"/>
  <c r="AH97" i="18"/>
  <c r="B91" i="18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AH42" i="16"/>
  <c r="AH43" i="16"/>
  <c r="AH44" i="16"/>
  <c r="AH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24" i="16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4" i="2"/>
  <c r="B25" i="2"/>
  <c r="B73" i="2" s="1"/>
  <c r="B26" i="2"/>
  <c r="B74" i="2" s="1"/>
  <c r="B27" i="2"/>
  <c r="B75" i="2" s="1"/>
  <c r="B28" i="2"/>
  <c r="B76" i="2" s="1"/>
  <c r="B29" i="2"/>
  <c r="B77" i="2" s="1"/>
  <c r="B30" i="2"/>
  <c r="B31" i="2"/>
  <c r="B79" i="2" s="1"/>
  <c r="B32" i="2"/>
  <c r="B80" i="2" s="1"/>
  <c r="B33" i="2"/>
  <c r="B81" i="2" s="1"/>
  <c r="B34" i="2"/>
  <c r="B82" i="2" s="1"/>
  <c r="B35" i="2"/>
  <c r="B83" i="2" s="1"/>
  <c r="B36" i="2"/>
  <c r="B84" i="2" s="1"/>
  <c r="B37" i="2"/>
  <c r="B85" i="2" s="1"/>
  <c r="B38" i="2"/>
  <c r="B39" i="2"/>
  <c r="B87" i="2" s="1"/>
  <c r="B40" i="2"/>
  <c r="B88" i="2" s="1"/>
  <c r="B41" i="2"/>
  <c r="B89" i="2" s="1"/>
  <c r="B42" i="2"/>
  <c r="B90" i="2" s="1"/>
  <c r="B43" i="2"/>
  <c r="B91" i="2" s="1"/>
  <c r="B44" i="2"/>
  <c r="B92" i="2" s="1"/>
  <c r="B45" i="2"/>
  <c r="B93" i="2" s="1"/>
  <c r="B46" i="2"/>
  <c r="B47" i="2"/>
  <c r="B95" i="2" s="1"/>
  <c r="B48" i="2"/>
  <c r="B96" i="2" s="1"/>
  <c r="B49" i="2"/>
  <c r="B97" i="2" s="1"/>
  <c r="B50" i="2"/>
  <c r="B98" i="2" s="1"/>
  <c r="B51" i="2"/>
  <c r="B99" i="2" s="1"/>
  <c r="B52" i="2"/>
  <c r="B100" i="2" s="1"/>
  <c r="B53" i="2"/>
  <c r="B101" i="2" s="1"/>
  <c r="B54" i="2"/>
  <c r="B55" i="2"/>
  <c r="B103" i="2" s="1"/>
  <c r="B56" i="2"/>
  <c r="B104" i="2" s="1"/>
  <c r="B57" i="2"/>
  <c r="B105" i="2" s="1"/>
  <c r="B58" i="2"/>
  <c r="B106" i="2" s="1"/>
  <c r="B59" i="2"/>
  <c r="B107" i="2" s="1"/>
  <c r="B60" i="2"/>
  <c r="B108" i="2" s="1"/>
  <c r="B61" i="2"/>
  <c r="B109" i="2" s="1"/>
  <c r="B62" i="2"/>
  <c r="B63" i="2"/>
  <c r="B111" i="2" s="1"/>
  <c r="B24" i="2"/>
  <c r="B72" i="2" s="1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24" i="17"/>
  <c r="B49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24" i="17"/>
  <c r="S8" i="4"/>
  <c r="B78" i="2"/>
  <c r="B86" i="2"/>
  <c r="B94" i="2"/>
  <c r="B102" i="2"/>
  <c r="B110" i="2"/>
  <c r="B67" i="22" l="1"/>
  <c r="B71" i="22"/>
  <c r="B75" i="22"/>
  <c r="B63" i="22"/>
  <c r="B72" i="22"/>
  <c r="B59" i="22"/>
  <c r="B110" i="22"/>
  <c r="B122" i="22"/>
  <c r="B106" i="22"/>
  <c r="B118" i="22"/>
  <c r="B64" i="22"/>
  <c r="B121" i="22"/>
  <c r="B117" i="22"/>
  <c r="B113" i="22"/>
  <c r="B109" i="22"/>
  <c r="B105" i="22"/>
  <c r="B116" i="22"/>
  <c r="B108" i="22"/>
  <c r="R31" i="23"/>
  <c r="R50" i="23"/>
  <c r="R46" i="23"/>
  <c r="R42" i="23"/>
  <c r="R38" i="23"/>
  <c r="R34" i="23"/>
  <c r="R30" i="23"/>
  <c r="R26" i="23"/>
  <c r="R36" i="23"/>
  <c r="R32" i="23"/>
  <c r="R28" i="23"/>
  <c r="R51" i="23"/>
  <c r="R47" i="23"/>
  <c r="R43" i="23"/>
  <c r="R39" i="23"/>
  <c r="R35" i="23"/>
  <c r="R27" i="23"/>
  <c r="R24" i="23"/>
  <c r="R49" i="23"/>
  <c r="R45" i="23"/>
  <c r="R41" i="23"/>
  <c r="R37" i="23"/>
  <c r="R33" i="23"/>
  <c r="R29" i="23"/>
  <c r="B54" i="22"/>
  <c r="P5" i="4"/>
  <c r="P6" i="4"/>
  <c r="P15" i="4"/>
  <c r="P16" i="4"/>
  <c r="P17" i="4"/>
  <c r="P4" i="4"/>
  <c r="U55" i="4" l="1"/>
  <c r="Z28" i="23"/>
  <c r="Z32" i="23"/>
  <c r="Z36" i="23"/>
  <c r="Z40" i="23"/>
  <c r="Z44" i="23"/>
  <c r="Z26" i="23"/>
  <c r="Z34" i="23"/>
  <c r="Z42" i="23"/>
  <c r="Z31" i="23"/>
  <c r="Z39" i="23"/>
  <c r="Z25" i="23"/>
  <c r="Z29" i="23"/>
  <c r="Z33" i="23"/>
  <c r="Z37" i="23"/>
  <c r="Z41" i="23"/>
  <c r="Z45" i="23"/>
  <c r="Z30" i="23"/>
  <c r="Z38" i="23"/>
  <c r="Z24" i="23"/>
  <c r="Z27" i="23"/>
  <c r="Z35" i="23"/>
  <c r="Z43" i="23"/>
  <c r="O17" i="4"/>
  <c r="O16" i="4"/>
  <c r="O15" i="4"/>
  <c r="O5" i="4"/>
  <c r="O6" i="4"/>
  <c r="O4" i="4"/>
  <c r="AH26" i="23" l="1"/>
  <c r="AH30" i="23"/>
  <c r="AH34" i="23"/>
  <c r="AH38" i="23"/>
  <c r="AH28" i="23"/>
  <c r="AH32" i="23"/>
  <c r="AH40" i="23"/>
  <c r="AH29" i="23"/>
  <c r="AH37" i="23"/>
  <c r="AH27" i="23"/>
  <c r="AH31" i="23"/>
  <c r="AH35" i="23"/>
  <c r="AH39" i="23"/>
  <c r="AH36" i="23"/>
  <c r="AH25" i="23"/>
  <c r="AH33" i="23"/>
  <c r="AH24" i="23"/>
  <c r="F5" i="4" l="1"/>
  <c r="F4" i="4"/>
  <c r="E5" i="4"/>
  <c r="E4" i="4"/>
  <c r="D5" i="4"/>
  <c r="D4" i="4"/>
  <c r="C5" i="4"/>
  <c r="C4" i="4"/>
  <c r="B5" i="4"/>
  <c r="B4" i="4"/>
  <c r="B134" i="17"/>
  <c r="E134" i="17"/>
  <c r="B135" i="17"/>
  <c r="E135" i="17"/>
  <c r="B136" i="17"/>
  <c r="E136" i="17"/>
  <c r="B137" i="17"/>
  <c r="E137" i="17"/>
  <c r="B138" i="17"/>
  <c r="E138" i="17"/>
  <c r="B86" i="17"/>
  <c r="E86" i="17"/>
  <c r="B87" i="17"/>
  <c r="E87" i="17"/>
  <c r="B82" i="17"/>
  <c r="E82" i="17"/>
  <c r="B83" i="17"/>
  <c r="E83" i="17"/>
  <c r="B84" i="17"/>
  <c r="E84" i="17"/>
  <c r="B85" i="17"/>
  <c r="E85" i="17"/>
  <c r="E44" i="17"/>
  <c r="E45" i="17"/>
  <c r="E46" i="17"/>
  <c r="E47" i="17"/>
  <c r="E48" i="17"/>
  <c r="E49" i="17"/>
  <c r="F22" i="4" l="1"/>
  <c r="F21" i="4"/>
  <c r="E22" i="4"/>
  <c r="E21" i="4"/>
  <c r="D22" i="4"/>
  <c r="D21" i="4"/>
  <c r="C22" i="4"/>
  <c r="C21" i="4"/>
  <c r="B22" i="4"/>
  <c r="B21" i="4"/>
  <c r="F20" i="4"/>
  <c r="F19" i="4"/>
  <c r="E20" i="4"/>
  <c r="E19" i="4"/>
  <c r="D20" i="4"/>
  <c r="D19" i="4"/>
  <c r="C20" i="4"/>
  <c r="C19" i="4"/>
  <c r="B20" i="4"/>
  <c r="F18" i="4"/>
  <c r="F17" i="4"/>
  <c r="E18" i="4"/>
  <c r="E17" i="4"/>
  <c r="D18" i="4"/>
  <c r="D17" i="4"/>
  <c r="C18" i="4"/>
  <c r="C17" i="4"/>
  <c r="B18" i="4"/>
  <c r="B17" i="4"/>
  <c r="F16" i="4"/>
  <c r="F15" i="4"/>
  <c r="E16" i="4"/>
  <c r="E15" i="4"/>
  <c r="D16" i="4"/>
  <c r="D15" i="4"/>
  <c r="C16" i="4"/>
  <c r="C15" i="4"/>
  <c r="B16" i="4"/>
  <c r="B15" i="4"/>
  <c r="F11" i="4"/>
  <c r="F10" i="4"/>
  <c r="E11" i="4"/>
  <c r="E10" i="4"/>
  <c r="D11" i="4"/>
  <c r="D10" i="4"/>
  <c r="C11" i="4"/>
  <c r="C10" i="4"/>
  <c r="B11" i="4"/>
  <c r="B10" i="4"/>
  <c r="F9" i="4"/>
  <c r="F8" i="4"/>
  <c r="E9" i="4"/>
  <c r="E8" i="4"/>
  <c r="D9" i="4"/>
  <c r="D8" i="4"/>
  <c r="C9" i="4"/>
  <c r="C8" i="4"/>
  <c r="B9" i="4"/>
  <c r="B8" i="4"/>
  <c r="F7" i="4"/>
  <c r="F6" i="4"/>
  <c r="E7" i="4"/>
  <c r="E6" i="4"/>
  <c r="D7" i="4"/>
  <c r="D6" i="4"/>
  <c r="C7" i="4"/>
  <c r="C6" i="4"/>
  <c r="B7" i="4"/>
  <c r="B6" i="4"/>
  <c r="U48" i="23" l="1"/>
  <c r="U49" i="23"/>
  <c r="U50" i="23"/>
  <c r="U51" i="23"/>
  <c r="U52" i="23"/>
  <c r="B101" i="16" l="1"/>
  <c r="E101" i="16"/>
  <c r="U134" i="23" l="1"/>
  <c r="R134" i="23"/>
  <c r="E134" i="23"/>
  <c r="B134" i="23"/>
  <c r="U133" i="23"/>
  <c r="R133" i="23"/>
  <c r="E133" i="23"/>
  <c r="B133" i="23"/>
  <c r="AC132" i="23"/>
  <c r="Z132" i="23"/>
  <c r="U132" i="23"/>
  <c r="R132" i="23"/>
  <c r="E132" i="23"/>
  <c r="B132" i="23"/>
  <c r="AC131" i="23"/>
  <c r="Z131" i="23"/>
  <c r="U131" i="23"/>
  <c r="R131" i="23"/>
  <c r="E131" i="23"/>
  <c r="B131" i="23"/>
  <c r="AC130" i="23"/>
  <c r="Z130" i="23"/>
  <c r="U130" i="23"/>
  <c r="R130" i="23"/>
  <c r="E130" i="23"/>
  <c r="B130" i="23"/>
  <c r="AC129" i="23"/>
  <c r="Z129" i="23"/>
  <c r="U129" i="23"/>
  <c r="R129" i="23"/>
  <c r="E129" i="23"/>
  <c r="B129" i="23"/>
  <c r="AC128" i="23"/>
  <c r="Z128" i="23"/>
  <c r="U128" i="23"/>
  <c r="R128" i="23"/>
  <c r="E128" i="23"/>
  <c r="B128" i="23"/>
  <c r="AK127" i="23"/>
  <c r="AH127" i="23"/>
  <c r="AC127" i="23"/>
  <c r="Z127" i="23"/>
  <c r="U127" i="23"/>
  <c r="R127" i="23"/>
  <c r="E127" i="23"/>
  <c r="B127" i="23"/>
  <c r="AK126" i="23"/>
  <c r="AH126" i="23"/>
  <c r="AC126" i="23"/>
  <c r="Z126" i="23"/>
  <c r="U126" i="23"/>
  <c r="R126" i="23"/>
  <c r="E126" i="23"/>
  <c r="B126" i="23"/>
  <c r="AK125" i="23"/>
  <c r="AH125" i="23"/>
  <c r="AC125" i="23"/>
  <c r="Z125" i="23"/>
  <c r="U125" i="23"/>
  <c r="R125" i="23"/>
  <c r="E125" i="23"/>
  <c r="B125" i="23"/>
  <c r="AK124" i="23"/>
  <c r="AH124" i="23"/>
  <c r="AC124" i="23"/>
  <c r="Z124" i="23"/>
  <c r="U124" i="23"/>
  <c r="R124" i="23"/>
  <c r="E124" i="23"/>
  <c r="B124" i="23"/>
  <c r="AK123" i="23"/>
  <c r="AH123" i="23"/>
  <c r="AC123" i="23"/>
  <c r="Z123" i="23"/>
  <c r="U123" i="23"/>
  <c r="R123" i="23"/>
  <c r="M123" i="23"/>
  <c r="J123" i="23"/>
  <c r="E123" i="23"/>
  <c r="B123" i="23"/>
  <c r="AK122" i="23"/>
  <c r="AH122" i="23"/>
  <c r="AC122" i="23"/>
  <c r="Z122" i="23"/>
  <c r="U122" i="23"/>
  <c r="R122" i="23"/>
  <c r="M122" i="23"/>
  <c r="J122" i="23"/>
  <c r="E122" i="23"/>
  <c r="B122" i="23"/>
  <c r="AK121" i="23"/>
  <c r="AH121" i="23"/>
  <c r="AC121" i="23"/>
  <c r="Z121" i="23"/>
  <c r="U121" i="23"/>
  <c r="R121" i="23"/>
  <c r="M121" i="23"/>
  <c r="J121" i="23"/>
  <c r="E121" i="23"/>
  <c r="B121" i="23"/>
  <c r="AK120" i="23"/>
  <c r="AH120" i="23"/>
  <c r="AC120" i="23"/>
  <c r="Z120" i="23"/>
  <c r="U120" i="23"/>
  <c r="R120" i="23"/>
  <c r="M120" i="23"/>
  <c r="J120" i="23"/>
  <c r="E120" i="23"/>
  <c r="B120" i="23"/>
  <c r="AK119" i="23"/>
  <c r="AH119" i="23"/>
  <c r="AC119" i="23"/>
  <c r="Z119" i="23"/>
  <c r="U119" i="23"/>
  <c r="R119" i="23"/>
  <c r="M119" i="23"/>
  <c r="J119" i="23"/>
  <c r="E119" i="23"/>
  <c r="B119" i="23"/>
  <c r="AK118" i="23"/>
  <c r="AH118" i="23"/>
  <c r="AC118" i="23"/>
  <c r="Z118" i="23"/>
  <c r="U118" i="23"/>
  <c r="R118" i="23"/>
  <c r="M118" i="23"/>
  <c r="J118" i="23"/>
  <c r="E118" i="23"/>
  <c r="B118" i="23"/>
  <c r="AK117" i="23"/>
  <c r="AH117" i="23"/>
  <c r="AC117" i="23"/>
  <c r="Z117" i="23"/>
  <c r="U117" i="23"/>
  <c r="R117" i="23"/>
  <c r="M117" i="23"/>
  <c r="J117" i="23"/>
  <c r="E117" i="23"/>
  <c r="B117" i="23"/>
  <c r="AK116" i="23"/>
  <c r="AH116" i="23"/>
  <c r="AC116" i="23"/>
  <c r="Z116" i="23"/>
  <c r="U116" i="23"/>
  <c r="R116" i="23"/>
  <c r="M116" i="23"/>
  <c r="J116" i="23"/>
  <c r="E116" i="23"/>
  <c r="B116" i="23"/>
  <c r="AK115" i="23"/>
  <c r="AH115" i="23"/>
  <c r="AC115" i="23"/>
  <c r="Z115" i="23"/>
  <c r="U115" i="23"/>
  <c r="R115" i="23"/>
  <c r="M115" i="23"/>
  <c r="J115" i="23"/>
  <c r="E115" i="23"/>
  <c r="B115" i="23"/>
  <c r="AK114" i="23"/>
  <c r="AH114" i="23"/>
  <c r="AC114" i="23"/>
  <c r="Z114" i="23"/>
  <c r="U114" i="23"/>
  <c r="R114" i="23"/>
  <c r="M114" i="23"/>
  <c r="J114" i="23"/>
  <c r="E114" i="23"/>
  <c r="B114" i="23"/>
  <c r="AK113" i="23"/>
  <c r="AH113" i="23"/>
  <c r="AC113" i="23"/>
  <c r="Z113" i="23"/>
  <c r="U113" i="23"/>
  <c r="R113" i="23"/>
  <c r="M113" i="23"/>
  <c r="J113" i="23"/>
  <c r="E113" i="23"/>
  <c r="B113" i="23"/>
  <c r="AK112" i="23"/>
  <c r="AH112" i="23"/>
  <c r="AC112" i="23"/>
  <c r="Z112" i="23"/>
  <c r="U112" i="23"/>
  <c r="R112" i="23"/>
  <c r="M112" i="23"/>
  <c r="J112" i="23"/>
  <c r="E112" i="23"/>
  <c r="B112" i="23"/>
  <c r="AK111" i="23"/>
  <c r="AH111" i="23"/>
  <c r="AC111" i="23"/>
  <c r="Z111" i="23"/>
  <c r="U111" i="23"/>
  <c r="R111" i="23"/>
  <c r="M111" i="23"/>
  <c r="J111" i="23"/>
  <c r="E111" i="23"/>
  <c r="B111" i="23"/>
  <c r="AM107" i="23"/>
  <c r="AE107" i="23"/>
  <c r="W107" i="23"/>
  <c r="O107" i="23"/>
  <c r="G107" i="23"/>
  <c r="U84" i="23"/>
  <c r="R84" i="23"/>
  <c r="U83" i="23"/>
  <c r="R83" i="23"/>
  <c r="AC82" i="23"/>
  <c r="Z82" i="23"/>
  <c r="U82" i="23"/>
  <c r="R82" i="23"/>
  <c r="E82" i="23"/>
  <c r="B82" i="23"/>
  <c r="AC81" i="23"/>
  <c r="Z81" i="23"/>
  <c r="U81" i="23"/>
  <c r="R81" i="23"/>
  <c r="E81" i="23"/>
  <c r="B81" i="23"/>
  <c r="AC80" i="23"/>
  <c r="Z80" i="23"/>
  <c r="U80" i="23"/>
  <c r="R80" i="23"/>
  <c r="E80" i="23"/>
  <c r="B80" i="23"/>
  <c r="AC79" i="23"/>
  <c r="Z79" i="23"/>
  <c r="U79" i="23"/>
  <c r="R79" i="23"/>
  <c r="E79" i="23"/>
  <c r="B79" i="23"/>
  <c r="AC78" i="23"/>
  <c r="Z78" i="23"/>
  <c r="U78" i="23"/>
  <c r="R78" i="23"/>
  <c r="E78" i="23"/>
  <c r="B78" i="23"/>
  <c r="AK77" i="23"/>
  <c r="AH77" i="23"/>
  <c r="AC77" i="23"/>
  <c r="Z77" i="23"/>
  <c r="U77" i="23"/>
  <c r="R77" i="23"/>
  <c r="E77" i="23"/>
  <c r="B77" i="23"/>
  <c r="AK76" i="23"/>
  <c r="AH76" i="23"/>
  <c r="AC76" i="23"/>
  <c r="Z76" i="23"/>
  <c r="U76" i="23"/>
  <c r="R76" i="23"/>
  <c r="E76" i="23"/>
  <c r="B76" i="23"/>
  <c r="AK75" i="23"/>
  <c r="AH75" i="23"/>
  <c r="AC75" i="23"/>
  <c r="Z75" i="23"/>
  <c r="U75" i="23"/>
  <c r="R75" i="23"/>
  <c r="E75" i="23"/>
  <c r="B75" i="23"/>
  <c r="AK74" i="23"/>
  <c r="AH74" i="23"/>
  <c r="AC74" i="23"/>
  <c r="Z74" i="23"/>
  <c r="U74" i="23"/>
  <c r="R74" i="23"/>
  <c r="M74" i="23"/>
  <c r="J74" i="23"/>
  <c r="E74" i="23"/>
  <c r="B74" i="23"/>
  <c r="AK73" i="23"/>
  <c r="AH73" i="23"/>
  <c r="AC73" i="23"/>
  <c r="Z73" i="23"/>
  <c r="U73" i="23"/>
  <c r="R73" i="23"/>
  <c r="M73" i="23"/>
  <c r="J73" i="23"/>
  <c r="E73" i="23"/>
  <c r="B73" i="23"/>
  <c r="AK72" i="23"/>
  <c r="AH72" i="23"/>
  <c r="AC72" i="23"/>
  <c r="Z72" i="23"/>
  <c r="U72" i="23"/>
  <c r="R72" i="23"/>
  <c r="M72" i="23"/>
  <c r="J72" i="23"/>
  <c r="E72" i="23"/>
  <c r="B72" i="23"/>
  <c r="AK71" i="23"/>
  <c r="AH71" i="23"/>
  <c r="AC71" i="23"/>
  <c r="Z71" i="23"/>
  <c r="U71" i="23"/>
  <c r="R71" i="23"/>
  <c r="M71" i="23"/>
  <c r="J71" i="23"/>
  <c r="E71" i="23"/>
  <c r="B71" i="23"/>
  <c r="AK70" i="23"/>
  <c r="AH70" i="23"/>
  <c r="AC70" i="23"/>
  <c r="Z70" i="23"/>
  <c r="U70" i="23"/>
  <c r="R70" i="23"/>
  <c r="M70" i="23"/>
  <c r="J70" i="23"/>
  <c r="E70" i="23"/>
  <c r="B70" i="23"/>
  <c r="AK69" i="23"/>
  <c r="AH69" i="23"/>
  <c r="AC69" i="23"/>
  <c r="Z69" i="23"/>
  <c r="U69" i="23"/>
  <c r="R69" i="23"/>
  <c r="M69" i="23"/>
  <c r="J69" i="23"/>
  <c r="E69" i="23"/>
  <c r="B69" i="23"/>
  <c r="AK68" i="23"/>
  <c r="AH68" i="23"/>
  <c r="AC68" i="23"/>
  <c r="Z68" i="23"/>
  <c r="U68" i="23"/>
  <c r="R68" i="23"/>
  <c r="M68" i="23"/>
  <c r="J68" i="23"/>
  <c r="E68" i="23"/>
  <c r="B68" i="23"/>
  <c r="AK67" i="23"/>
  <c r="AH67" i="23"/>
  <c r="AC67" i="23"/>
  <c r="Z67" i="23"/>
  <c r="U67" i="23"/>
  <c r="R67" i="23"/>
  <c r="M67" i="23"/>
  <c r="J67" i="23"/>
  <c r="E67" i="23"/>
  <c r="B67" i="23"/>
  <c r="AK66" i="23"/>
  <c r="AH66" i="23"/>
  <c r="AC66" i="23"/>
  <c r="Z66" i="23"/>
  <c r="U66" i="23"/>
  <c r="R66" i="23"/>
  <c r="M66" i="23"/>
  <c r="J66" i="23"/>
  <c r="E66" i="23"/>
  <c r="B66" i="23"/>
  <c r="AK65" i="23"/>
  <c r="AH65" i="23"/>
  <c r="AC65" i="23"/>
  <c r="Z65" i="23"/>
  <c r="U65" i="23"/>
  <c r="R65" i="23"/>
  <c r="M65" i="23"/>
  <c r="J65" i="23"/>
  <c r="E65" i="23"/>
  <c r="B65" i="23"/>
  <c r="AK64" i="23"/>
  <c r="AH64" i="23"/>
  <c r="AC64" i="23"/>
  <c r="Z64" i="23"/>
  <c r="U64" i="23"/>
  <c r="R64" i="23"/>
  <c r="M64" i="23"/>
  <c r="J64" i="23"/>
  <c r="E64" i="23"/>
  <c r="B64" i="23"/>
  <c r="AK63" i="23"/>
  <c r="AH63" i="23"/>
  <c r="AC63" i="23"/>
  <c r="Z63" i="23"/>
  <c r="U63" i="23"/>
  <c r="R63" i="23"/>
  <c r="M63" i="23"/>
  <c r="J63" i="23"/>
  <c r="E63" i="23"/>
  <c r="B63" i="23"/>
  <c r="AK62" i="23"/>
  <c r="AH62" i="23"/>
  <c r="AC62" i="23"/>
  <c r="Z62" i="23"/>
  <c r="U62" i="23"/>
  <c r="R62" i="23"/>
  <c r="M62" i="23"/>
  <c r="J62" i="23"/>
  <c r="E62" i="23"/>
  <c r="B62" i="23"/>
  <c r="AK61" i="23"/>
  <c r="AH61" i="23"/>
  <c r="AC61" i="23"/>
  <c r="Z61" i="23"/>
  <c r="U61" i="23"/>
  <c r="R61" i="23"/>
  <c r="M61" i="23"/>
  <c r="J61" i="23"/>
  <c r="E61" i="23"/>
  <c r="B61" i="23"/>
  <c r="AM57" i="23"/>
  <c r="AE57" i="23"/>
  <c r="W57" i="23"/>
  <c r="O57" i="23"/>
  <c r="G57" i="23"/>
  <c r="T56" i="23"/>
  <c r="D56" i="23"/>
  <c r="AB56" i="23" s="1"/>
  <c r="U47" i="23"/>
  <c r="E47" i="23"/>
  <c r="U46" i="23"/>
  <c r="E46" i="23"/>
  <c r="AC45" i="23"/>
  <c r="U45" i="23"/>
  <c r="E45" i="23"/>
  <c r="AC44" i="23"/>
  <c r="U44" i="23"/>
  <c r="E44" i="23"/>
  <c r="AC43" i="23"/>
  <c r="U43" i="23"/>
  <c r="E43" i="23"/>
  <c r="AC42" i="23"/>
  <c r="U42" i="23"/>
  <c r="E42" i="23"/>
  <c r="AC41" i="23"/>
  <c r="U41" i="23"/>
  <c r="E41" i="23"/>
  <c r="AK40" i="23"/>
  <c r="AC40" i="23"/>
  <c r="U40" i="23"/>
  <c r="E40" i="23"/>
  <c r="AK39" i="23"/>
  <c r="AC39" i="23"/>
  <c r="U39" i="23"/>
  <c r="E39" i="23"/>
  <c r="AK38" i="23"/>
  <c r="AC38" i="23"/>
  <c r="U38" i="23"/>
  <c r="E38" i="23"/>
  <c r="AK37" i="23"/>
  <c r="AC37" i="23"/>
  <c r="U37" i="23"/>
  <c r="M37" i="23"/>
  <c r="E37" i="23"/>
  <c r="AK36" i="23"/>
  <c r="AC36" i="23"/>
  <c r="U36" i="23"/>
  <c r="M36" i="23"/>
  <c r="E36" i="23"/>
  <c r="AK35" i="23"/>
  <c r="AC35" i="23"/>
  <c r="U35" i="23"/>
  <c r="M35" i="23"/>
  <c r="E35" i="23"/>
  <c r="AK34" i="23"/>
  <c r="AC34" i="23"/>
  <c r="U34" i="23"/>
  <c r="M34" i="23"/>
  <c r="E34" i="23"/>
  <c r="AK33" i="23"/>
  <c r="AC33" i="23"/>
  <c r="U33" i="23"/>
  <c r="M33" i="23"/>
  <c r="E33" i="23"/>
  <c r="AK32" i="23"/>
  <c r="AC32" i="23"/>
  <c r="U32" i="23"/>
  <c r="M32" i="23"/>
  <c r="E32" i="23"/>
  <c r="AK31" i="23"/>
  <c r="AC31" i="23"/>
  <c r="U31" i="23"/>
  <c r="M31" i="23"/>
  <c r="E31" i="23"/>
  <c r="AK30" i="23"/>
  <c r="AC30" i="23"/>
  <c r="U30" i="23"/>
  <c r="M30" i="23"/>
  <c r="E30" i="23"/>
  <c r="AK29" i="23"/>
  <c r="AC29" i="23"/>
  <c r="U29" i="23"/>
  <c r="M29" i="23"/>
  <c r="E29" i="23"/>
  <c r="AK28" i="23"/>
  <c r="AC28" i="23"/>
  <c r="U28" i="23"/>
  <c r="M28" i="23"/>
  <c r="E28" i="23"/>
  <c r="AK27" i="23"/>
  <c r="AC27" i="23"/>
  <c r="U27" i="23"/>
  <c r="M27" i="23"/>
  <c r="E27" i="23"/>
  <c r="AK26" i="23"/>
  <c r="AC26" i="23"/>
  <c r="U26" i="23"/>
  <c r="M26" i="23"/>
  <c r="E26" i="23"/>
  <c r="AK25" i="23"/>
  <c r="AC25" i="23"/>
  <c r="U25" i="23"/>
  <c r="M25" i="23"/>
  <c r="E25" i="23"/>
  <c r="AK24" i="23"/>
  <c r="AC24" i="23"/>
  <c r="U24" i="23"/>
  <c r="M24" i="23"/>
  <c r="E24" i="23"/>
  <c r="AI22" i="23"/>
  <c r="AA22" i="23"/>
  <c r="S22" i="23"/>
  <c r="K22" i="23"/>
  <c r="C22" i="23"/>
  <c r="AM3" i="23"/>
  <c r="AE3" i="23"/>
  <c r="W3" i="23"/>
  <c r="O3" i="23"/>
  <c r="G3" i="23"/>
  <c r="AJ2" i="23"/>
  <c r="AB2" i="23"/>
  <c r="T2" i="23"/>
  <c r="L2" i="23"/>
  <c r="E123" i="22"/>
  <c r="E122" i="22"/>
  <c r="E121" i="22"/>
  <c r="E120" i="22"/>
  <c r="E119" i="22"/>
  <c r="E118" i="22"/>
  <c r="M117" i="22"/>
  <c r="J117" i="22"/>
  <c r="E117" i="22"/>
  <c r="M116" i="22"/>
  <c r="J116" i="22"/>
  <c r="E116" i="22"/>
  <c r="M115" i="22"/>
  <c r="J115" i="22"/>
  <c r="E115" i="22"/>
  <c r="M114" i="22"/>
  <c r="J114" i="22"/>
  <c r="E114" i="22"/>
  <c r="U113" i="22"/>
  <c r="R113" i="22"/>
  <c r="M113" i="22"/>
  <c r="J113" i="22"/>
  <c r="E113" i="22"/>
  <c r="AC112" i="22"/>
  <c r="Z112" i="22"/>
  <c r="U112" i="22"/>
  <c r="R112" i="22"/>
  <c r="M112" i="22"/>
  <c r="J112" i="22"/>
  <c r="E112" i="22"/>
  <c r="AK111" i="22"/>
  <c r="AH111" i="22"/>
  <c r="AC111" i="22"/>
  <c r="Z111" i="22"/>
  <c r="U111" i="22"/>
  <c r="R111" i="22"/>
  <c r="M111" i="22"/>
  <c r="J111" i="22"/>
  <c r="E111" i="22"/>
  <c r="AK110" i="22"/>
  <c r="AH110" i="22"/>
  <c r="AC110" i="22"/>
  <c r="Z110" i="22"/>
  <c r="U110" i="22"/>
  <c r="R110" i="22"/>
  <c r="M110" i="22"/>
  <c r="J110" i="22"/>
  <c r="E110" i="22"/>
  <c r="AK109" i="22"/>
  <c r="AH109" i="22"/>
  <c r="AC109" i="22"/>
  <c r="Z109" i="22"/>
  <c r="U109" i="22"/>
  <c r="R109" i="22"/>
  <c r="M109" i="22"/>
  <c r="J109" i="22"/>
  <c r="E109" i="22"/>
  <c r="AK108" i="22"/>
  <c r="AH108" i="22"/>
  <c r="AC108" i="22"/>
  <c r="Z108" i="22"/>
  <c r="U108" i="22"/>
  <c r="R108" i="22"/>
  <c r="M108" i="22"/>
  <c r="J108" i="22"/>
  <c r="E108" i="22"/>
  <c r="AK107" i="22"/>
  <c r="AH107" i="22"/>
  <c r="AC107" i="22"/>
  <c r="Z107" i="22"/>
  <c r="U107" i="22"/>
  <c r="R107" i="22"/>
  <c r="M107" i="22"/>
  <c r="J107" i="22"/>
  <c r="E107" i="22"/>
  <c r="AK106" i="22"/>
  <c r="AH106" i="22"/>
  <c r="AC106" i="22"/>
  <c r="Z106" i="22"/>
  <c r="U106" i="22"/>
  <c r="R106" i="22"/>
  <c r="M106" i="22"/>
  <c r="J106" i="22"/>
  <c r="E106" i="22"/>
  <c r="AK105" i="22"/>
  <c r="AH105" i="22"/>
  <c r="AC105" i="22"/>
  <c r="Z105" i="22"/>
  <c r="U105" i="22"/>
  <c r="R105" i="22"/>
  <c r="M105" i="22"/>
  <c r="J105" i="22"/>
  <c r="E105" i="22"/>
  <c r="AK104" i="22"/>
  <c r="AH104" i="22"/>
  <c r="AC104" i="22"/>
  <c r="Z104" i="22"/>
  <c r="U104" i="22"/>
  <c r="R104" i="22"/>
  <c r="M104" i="22"/>
  <c r="J104" i="22"/>
  <c r="E104" i="22"/>
  <c r="AK103" i="22"/>
  <c r="AH103" i="22"/>
  <c r="AC103" i="22"/>
  <c r="Z103" i="22"/>
  <c r="U103" i="22"/>
  <c r="R103" i="22"/>
  <c r="M103" i="22"/>
  <c r="J103" i="22"/>
  <c r="E103" i="22"/>
  <c r="AK102" i="22"/>
  <c r="AH102" i="22"/>
  <c r="AC102" i="22"/>
  <c r="Z102" i="22"/>
  <c r="U102" i="22"/>
  <c r="R102" i="22"/>
  <c r="M102" i="22"/>
  <c r="J102" i="22"/>
  <c r="E102" i="22"/>
  <c r="AM98" i="22"/>
  <c r="AE98" i="22"/>
  <c r="W98" i="22"/>
  <c r="O98" i="22"/>
  <c r="G98" i="22"/>
  <c r="E75" i="22"/>
  <c r="E74" i="22"/>
  <c r="E73" i="22"/>
  <c r="E72" i="22"/>
  <c r="E71" i="22"/>
  <c r="E70" i="22"/>
  <c r="E69" i="22"/>
  <c r="E68" i="22"/>
  <c r="E67" i="22"/>
  <c r="M66" i="22"/>
  <c r="J66" i="22"/>
  <c r="E66" i="22"/>
  <c r="U65" i="22"/>
  <c r="R65" i="22"/>
  <c r="M65" i="22"/>
  <c r="J65" i="22"/>
  <c r="E65" i="22"/>
  <c r="AC64" i="22"/>
  <c r="Z64" i="22"/>
  <c r="U64" i="22"/>
  <c r="R64" i="22"/>
  <c r="M64" i="22"/>
  <c r="J64" i="22"/>
  <c r="E64" i="22"/>
  <c r="AK63" i="22"/>
  <c r="AH63" i="22"/>
  <c r="AC63" i="22"/>
  <c r="Z63" i="22"/>
  <c r="U63" i="22"/>
  <c r="R63" i="22"/>
  <c r="M63" i="22"/>
  <c r="J63" i="22"/>
  <c r="E63" i="22"/>
  <c r="AK62" i="22"/>
  <c r="AH62" i="22"/>
  <c r="AC62" i="22"/>
  <c r="Z62" i="22"/>
  <c r="U62" i="22"/>
  <c r="R62" i="22"/>
  <c r="M62" i="22"/>
  <c r="J62" i="22"/>
  <c r="E62" i="22"/>
  <c r="AK61" i="22"/>
  <c r="AH61" i="22"/>
  <c r="AC61" i="22"/>
  <c r="Z61" i="22"/>
  <c r="U61" i="22"/>
  <c r="R61" i="22"/>
  <c r="M61" i="22"/>
  <c r="J61" i="22"/>
  <c r="E61" i="22"/>
  <c r="AK60" i="22"/>
  <c r="AH60" i="22"/>
  <c r="AC60" i="22"/>
  <c r="Z60" i="22"/>
  <c r="U60" i="22"/>
  <c r="R60" i="22"/>
  <c r="M60" i="22"/>
  <c r="J60" i="22"/>
  <c r="E60" i="22"/>
  <c r="AK59" i="22"/>
  <c r="AH59" i="22"/>
  <c r="AC59" i="22"/>
  <c r="Z59" i="22"/>
  <c r="U59" i="22"/>
  <c r="R59" i="22"/>
  <c r="M59" i="22"/>
  <c r="J59" i="22"/>
  <c r="E59" i="22"/>
  <c r="AK58" i="22"/>
  <c r="AH58" i="22"/>
  <c r="AC58" i="22"/>
  <c r="Z58" i="22"/>
  <c r="U58" i="22"/>
  <c r="R58" i="22"/>
  <c r="M58" i="22"/>
  <c r="J58" i="22"/>
  <c r="E58" i="22"/>
  <c r="AK57" i="22"/>
  <c r="AH57" i="22"/>
  <c r="AC57" i="22"/>
  <c r="Z57" i="22"/>
  <c r="U57" i="22"/>
  <c r="R57" i="22"/>
  <c r="M57" i="22"/>
  <c r="J57" i="22"/>
  <c r="E57" i="22"/>
  <c r="AK56" i="22"/>
  <c r="AH56" i="22"/>
  <c r="AC56" i="22"/>
  <c r="Z56" i="22"/>
  <c r="U56" i="22"/>
  <c r="R56" i="22"/>
  <c r="M56" i="22"/>
  <c r="J56" i="22"/>
  <c r="E56" i="22"/>
  <c r="AK55" i="22"/>
  <c r="AH55" i="22"/>
  <c r="AC55" i="22"/>
  <c r="Z55" i="22"/>
  <c r="U55" i="22"/>
  <c r="R55" i="22"/>
  <c r="M55" i="22"/>
  <c r="J55" i="22"/>
  <c r="E55" i="22"/>
  <c r="AK54" i="22"/>
  <c r="AH54" i="22"/>
  <c r="AC54" i="22"/>
  <c r="Z54" i="22"/>
  <c r="U54" i="22"/>
  <c r="R54" i="22"/>
  <c r="M54" i="22"/>
  <c r="J54" i="22"/>
  <c r="E54" i="22"/>
  <c r="AM50" i="22"/>
  <c r="AE50" i="22"/>
  <c r="W50" i="22"/>
  <c r="O50" i="22"/>
  <c r="G50" i="22"/>
  <c r="D49" i="22"/>
  <c r="AJ49" i="22" s="1"/>
  <c r="E45" i="22"/>
  <c r="E44" i="22"/>
  <c r="E43" i="22"/>
  <c r="E42" i="22"/>
  <c r="E41" i="22"/>
  <c r="E40" i="22"/>
  <c r="M39" i="22"/>
  <c r="E39" i="22"/>
  <c r="M38" i="22"/>
  <c r="E38" i="22"/>
  <c r="E37" i="22"/>
  <c r="M36" i="22"/>
  <c r="E36" i="22"/>
  <c r="U35" i="22"/>
  <c r="M35" i="22"/>
  <c r="E35" i="22"/>
  <c r="AC34" i="22"/>
  <c r="U34" i="22"/>
  <c r="M34" i="22"/>
  <c r="E34" i="22"/>
  <c r="AK33" i="22"/>
  <c r="AC33" i="22"/>
  <c r="U33" i="22"/>
  <c r="M33" i="22"/>
  <c r="E33" i="22"/>
  <c r="AK32" i="22"/>
  <c r="AC32" i="22"/>
  <c r="U32" i="22"/>
  <c r="M32" i="22"/>
  <c r="E32" i="22"/>
  <c r="AK31" i="22"/>
  <c r="AC31" i="22"/>
  <c r="U31" i="22"/>
  <c r="M31" i="22"/>
  <c r="E31" i="22"/>
  <c r="AK30" i="22"/>
  <c r="AC30" i="22"/>
  <c r="U30" i="22"/>
  <c r="M30" i="22"/>
  <c r="E30" i="22"/>
  <c r="AK29" i="22"/>
  <c r="AC29" i="22"/>
  <c r="U29" i="22"/>
  <c r="M29" i="22"/>
  <c r="E29" i="22"/>
  <c r="AK28" i="22"/>
  <c r="AC28" i="22"/>
  <c r="U28" i="22"/>
  <c r="M28" i="22"/>
  <c r="E28" i="22"/>
  <c r="AK27" i="22"/>
  <c r="AC27" i="22"/>
  <c r="U27" i="22"/>
  <c r="M27" i="22"/>
  <c r="E27" i="22"/>
  <c r="AK26" i="22"/>
  <c r="AC26" i="22"/>
  <c r="U26" i="22"/>
  <c r="M26" i="22"/>
  <c r="E26" i="22"/>
  <c r="AK25" i="22"/>
  <c r="AC25" i="22"/>
  <c r="U25" i="22"/>
  <c r="M25" i="22"/>
  <c r="E25" i="22"/>
  <c r="AK24" i="22"/>
  <c r="AC24" i="22"/>
  <c r="U24" i="22"/>
  <c r="M24" i="22"/>
  <c r="E24" i="22"/>
  <c r="AI22" i="22"/>
  <c r="AA22" i="22"/>
  <c r="S22" i="22"/>
  <c r="K22" i="22"/>
  <c r="C22" i="22"/>
  <c r="AM3" i="22"/>
  <c r="AE3" i="22"/>
  <c r="W3" i="22"/>
  <c r="O3" i="22"/>
  <c r="G3" i="22"/>
  <c r="AJ2" i="22"/>
  <c r="AB2" i="22"/>
  <c r="T2" i="22"/>
  <c r="L2" i="22"/>
  <c r="E129" i="21"/>
  <c r="B129" i="21"/>
  <c r="E128" i="21"/>
  <c r="B128" i="21"/>
  <c r="E127" i="21"/>
  <c r="B127" i="21"/>
  <c r="E126" i="21"/>
  <c r="B126" i="21"/>
  <c r="E125" i="21"/>
  <c r="B125" i="21"/>
  <c r="E124" i="21"/>
  <c r="B124" i="21"/>
  <c r="E123" i="21"/>
  <c r="B123" i="21"/>
  <c r="E122" i="21"/>
  <c r="B122" i="21"/>
  <c r="M121" i="21"/>
  <c r="J121" i="21"/>
  <c r="E121" i="21"/>
  <c r="B121" i="21"/>
  <c r="M120" i="21"/>
  <c r="J120" i="21"/>
  <c r="E120" i="21"/>
  <c r="B120" i="21"/>
  <c r="M119" i="21"/>
  <c r="J119" i="21"/>
  <c r="E119" i="21"/>
  <c r="B119" i="21"/>
  <c r="M118" i="21"/>
  <c r="J118" i="21"/>
  <c r="E118" i="21"/>
  <c r="B118" i="21"/>
  <c r="U117" i="21"/>
  <c r="R117" i="21"/>
  <c r="M117" i="21"/>
  <c r="J117" i="21"/>
  <c r="E117" i="21"/>
  <c r="B117" i="21"/>
  <c r="AC116" i="21"/>
  <c r="Z116" i="21"/>
  <c r="U116" i="21"/>
  <c r="R116" i="21"/>
  <c r="M116" i="21"/>
  <c r="J116" i="21"/>
  <c r="E116" i="21"/>
  <c r="B116" i="21"/>
  <c r="AK115" i="21"/>
  <c r="AH115" i="21"/>
  <c r="AC115" i="21"/>
  <c r="Z115" i="21"/>
  <c r="U115" i="21"/>
  <c r="R115" i="21"/>
  <c r="M115" i="21"/>
  <c r="J115" i="21"/>
  <c r="E115" i="21"/>
  <c r="B115" i="21"/>
  <c r="AK114" i="21"/>
  <c r="AH114" i="21"/>
  <c r="AC114" i="21"/>
  <c r="Z114" i="21"/>
  <c r="U114" i="21"/>
  <c r="R114" i="21"/>
  <c r="M114" i="21"/>
  <c r="J114" i="21"/>
  <c r="E114" i="21"/>
  <c r="B114" i="21"/>
  <c r="AK113" i="21"/>
  <c r="AH113" i="21"/>
  <c r="AC113" i="21"/>
  <c r="Z113" i="21"/>
  <c r="U113" i="21"/>
  <c r="R113" i="21"/>
  <c r="M113" i="21"/>
  <c r="J113" i="21"/>
  <c r="E113" i="21"/>
  <c r="B113" i="21"/>
  <c r="AK112" i="21"/>
  <c r="AH112" i="21"/>
  <c r="AC112" i="21"/>
  <c r="Z112" i="21"/>
  <c r="U112" i="21"/>
  <c r="R112" i="21"/>
  <c r="M112" i="21"/>
  <c r="J112" i="21"/>
  <c r="E112" i="21"/>
  <c r="B112" i="21"/>
  <c r="AK111" i="21"/>
  <c r="AH111" i="21"/>
  <c r="AC111" i="21"/>
  <c r="Z111" i="21"/>
  <c r="U111" i="21"/>
  <c r="R111" i="21"/>
  <c r="M111" i="21"/>
  <c r="J111" i="21"/>
  <c r="E111" i="21"/>
  <c r="B111" i="21"/>
  <c r="AK110" i="21"/>
  <c r="AH110" i="21"/>
  <c r="AC110" i="21"/>
  <c r="Z110" i="21"/>
  <c r="U110" i="21"/>
  <c r="R110" i="21"/>
  <c r="M110" i="21"/>
  <c r="J110" i="21"/>
  <c r="E110" i="21"/>
  <c r="B110" i="21"/>
  <c r="AK109" i="21"/>
  <c r="AH109" i="21"/>
  <c r="AC109" i="21"/>
  <c r="Z109" i="21"/>
  <c r="U109" i="21"/>
  <c r="R109" i="21"/>
  <c r="M109" i="21"/>
  <c r="J109" i="21"/>
  <c r="E109" i="21"/>
  <c r="B109" i="21"/>
  <c r="AK108" i="21"/>
  <c r="AH108" i="21"/>
  <c r="AC108" i="21"/>
  <c r="Z108" i="21"/>
  <c r="U108" i="21"/>
  <c r="R108" i="21"/>
  <c r="M108" i="21"/>
  <c r="J108" i="21"/>
  <c r="E108" i="21"/>
  <c r="B108" i="21"/>
  <c r="AK107" i="21"/>
  <c r="AH107" i="21"/>
  <c r="AC107" i="21"/>
  <c r="Z107" i="21"/>
  <c r="U107" i="21"/>
  <c r="R107" i="21"/>
  <c r="M107" i="21"/>
  <c r="J107" i="21"/>
  <c r="E107" i="21"/>
  <c r="B107" i="21"/>
  <c r="AK106" i="21"/>
  <c r="AH106" i="21"/>
  <c r="AC106" i="21"/>
  <c r="Z106" i="21"/>
  <c r="U106" i="21"/>
  <c r="R106" i="21"/>
  <c r="M106" i="21"/>
  <c r="J106" i="21"/>
  <c r="E106" i="21"/>
  <c r="B106" i="21"/>
  <c r="AM102" i="21"/>
  <c r="AE102" i="21"/>
  <c r="W102" i="21"/>
  <c r="O102" i="21"/>
  <c r="G102" i="21"/>
  <c r="E79" i="21"/>
  <c r="B79" i="21"/>
  <c r="E78" i="21"/>
  <c r="B78" i="21"/>
  <c r="E77" i="21"/>
  <c r="B77" i="21"/>
  <c r="E76" i="21"/>
  <c r="B76" i="21"/>
  <c r="E75" i="21"/>
  <c r="B75" i="21"/>
  <c r="E74" i="21"/>
  <c r="B74" i="21"/>
  <c r="E73" i="21"/>
  <c r="B73" i="21"/>
  <c r="E72" i="21"/>
  <c r="B72" i="21"/>
  <c r="E71" i="21"/>
  <c r="B71" i="21"/>
  <c r="M70" i="21"/>
  <c r="J70" i="21"/>
  <c r="E70" i="21"/>
  <c r="B70" i="21"/>
  <c r="M69" i="21"/>
  <c r="J69" i="21"/>
  <c r="E69" i="21"/>
  <c r="B69" i="21"/>
  <c r="M68" i="21"/>
  <c r="J68" i="21"/>
  <c r="E68" i="21"/>
  <c r="B68" i="21"/>
  <c r="U67" i="21"/>
  <c r="R67" i="21"/>
  <c r="M67" i="21"/>
  <c r="J67" i="21"/>
  <c r="E67" i="21"/>
  <c r="B67" i="21"/>
  <c r="AC66" i="21"/>
  <c r="Z66" i="21"/>
  <c r="U66" i="21"/>
  <c r="R66" i="21"/>
  <c r="M66" i="21"/>
  <c r="J66" i="21"/>
  <c r="E66" i="21"/>
  <c r="B66" i="21"/>
  <c r="AK65" i="21"/>
  <c r="AH65" i="21"/>
  <c r="AC65" i="21"/>
  <c r="Z65" i="21"/>
  <c r="U65" i="21"/>
  <c r="R65" i="21"/>
  <c r="M65" i="21"/>
  <c r="J65" i="21"/>
  <c r="E65" i="21"/>
  <c r="B65" i="21"/>
  <c r="AK64" i="21"/>
  <c r="AH64" i="21"/>
  <c r="AC64" i="21"/>
  <c r="Z64" i="21"/>
  <c r="U64" i="21"/>
  <c r="R64" i="21"/>
  <c r="M64" i="21"/>
  <c r="J64" i="21"/>
  <c r="E64" i="21"/>
  <c r="B64" i="21"/>
  <c r="AK63" i="21"/>
  <c r="AH63" i="21"/>
  <c r="AC63" i="21"/>
  <c r="Z63" i="21"/>
  <c r="U63" i="21"/>
  <c r="R63" i="21"/>
  <c r="M63" i="21"/>
  <c r="J63" i="21"/>
  <c r="E63" i="21"/>
  <c r="B63" i="21"/>
  <c r="AK62" i="21"/>
  <c r="AH62" i="21"/>
  <c r="AC62" i="21"/>
  <c r="Z62" i="21"/>
  <c r="U62" i="21"/>
  <c r="R62" i="21"/>
  <c r="M62" i="21"/>
  <c r="J62" i="21"/>
  <c r="E62" i="21"/>
  <c r="B62" i="21"/>
  <c r="AK61" i="21"/>
  <c r="AH61" i="21"/>
  <c r="AC61" i="21"/>
  <c r="Z61" i="21"/>
  <c r="U61" i="21"/>
  <c r="R61" i="21"/>
  <c r="M61" i="21"/>
  <c r="J61" i="21"/>
  <c r="E61" i="21"/>
  <c r="B61" i="21"/>
  <c r="AK60" i="21"/>
  <c r="AH60" i="21"/>
  <c r="AC60" i="21"/>
  <c r="Z60" i="21"/>
  <c r="U60" i="21"/>
  <c r="R60" i="21"/>
  <c r="M60" i="21"/>
  <c r="J60" i="21"/>
  <c r="E60" i="21"/>
  <c r="B60" i="21"/>
  <c r="AK59" i="21"/>
  <c r="AH59" i="21"/>
  <c r="AC59" i="21"/>
  <c r="Z59" i="21"/>
  <c r="U59" i="21"/>
  <c r="R59" i="21"/>
  <c r="M59" i="21"/>
  <c r="J59" i="21"/>
  <c r="E59" i="21"/>
  <c r="B59" i="21"/>
  <c r="AK58" i="21"/>
  <c r="AH58" i="21"/>
  <c r="AC58" i="21"/>
  <c r="Z58" i="21"/>
  <c r="U58" i="21"/>
  <c r="R58" i="21"/>
  <c r="M58" i="21"/>
  <c r="J58" i="21"/>
  <c r="E58" i="21"/>
  <c r="B58" i="21"/>
  <c r="AK57" i="21"/>
  <c r="AH57" i="21"/>
  <c r="AC57" i="21"/>
  <c r="Z57" i="21"/>
  <c r="U57" i="21"/>
  <c r="R57" i="21"/>
  <c r="M57" i="21"/>
  <c r="J57" i="21"/>
  <c r="E57" i="21"/>
  <c r="B57" i="21"/>
  <c r="AK56" i="21"/>
  <c r="AH56" i="21"/>
  <c r="AC56" i="21"/>
  <c r="Z56" i="21"/>
  <c r="U56" i="21"/>
  <c r="R56" i="21"/>
  <c r="M56" i="21"/>
  <c r="J56" i="21"/>
  <c r="E56" i="21"/>
  <c r="B56" i="21"/>
  <c r="AM52" i="21"/>
  <c r="AE52" i="21"/>
  <c r="W52" i="21"/>
  <c r="O52" i="21"/>
  <c r="G52" i="21"/>
  <c r="D51" i="21"/>
  <c r="E47" i="21"/>
  <c r="E46" i="21"/>
  <c r="E45" i="21"/>
  <c r="E44" i="21"/>
  <c r="E43" i="21"/>
  <c r="E42" i="21"/>
  <c r="E41" i="21"/>
  <c r="E40" i="21"/>
  <c r="M39" i="21"/>
  <c r="E39" i="21"/>
  <c r="M38" i="21"/>
  <c r="E38" i="21"/>
  <c r="M37" i="21"/>
  <c r="E37" i="21"/>
  <c r="M36" i="21"/>
  <c r="E36" i="21"/>
  <c r="U35" i="21"/>
  <c r="M35" i="21"/>
  <c r="E35" i="21"/>
  <c r="AC34" i="21"/>
  <c r="U34" i="21"/>
  <c r="M34" i="21"/>
  <c r="E34" i="21"/>
  <c r="AK33" i="21"/>
  <c r="AC33" i="21"/>
  <c r="U33" i="21"/>
  <c r="M33" i="21"/>
  <c r="E33" i="21"/>
  <c r="AK32" i="21"/>
  <c r="AC32" i="21"/>
  <c r="U32" i="21"/>
  <c r="M32" i="21"/>
  <c r="E32" i="21"/>
  <c r="AK31" i="21"/>
  <c r="AC31" i="21"/>
  <c r="U31" i="21"/>
  <c r="M31" i="21"/>
  <c r="E31" i="21"/>
  <c r="AK30" i="21"/>
  <c r="AC30" i="21"/>
  <c r="U30" i="21"/>
  <c r="M30" i="21"/>
  <c r="E30" i="21"/>
  <c r="AK29" i="21"/>
  <c r="AC29" i="21"/>
  <c r="U29" i="21"/>
  <c r="M29" i="21"/>
  <c r="E29" i="21"/>
  <c r="AK28" i="21"/>
  <c r="AC28" i="21"/>
  <c r="U28" i="21"/>
  <c r="M28" i="21"/>
  <c r="E28" i="21"/>
  <c r="AK27" i="21"/>
  <c r="AC27" i="21"/>
  <c r="U27" i="21"/>
  <c r="M27" i="21"/>
  <c r="E27" i="21"/>
  <c r="AK26" i="21"/>
  <c r="AC26" i="21"/>
  <c r="U26" i="21"/>
  <c r="M26" i="21"/>
  <c r="E26" i="21"/>
  <c r="AK25" i="21"/>
  <c r="AC25" i="21"/>
  <c r="U25" i="21"/>
  <c r="M25" i="21"/>
  <c r="E25" i="21"/>
  <c r="AK24" i="21"/>
  <c r="AC24" i="21"/>
  <c r="U24" i="21"/>
  <c r="M24" i="21"/>
  <c r="E24" i="21"/>
  <c r="AI22" i="21"/>
  <c r="AA22" i="21"/>
  <c r="S22" i="21"/>
  <c r="K22" i="21"/>
  <c r="C22" i="21"/>
  <c r="AM3" i="21"/>
  <c r="AE3" i="21"/>
  <c r="W3" i="21"/>
  <c r="O3" i="21"/>
  <c r="G3" i="21"/>
  <c r="AJ2" i="21"/>
  <c r="AB2" i="21"/>
  <c r="T2" i="21"/>
  <c r="L2" i="21"/>
  <c r="E119" i="20"/>
  <c r="B119" i="20"/>
  <c r="E118" i="20"/>
  <c r="B118" i="20"/>
  <c r="E117" i="20"/>
  <c r="B117" i="20"/>
  <c r="E116" i="20"/>
  <c r="B116" i="20"/>
  <c r="AC115" i="20"/>
  <c r="Z115" i="20"/>
  <c r="U115" i="20"/>
  <c r="R115" i="20"/>
  <c r="E115" i="20"/>
  <c r="B115" i="20"/>
  <c r="AK114" i="20"/>
  <c r="AH114" i="20"/>
  <c r="AC114" i="20"/>
  <c r="Z114" i="20"/>
  <c r="U114" i="20"/>
  <c r="R114" i="20"/>
  <c r="M114" i="20"/>
  <c r="J114" i="20"/>
  <c r="E114" i="20"/>
  <c r="B114" i="20"/>
  <c r="AK113" i="20"/>
  <c r="AH113" i="20"/>
  <c r="AC113" i="20"/>
  <c r="Z113" i="20"/>
  <c r="U113" i="20"/>
  <c r="R113" i="20"/>
  <c r="M113" i="20"/>
  <c r="J113" i="20"/>
  <c r="E113" i="20"/>
  <c r="B113" i="20"/>
  <c r="AK112" i="20"/>
  <c r="AH112" i="20"/>
  <c r="AC112" i="20"/>
  <c r="Z112" i="20"/>
  <c r="U112" i="20"/>
  <c r="R112" i="20"/>
  <c r="M112" i="20"/>
  <c r="J112" i="20"/>
  <c r="E112" i="20"/>
  <c r="B112" i="20"/>
  <c r="AK111" i="20"/>
  <c r="AH111" i="20"/>
  <c r="AC111" i="20"/>
  <c r="Z111" i="20"/>
  <c r="U111" i="20"/>
  <c r="R111" i="20"/>
  <c r="M111" i="20"/>
  <c r="J111" i="20"/>
  <c r="E111" i="20"/>
  <c r="B111" i="20"/>
  <c r="AK110" i="20"/>
  <c r="AH110" i="20"/>
  <c r="AC110" i="20"/>
  <c r="Z110" i="20"/>
  <c r="U110" i="20"/>
  <c r="R110" i="20"/>
  <c r="M110" i="20"/>
  <c r="J110" i="20"/>
  <c r="E110" i="20"/>
  <c r="B110" i="20"/>
  <c r="AK109" i="20"/>
  <c r="AH109" i="20"/>
  <c r="AC109" i="20"/>
  <c r="Z109" i="20"/>
  <c r="U109" i="20"/>
  <c r="R109" i="20"/>
  <c r="M109" i="20"/>
  <c r="J109" i="20"/>
  <c r="E109" i="20"/>
  <c r="B109" i="20"/>
  <c r="AK108" i="20"/>
  <c r="AH108" i="20"/>
  <c r="AC108" i="20"/>
  <c r="Z108" i="20"/>
  <c r="U108" i="20"/>
  <c r="R108" i="20"/>
  <c r="M108" i="20"/>
  <c r="J108" i="20"/>
  <c r="E108" i="20"/>
  <c r="B108" i="20"/>
  <c r="AK107" i="20"/>
  <c r="AH107" i="20"/>
  <c r="AC107" i="20"/>
  <c r="Z107" i="20"/>
  <c r="U107" i="20"/>
  <c r="R107" i="20"/>
  <c r="M107" i="20"/>
  <c r="J107" i="20"/>
  <c r="E107" i="20"/>
  <c r="B107" i="20"/>
  <c r="AK106" i="20"/>
  <c r="AH106" i="20"/>
  <c r="AC106" i="20"/>
  <c r="Z106" i="20"/>
  <c r="U106" i="20"/>
  <c r="R106" i="20"/>
  <c r="M106" i="20"/>
  <c r="J106" i="20"/>
  <c r="E106" i="20"/>
  <c r="B106" i="20"/>
  <c r="AK105" i="20"/>
  <c r="AH105" i="20"/>
  <c r="AC105" i="20"/>
  <c r="Z105" i="20"/>
  <c r="U105" i="20"/>
  <c r="R105" i="20"/>
  <c r="M105" i="20"/>
  <c r="J105" i="20"/>
  <c r="E105" i="20"/>
  <c r="B105" i="20"/>
  <c r="AK104" i="20"/>
  <c r="AH104" i="20"/>
  <c r="AC104" i="20"/>
  <c r="Z104" i="20"/>
  <c r="U104" i="20"/>
  <c r="R104" i="20"/>
  <c r="M104" i="20"/>
  <c r="J104" i="20"/>
  <c r="E104" i="20"/>
  <c r="B104" i="20"/>
  <c r="AK103" i="20"/>
  <c r="AH103" i="20"/>
  <c r="AC103" i="20"/>
  <c r="Z103" i="20"/>
  <c r="U103" i="20"/>
  <c r="R103" i="20"/>
  <c r="M103" i="20"/>
  <c r="J103" i="20"/>
  <c r="E103" i="20"/>
  <c r="B103" i="20"/>
  <c r="AK102" i="20"/>
  <c r="AH102" i="20"/>
  <c r="AC102" i="20"/>
  <c r="Z102" i="20"/>
  <c r="U102" i="20"/>
  <c r="R102" i="20"/>
  <c r="M102" i="20"/>
  <c r="J102" i="20"/>
  <c r="E102" i="20"/>
  <c r="B102" i="20"/>
  <c r="AK101" i="20"/>
  <c r="AH101" i="20"/>
  <c r="AC101" i="20"/>
  <c r="Z101" i="20"/>
  <c r="U101" i="20"/>
  <c r="R101" i="20"/>
  <c r="M101" i="20"/>
  <c r="J101" i="20"/>
  <c r="E101" i="20"/>
  <c r="B101" i="20"/>
  <c r="AM97" i="20"/>
  <c r="AE97" i="20"/>
  <c r="W97" i="20"/>
  <c r="O97" i="20"/>
  <c r="G97" i="20"/>
  <c r="E74" i="20"/>
  <c r="B74" i="20"/>
  <c r="E73" i="20"/>
  <c r="B73" i="20"/>
  <c r="E72" i="20"/>
  <c r="B72" i="20"/>
  <c r="E71" i="20"/>
  <c r="B71" i="20"/>
  <c r="E70" i="20"/>
  <c r="B70" i="20"/>
  <c r="E69" i="20"/>
  <c r="B69" i="20"/>
  <c r="U68" i="20"/>
  <c r="R68" i="20"/>
  <c r="M68" i="20"/>
  <c r="J68" i="20"/>
  <c r="E68" i="20"/>
  <c r="B68" i="20"/>
  <c r="AK67" i="20"/>
  <c r="AH67" i="20"/>
  <c r="AC67" i="20"/>
  <c r="Z67" i="20"/>
  <c r="U67" i="20"/>
  <c r="R67" i="20"/>
  <c r="M67" i="20"/>
  <c r="J67" i="20"/>
  <c r="E67" i="20"/>
  <c r="B67" i="20"/>
  <c r="AK66" i="20"/>
  <c r="AH66" i="20"/>
  <c r="AC66" i="20"/>
  <c r="Z66" i="20"/>
  <c r="U66" i="20"/>
  <c r="R66" i="20"/>
  <c r="M66" i="20"/>
  <c r="J66" i="20"/>
  <c r="E66" i="20"/>
  <c r="B66" i="20"/>
  <c r="AK65" i="20"/>
  <c r="AH65" i="20"/>
  <c r="AC65" i="20"/>
  <c r="Z65" i="20"/>
  <c r="U65" i="20"/>
  <c r="R65" i="20"/>
  <c r="M65" i="20"/>
  <c r="J65" i="20"/>
  <c r="E65" i="20"/>
  <c r="B65" i="20"/>
  <c r="AK64" i="20"/>
  <c r="AH64" i="20"/>
  <c r="AC64" i="20"/>
  <c r="Z64" i="20"/>
  <c r="U64" i="20"/>
  <c r="R64" i="20"/>
  <c r="M64" i="20"/>
  <c r="J64" i="20"/>
  <c r="E64" i="20"/>
  <c r="B64" i="20"/>
  <c r="AK63" i="20"/>
  <c r="AH63" i="20"/>
  <c r="AC63" i="20"/>
  <c r="Z63" i="20"/>
  <c r="U63" i="20"/>
  <c r="R63" i="20"/>
  <c r="M63" i="20"/>
  <c r="J63" i="20"/>
  <c r="E63" i="20"/>
  <c r="B63" i="20"/>
  <c r="AK62" i="20"/>
  <c r="AH62" i="20"/>
  <c r="AC62" i="20"/>
  <c r="Z62" i="20"/>
  <c r="U62" i="20"/>
  <c r="R62" i="20"/>
  <c r="M62" i="20"/>
  <c r="J62" i="20"/>
  <c r="E62" i="20"/>
  <c r="B62" i="20"/>
  <c r="AK61" i="20"/>
  <c r="AH61" i="20"/>
  <c r="AC61" i="20"/>
  <c r="Z61" i="20"/>
  <c r="U61" i="20"/>
  <c r="R61" i="20"/>
  <c r="M61" i="20"/>
  <c r="J61" i="20"/>
  <c r="E61" i="20"/>
  <c r="B61" i="20"/>
  <c r="AK60" i="20"/>
  <c r="AH60" i="20"/>
  <c r="AC60" i="20"/>
  <c r="Z60" i="20"/>
  <c r="U60" i="20"/>
  <c r="R60" i="20"/>
  <c r="M60" i="20"/>
  <c r="J60" i="20"/>
  <c r="E60" i="20"/>
  <c r="B60" i="20"/>
  <c r="AK59" i="20"/>
  <c r="AH59" i="20"/>
  <c r="AC59" i="20"/>
  <c r="Z59" i="20"/>
  <c r="U59" i="20"/>
  <c r="R59" i="20"/>
  <c r="M59" i="20"/>
  <c r="J59" i="20"/>
  <c r="E59" i="20"/>
  <c r="B59" i="20"/>
  <c r="AK58" i="20"/>
  <c r="AH58" i="20"/>
  <c r="AC58" i="20"/>
  <c r="Z58" i="20"/>
  <c r="U58" i="20"/>
  <c r="R58" i="20"/>
  <c r="M58" i="20"/>
  <c r="J58" i="20"/>
  <c r="E58" i="20"/>
  <c r="B58" i="20"/>
  <c r="AK57" i="20"/>
  <c r="AH57" i="20"/>
  <c r="AC57" i="20"/>
  <c r="Z57" i="20"/>
  <c r="U57" i="20"/>
  <c r="R57" i="20"/>
  <c r="M57" i="20"/>
  <c r="J57" i="20"/>
  <c r="E57" i="20"/>
  <c r="B57" i="20"/>
  <c r="AK56" i="20"/>
  <c r="AH56" i="20"/>
  <c r="AC56" i="20"/>
  <c r="Z56" i="20"/>
  <c r="U56" i="20"/>
  <c r="R56" i="20"/>
  <c r="M56" i="20"/>
  <c r="J56" i="20"/>
  <c r="E56" i="20"/>
  <c r="B56" i="20"/>
  <c r="AK55" i="20"/>
  <c r="AH55" i="20"/>
  <c r="AC55" i="20"/>
  <c r="Z55" i="20"/>
  <c r="U55" i="20"/>
  <c r="R55" i="20"/>
  <c r="M55" i="20"/>
  <c r="J55" i="20"/>
  <c r="E55" i="20"/>
  <c r="B55" i="20"/>
  <c r="AK54" i="20"/>
  <c r="AH54" i="20"/>
  <c r="AC54" i="20"/>
  <c r="Z54" i="20"/>
  <c r="U54" i="20"/>
  <c r="R54" i="20"/>
  <c r="M54" i="20"/>
  <c r="J54" i="20"/>
  <c r="E54" i="20"/>
  <c r="B54" i="20"/>
  <c r="AK53" i="20"/>
  <c r="AH53" i="20"/>
  <c r="AC53" i="20"/>
  <c r="Z53" i="20"/>
  <c r="U53" i="20"/>
  <c r="R53" i="20"/>
  <c r="M53" i="20"/>
  <c r="J53" i="20"/>
  <c r="E53" i="20"/>
  <c r="B53" i="20"/>
  <c r="AM49" i="20"/>
  <c r="AE49" i="20"/>
  <c r="W49" i="20"/>
  <c r="O49" i="20"/>
  <c r="G49" i="20"/>
  <c r="D48" i="20"/>
  <c r="AJ48" i="20" s="1"/>
  <c r="E44" i="20"/>
  <c r="E43" i="20"/>
  <c r="E42" i="20"/>
  <c r="E41" i="20"/>
  <c r="E40" i="20"/>
  <c r="U39" i="20"/>
  <c r="M39" i="20"/>
  <c r="E39" i="20"/>
  <c r="AK38" i="20"/>
  <c r="AC38" i="20"/>
  <c r="U38" i="20"/>
  <c r="M38" i="20"/>
  <c r="E38" i="20"/>
  <c r="AK37" i="20"/>
  <c r="AC37" i="20"/>
  <c r="U37" i="20"/>
  <c r="M37" i="20"/>
  <c r="E37" i="20"/>
  <c r="AK36" i="20"/>
  <c r="AC36" i="20"/>
  <c r="U36" i="20"/>
  <c r="M36" i="20"/>
  <c r="E36" i="20"/>
  <c r="AK35" i="20"/>
  <c r="AC35" i="20"/>
  <c r="U35" i="20"/>
  <c r="M35" i="20"/>
  <c r="E35" i="20"/>
  <c r="AK34" i="20"/>
  <c r="AC34" i="20"/>
  <c r="U34" i="20"/>
  <c r="M34" i="20"/>
  <c r="E34" i="20"/>
  <c r="AK33" i="20"/>
  <c r="AC33" i="20"/>
  <c r="U33" i="20"/>
  <c r="M33" i="20"/>
  <c r="E33" i="20"/>
  <c r="AK32" i="20"/>
  <c r="AC32" i="20"/>
  <c r="U32" i="20"/>
  <c r="M32" i="20"/>
  <c r="E32" i="20"/>
  <c r="AK31" i="20"/>
  <c r="AC31" i="20"/>
  <c r="U31" i="20"/>
  <c r="M31" i="20"/>
  <c r="E31" i="20"/>
  <c r="AK30" i="20"/>
  <c r="AC30" i="20"/>
  <c r="U30" i="20"/>
  <c r="M30" i="20"/>
  <c r="E30" i="20"/>
  <c r="AK29" i="20"/>
  <c r="AC29" i="20"/>
  <c r="U29" i="20"/>
  <c r="M29" i="20"/>
  <c r="E29" i="20"/>
  <c r="AK28" i="20"/>
  <c r="AC28" i="20"/>
  <c r="U28" i="20"/>
  <c r="M28" i="20"/>
  <c r="E28" i="20"/>
  <c r="AK27" i="20"/>
  <c r="AC27" i="20"/>
  <c r="U27" i="20"/>
  <c r="M27" i="20"/>
  <c r="E27" i="20"/>
  <c r="AK26" i="20"/>
  <c r="AC26" i="20"/>
  <c r="U26" i="20"/>
  <c r="M26" i="20"/>
  <c r="E26" i="20"/>
  <c r="AK25" i="20"/>
  <c r="AC25" i="20"/>
  <c r="U25" i="20"/>
  <c r="M25" i="20"/>
  <c r="E25" i="20"/>
  <c r="AK24" i="20"/>
  <c r="AC24" i="20"/>
  <c r="U24" i="20"/>
  <c r="M24" i="20"/>
  <c r="E24" i="20"/>
  <c r="AI22" i="20"/>
  <c r="AA22" i="20"/>
  <c r="S22" i="20"/>
  <c r="K22" i="20"/>
  <c r="C22" i="20"/>
  <c r="AM3" i="20"/>
  <c r="AE3" i="20"/>
  <c r="W3" i="20"/>
  <c r="O3" i="20"/>
  <c r="G3" i="20"/>
  <c r="AJ2" i="20"/>
  <c r="AB2" i="20"/>
  <c r="T2" i="20"/>
  <c r="L2" i="20"/>
  <c r="E107" i="18"/>
  <c r="E106" i="18"/>
  <c r="E105" i="18"/>
  <c r="E104" i="18"/>
  <c r="E103" i="18"/>
  <c r="M102" i="18"/>
  <c r="E102" i="18"/>
  <c r="AC101" i="18"/>
  <c r="U101" i="18"/>
  <c r="M101" i="18"/>
  <c r="E101" i="18"/>
  <c r="AK100" i="18"/>
  <c r="AC100" i="18"/>
  <c r="U100" i="18"/>
  <c r="M100" i="18"/>
  <c r="E100" i="18"/>
  <c r="AK99" i="18"/>
  <c r="AC99" i="18"/>
  <c r="U99" i="18"/>
  <c r="M99" i="18"/>
  <c r="E99" i="18"/>
  <c r="AK98" i="18"/>
  <c r="AC98" i="18"/>
  <c r="U98" i="18"/>
  <c r="M98" i="18"/>
  <c r="E98" i="18"/>
  <c r="AK97" i="18"/>
  <c r="AC97" i="18"/>
  <c r="U97" i="18"/>
  <c r="M97" i="18"/>
  <c r="E97" i="18"/>
  <c r="AK96" i="18"/>
  <c r="AC96" i="18"/>
  <c r="U96" i="18"/>
  <c r="M96" i="18"/>
  <c r="E96" i="18"/>
  <c r="AK95" i="18"/>
  <c r="AC95" i="18"/>
  <c r="U95" i="18"/>
  <c r="M95" i="18"/>
  <c r="E95" i="18"/>
  <c r="AK94" i="18"/>
  <c r="AC94" i="18"/>
  <c r="U94" i="18"/>
  <c r="M94" i="18"/>
  <c r="E94" i="18"/>
  <c r="AK93" i="18"/>
  <c r="AC93" i="18"/>
  <c r="U93" i="18"/>
  <c r="M93" i="18"/>
  <c r="E93" i="18"/>
  <c r="AK92" i="18"/>
  <c r="AC92" i="18"/>
  <c r="U92" i="18"/>
  <c r="M92" i="18"/>
  <c r="E92" i="18"/>
  <c r="AK91" i="18"/>
  <c r="AC91" i="18"/>
  <c r="U91" i="18"/>
  <c r="M91" i="18"/>
  <c r="E91" i="18"/>
  <c r="AM87" i="18"/>
  <c r="AE87" i="18"/>
  <c r="W87" i="18"/>
  <c r="O87" i="18"/>
  <c r="G87" i="18"/>
  <c r="E64" i="18"/>
  <c r="B64" i="18"/>
  <c r="E63" i="18"/>
  <c r="B63" i="18"/>
  <c r="E62" i="18"/>
  <c r="B62" i="18"/>
  <c r="E61" i="18"/>
  <c r="B61" i="18"/>
  <c r="M60" i="18"/>
  <c r="J60" i="18"/>
  <c r="E60" i="18"/>
  <c r="B60" i="18"/>
  <c r="AK59" i="18"/>
  <c r="AH59" i="18"/>
  <c r="AC59" i="18"/>
  <c r="Z59" i="18"/>
  <c r="U59" i="18"/>
  <c r="R59" i="18"/>
  <c r="M59" i="18"/>
  <c r="J59" i="18"/>
  <c r="E59" i="18"/>
  <c r="B59" i="18"/>
  <c r="AK58" i="18"/>
  <c r="AH58" i="18"/>
  <c r="AC58" i="18"/>
  <c r="Z58" i="18"/>
  <c r="U58" i="18"/>
  <c r="R58" i="18"/>
  <c r="M58" i="18"/>
  <c r="J58" i="18"/>
  <c r="E58" i="18"/>
  <c r="B58" i="18"/>
  <c r="AK57" i="18"/>
  <c r="AH57" i="18"/>
  <c r="AC57" i="18"/>
  <c r="Z57" i="18"/>
  <c r="U57" i="18"/>
  <c r="R57" i="18"/>
  <c r="M57" i="18"/>
  <c r="J57" i="18"/>
  <c r="E57" i="18"/>
  <c r="B57" i="18"/>
  <c r="AK56" i="18"/>
  <c r="AH56" i="18"/>
  <c r="AC56" i="18"/>
  <c r="Z56" i="18"/>
  <c r="U56" i="18"/>
  <c r="R56" i="18"/>
  <c r="M56" i="18"/>
  <c r="J56" i="18"/>
  <c r="E56" i="18"/>
  <c r="B56" i="18"/>
  <c r="AK55" i="18"/>
  <c r="AH55" i="18"/>
  <c r="AC55" i="18"/>
  <c r="Z55" i="18"/>
  <c r="U55" i="18"/>
  <c r="R55" i="18"/>
  <c r="M55" i="18"/>
  <c r="J55" i="18"/>
  <c r="E55" i="18"/>
  <c r="B55" i="18"/>
  <c r="AK54" i="18"/>
  <c r="AH54" i="18"/>
  <c r="AC54" i="18"/>
  <c r="Z54" i="18"/>
  <c r="U54" i="18"/>
  <c r="R54" i="18"/>
  <c r="M54" i="18"/>
  <c r="J54" i="18"/>
  <c r="E54" i="18"/>
  <c r="B54" i="18"/>
  <c r="AK53" i="18"/>
  <c r="AH53" i="18"/>
  <c r="AC53" i="18"/>
  <c r="Z53" i="18"/>
  <c r="U53" i="18"/>
  <c r="R53" i="18"/>
  <c r="M53" i="18"/>
  <c r="J53" i="18"/>
  <c r="E53" i="18"/>
  <c r="B53" i="18"/>
  <c r="AK52" i="18"/>
  <c r="AH52" i="18"/>
  <c r="AC52" i="18"/>
  <c r="Z52" i="18"/>
  <c r="U52" i="18"/>
  <c r="R52" i="18"/>
  <c r="M52" i="18"/>
  <c r="J52" i="18"/>
  <c r="E52" i="18"/>
  <c r="B52" i="18"/>
  <c r="AK51" i="18"/>
  <c r="AH51" i="18"/>
  <c r="AC51" i="18"/>
  <c r="Z51" i="18"/>
  <c r="U51" i="18"/>
  <c r="R51" i="18"/>
  <c r="M51" i="18"/>
  <c r="J51" i="18"/>
  <c r="E51" i="18"/>
  <c r="B51" i="18"/>
  <c r="AK50" i="18"/>
  <c r="AH50" i="18"/>
  <c r="AC50" i="18"/>
  <c r="Z50" i="18"/>
  <c r="U50" i="18"/>
  <c r="R50" i="18"/>
  <c r="M50" i="18"/>
  <c r="J50" i="18"/>
  <c r="E50" i="18"/>
  <c r="B50" i="18"/>
  <c r="AK49" i="18"/>
  <c r="AH49" i="18"/>
  <c r="AC49" i="18"/>
  <c r="Z49" i="18"/>
  <c r="U49" i="18"/>
  <c r="R49" i="18"/>
  <c r="M49" i="18"/>
  <c r="J49" i="18"/>
  <c r="E49" i="18"/>
  <c r="B49" i="18"/>
  <c r="AM45" i="18"/>
  <c r="AE45" i="18"/>
  <c r="W45" i="18"/>
  <c r="O45" i="18"/>
  <c r="G45" i="18"/>
  <c r="D44" i="18"/>
  <c r="AJ44" i="18" s="1"/>
  <c r="E40" i="18"/>
  <c r="E39" i="18"/>
  <c r="E38" i="18"/>
  <c r="E37" i="18"/>
  <c r="E36" i="18"/>
  <c r="M35" i="18"/>
  <c r="E35" i="18"/>
  <c r="AK34" i="18"/>
  <c r="AC34" i="18"/>
  <c r="U34" i="18"/>
  <c r="M34" i="18"/>
  <c r="E34" i="18"/>
  <c r="AK33" i="18"/>
  <c r="AC33" i="18"/>
  <c r="U33" i="18"/>
  <c r="M33" i="18"/>
  <c r="E33" i="18"/>
  <c r="AK32" i="18"/>
  <c r="AC32" i="18"/>
  <c r="U32" i="18"/>
  <c r="M32" i="18"/>
  <c r="E32" i="18"/>
  <c r="AK31" i="18"/>
  <c r="AC31" i="18"/>
  <c r="U31" i="18"/>
  <c r="M31" i="18"/>
  <c r="E31" i="18"/>
  <c r="AK30" i="18"/>
  <c r="AC30" i="18"/>
  <c r="U30" i="18"/>
  <c r="M30" i="18"/>
  <c r="E30" i="18"/>
  <c r="AK29" i="18"/>
  <c r="AC29" i="18"/>
  <c r="U29" i="18"/>
  <c r="M29" i="18"/>
  <c r="E29" i="18"/>
  <c r="AK28" i="18"/>
  <c r="AC28" i="18"/>
  <c r="U28" i="18"/>
  <c r="M28" i="18"/>
  <c r="E28" i="18"/>
  <c r="AK27" i="18"/>
  <c r="AC27" i="18"/>
  <c r="U27" i="18"/>
  <c r="M27" i="18"/>
  <c r="E27" i="18"/>
  <c r="AK26" i="18"/>
  <c r="AC26" i="18"/>
  <c r="U26" i="18"/>
  <c r="M26" i="18"/>
  <c r="E26" i="18"/>
  <c r="AK25" i="18"/>
  <c r="AC25" i="18"/>
  <c r="U25" i="18"/>
  <c r="M25" i="18"/>
  <c r="E25" i="18"/>
  <c r="AK24" i="18"/>
  <c r="AC24" i="18"/>
  <c r="U24" i="18"/>
  <c r="M24" i="18"/>
  <c r="E24" i="18"/>
  <c r="AI22" i="18"/>
  <c r="AA22" i="18"/>
  <c r="S22" i="18"/>
  <c r="K22" i="18"/>
  <c r="C22" i="18"/>
  <c r="AM3" i="18"/>
  <c r="AE3" i="18"/>
  <c r="W3" i="18"/>
  <c r="O3" i="18"/>
  <c r="G3" i="18"/>
  <c r="AJ2" i="18"/>
  <c r="AB2" i="18"/>
  <c r="T2" i="18"/>
  <c r="L2" i="18"/>
  <c r="U133" i="17"/>
  <c r="R133" i="17"/>
  <c r="M133" i="17"/>
  <c r="J133" i="17"/>
  <c r="E133" i="17"/>
  <c r="B133" i="17"/>
  <c r="AC132" i="17"/>
  <c r="Z132" i="17"/>
  <c r="U132" i="17"/>
  <c r="R132" i="17"/>
  <c r="M132" i="17"/>
  <c r="J132" i="17"/>
  <c r="E132" i="17"/>
  <c r="B132" i="17"/>
  <c r="AK131" i="17"/>
  <c r="AH131" i="17"/>
  <c r="AC131" i="17"/>
  <c r="Z131" i="17"/>
  <c r="U131" i="17"/>
  <c r="R131" i="17"/>
  <c r="M131" i="17"/>
  <c r="J131" i="17"/>
  <c r="E131" i="17"/>
  <c r="B131" i="17"/>
  <c r="AK130" i="17"/>
  <c r="AH130" i="17"/>
  <c r="AC130" i="17"/>
  <c r="Z130" i="17"/>
  <c r="U130" i="17"/>
  <c r="R130" i="17"/>
  <c r="M130" i="17"/>
  <c r="J130" i="17"/>
  <c r="E130" i="17"/>
  <c r="B130" i="17"/>
  <c r="AK129" i="17"/>
  <c r="AH129" i="17"/>
  <c r="AC129" i="17"/>
  <c r="Z129" i="17"/>
  <c r="U129" i="17"/>
  <c r="R129" i="17"/>
  <c r="M129" i="17"/>
  <c r="J129" i="17"/>
  <c r="E129" i="17"/>
  <c r="B129" i="17"/>
  <c r="AK128" i="17"/>
  <c r="AH128" i="17"/>
  <c r="AC128" i="17"/>
  <c r="Z128" i="17"/>
  <c r="U128" i="17"/>
  <c r="R128" i="17"/>
  <c r="M128" i="17"/>
  <c r="J128" i="17"/>
  <c r="B128" i="17"/>
  <c r="AK127" i="17"/>
  <c r="AH127" i="17"/>
  <c r="AC127" i="17"/>
  <c r="Z127" i="17"/>
  <c r="U127" i="17"/>
  <c r="R127" i="17"/>
  <c r="M127" i="17"/>
  <c r="J127" i="17"/>
  <c r="E127" i="17"/>
  <c r="B127" i="17"/>
  <c r="AK126" i="17"/>
  <c r="AH126" i="17"/>
  <c r="AC126" i="17"/>
  <c r="Z126" i="17"/>
  <c r="U126" i="17"/>
  <c r="R126" i="17"/>
  <c r="M126" i="17"/>
  <c r="J126" i="17"/>
  <c r="E126" i="17"/>
  <c r="B126" i="17"/>
  <c r="AK125" i="17"/>
  <c r="AH125" i="17"/>
  <c r="AC125" i="17"/>
  <c r="Z125" i="17"/>
  <c r="U125" i="17"/>
  <c r="R125" i="17"/>
  <c r="M125" i="17"/>
  <c r="J125" i="17"/>
  <c r="E125" i="17"/>
  <c r="B125" i="17"/>
  <c r="AK124" i="17"/>
  <c r="AH124" i="17"/>
  <c r="AC124" i="17"/>
  <c r="Z124" i="17"/>
  <c r="U124" i="17"/>
  <c r="R124" i="17"/>
  <c r="M124" i="17"/>
  <c r="J124" i="17"/>
  <c r="E124" i="17"/>
  <c r="B124" i="17"/>
  <c r="AK123" i="17"/>
  <c r="AH123" i="17"/>
  <c r="AC123" i="17"/>
  <c r="Z123" i="17"/>
  <c r="U123" i="17"/>
  <c r="R123" i="17"/>
  <c r="M123" i="17"/>
  <c r="J123" i="17"/>
  <c r="E123" i="17"/>
  <c r="B123" i="17"/>
  <c r="AK122" i="17"/>
  <c r="AH122" i="17"/>
  <c r="AC122" i="17"/>
  <c r="Z122" i="17"/>
  <c r="U122" i="17"/>
  <c r="R122" i="17"/>
  <c r="M122" i="17"/>
  <c r="J122" i="17"/>
  <c r="E122" i="17"/>
  <c r="B122" i="17"/>
  <c r="AK121" i="17"/>
  <c r="AH121" i="17"/>
  <c r="AC121" i="17"/>
  <c r="Z121" i="17"/>
  <c r="R121" i="17"/>
  <c r="J121" i="17"/>
  <c r="E121" i="17"/>
  <c r="B121" i="17"/>
  <c r="AK120" i="17"/>
  <c r="AH120" i="17"/>
  <c r="AC120" i="17"/>
  <c r="Z120" i="17"/>
  <c r="U120" i="17"/>
  <c r="R120" i="17"/>
  <c r="M120" i="17"/>
  <c r="J120" i="17"/>
  <c r="E120" i="17"/>
  <c r="B120" i="17"/>
  <c r="AK119" i="17"/>
  <c r="AH119" i="17"/>
  <c r="AC119" i="17"/>
  <c r="Z119" i="17"/>
  <c r="U119" i="17"/>
  <c r="R119" i="17"/>
  <c r="M119" i="17"/>
  <c r="J119" i="17"/>
  <c r="E119" i="17"/>
  <c r="B119" i="17"/>
  <c r="AK118" i="17"/>
  <c r="AH118" i="17"/>
  <c r="AC118" i="17"/>
  <c r="Z118" i="17"/>
  <c r="U118" i="17"/>
  <c r="R118" i="17"/>
  <c r="M118" i="17"/>
  <c r="J118" i="17"/>
  <c r="E118" i="17"/>
  <c r="B118" i="17"/>
  <c r="AK117" i="17"/>
  <c r="AH117" i="17"/>
  <c r="AC117" i="17"/>
  <c r="Z117" i="17"/>
  <c r="U117" i="17"/>
  <c r="R117" i="17"/>
  <c r="M117" i="17"/>
  <c r="J117" i="17"/>
  <c r="E117" i="17"/>
  <c r="B117" i="17"/>
  <c r="AK116" i="17"/>
  <c r="AH116" i="17"/>
  <c r="AC116" i="17"/>
  <c r="Z116" i="17"/>
  <c r="U116" i="17"/>
  <c r="R116" i="17"/>
  <c r="M116" i="17"/>
  <c r="J116" i="17"/>
  <c r="E116" i="17"/>
  <c r="B116" i="17"/>
  <c r="AK115" i="17"/>
  <c r="AH115" i="17"/>
  <c r="AC115" i="17"/>
  <c r="Z115" i="17"/>
  <c r="U115" i="17"/>
  <c r="R115" i="17"/>
  <c r="M115" i="17"/>
  <c r="J115" i="17"/>
  <c r="E115" i="17"/>
  <c r="B115" i="17"/>
  <c r="AK114" i="17"/>
  <c r="AH114" i="17"/>
  <c r="AC114" i="17"/>
  <c r="Z114" i="17"/>
  <c r="U114" i="17"/>
  <c r="R114" i="17"/>
  <c r="M114" i="17"/>
  <c r="J114" i="17"/>
  <c r="E114" i="17"/>
  <c r="B114" i="17"/>
  <c r="AM110" i="17"/>
  <c r="AE110" i="17"/>
  <c r="W110" i="17"/>
  <c r="O110" i="17"/>
  <c r="G110" i="17"/>
  <c r="AC81" i="17"/>
  <c r="Z81" i="17"/>
  <c r="U81" i="17"/>
  <c r="R81" i="17"/>
  <c r="M81" i="17"/>
  <c r="J81" i="17"/>
  <c r="E81" i="17"/>
  <c r="B81" i="17"/>
  <c r="AK80" i="17"/>
  <c r="AH80" i="17"/>
  <c r="AC80" i="17"/>
  <c r="Z80" i="17"/>
  <c r="U80" i="17"/>
  <c r="R80" i="17"/>
  <c r="M80" i="17"/>
  <c r="J80" i="17"/>
  <c r="E80" i="17"/>
  <c r="B80" i="17"/>
  <c r="AK79" i="17"/>
  <c r="AH79" i="17"/>
  <c r="AC79" i="17"/>
  <c r="Z79" i="17"/>
  <c r="U79" i="17"/>
  <c r="R79" i="17"/>
  <c r="M79" i="17"/>
  <c r="J79" i="17"/>
  <c r="E79" i="17"/>
  <c r="B79" i="17"/>
  <c r="AK78" i="17"/>
  <c r="AH78" i="17"/>
  <c r="AC78" i="17"/>
  <c r="Z78" i="17"/>
  <c r="U78" i="17"/>
  <c r="R78" i="17"/>
  <c r="M78" i="17"/>
  <c r="J78" i="17"/>
  <c r="E78" i="17"/>
  <c r="B78" i="17"/>
  <c r="AK77" i="17"/>
  <c r="AH77" i="17"/>
  <c r="AC77" i="17"/>
  <c r="Z77" i="17"/>
  <c r="U77" i="17"/>
  <c r="R77" i="17"/>
  <c r="M77" i="17"/>
  <c r="J77" i="17"/>
  <c r="E77" i="17"/>
  <c r="B77" i="17"/>
  <c r="AK76" i="17"/>
  <c r="AH76" i="17"/>
  <c r="AC76" i="17"/>
  <c r="Z76" i="17"/>
  <c r="U76" i="17"/>
  <c r="R76" i="17"/>
  <c r="M76" i="17"/>
  <c r="J76" i="17"/>
  <c r="E76" i="17"/>
  <c r="B76" i="17"/>
  <c r="AK75" i="17"/>
  <c r="AH75" i="17"/>
  <c r="AC75" i="17"/>
  <c r="Z75" i="17"/>
  <c r="U75" i="17"/>
  <c r="R75" i="17"/>
  <c r="M75" i="17"/>
  <c r="J75" i="17"/>
  <c r="E75" i="17"/>
  <c r="B75" i="17"/>
  <c r="AK74" i="17"/>
  <c r="AH74" i="17"/>
  <c r="AC74" i="17"/>
  <c r="Z74" i="17"/>
  <c r="U74" i="17"/>
  <c r="R74" i="17"/>
  <c r="M74" i="17"/>
  <c r="J74" i="17"/>
  <c r="E74" i="17"/>
  <c r="B74" i="17"/>
  <c r="AK73" i="17"/>
  <c r="AH73" i="17"/>
  <c r="AC73" i="17"/>
  <c r="Z73" i="17"/>
  <c r="U73" i="17"/>
  <c r="R73" i="17"/>
  <c r="M73" i="17"/>
  <c r="J73" i="17"/>
  <c r="E73" i="17"/>
  <c r="B73" i="17"/>
  <c r="AK72" i="17"/>
  <c r="AH72" i="17"/>
  <c r="AC72" i="17"/>
  <c r="Z72" i="17"/>
  <c r="U72" i="17"/>
  <c r="R72" i="17"/>
  <c r="M72" i="17"/>
  <c r="J72" i="17"/>
  <c r="E72" i="17"/>
  <c r="B72" i="17"/>
  <c r="AK71" i="17"/>
  <c r="AH71" i="17"/>
  <c r="AC71" i="17"/>
  <c r="Z71" i="17"/>
  <c r="U71" i="17"/>
  <c r="R71" i="17"/>
  <c r="M71" i="17"/>
  <c r="J71" i="17"/>
  <c r="E71" i="17"/>
  <c r="B71" i="17"/>
  <c r="AK70" i="17"/>
  <c r="AH70" i="17"/>
  <c r="AC70" i="17"/>
  <c r="Z70" i="17"/>
  <c r="U70" i="17"/>
  <c r="R70" i="17"/>
  <c r="M70" i="17"/>
  <c r="J70" i="17"/>
  <c r="E70" i="17"/>
  <c r="B70" i="17"/>
  <c r="AK69" i="17"/>
  <c r="AH69" i="17"/>
  <c r="AC69" i="17"/>
  <c r="Z69" i="17"/>
  <c r="U69" i="17"/>
  <c r="R69" i="17"/>
  <c r="M69" i="17"/>
  <c r="J69" i="17"/>
  <c r="E69" i="17"/>
  <c r="B69" i="17"/>
  <c r="AK68" i="17"/>
  <c r="AH68" i="17"/>
  <c r="AC68" i="17"/>
  <c r="Z68" i="17"/>
  <c r="U68" i="17"/>
  <c r="R68" i="17"/>
  <c r="M68" i="17"/>
  <c r="J68" i="17"/>
  <c r="E68" i="17"/>
  <c r="B68" i="17"/>
  <c r="AK67" i="17"/>
  <c r="AH67" i="17"/>
  <c r="AC67" i="17"/>
  <c r="Z67" i="17"/>
  <c r="U67" i="17"/>
  <c r="R67" i="17"/>
  <c r="M67" i="17"/>
  <c r="J67" i="17"/>
  <c r="E67" i="17"/>
  <c r="B67" i="17"/>
  <c r="AK66" i="17"/>
  <c r="AH66" i="17"/>
  <c r="AC66" i="17"/>
  <c r="Z66" i="17"/>
  <c r="U66" i="17"/>
  <c r="R66" i="17"/>
  <c r="M66" i="17"/>
  <c r="J66" i="17"/>
  <c r="E66" i="17"/>
  <c r="B66" i="17"/>
  <c r="AK65" i="17"/>
  <c r="AH65" i="17"/>
  <c r="AC65" i="17"/>
  <c r="Z65" i="17"/>
  <c r="U65" i="17"/>
  <c r="R65" i="17"/>
  <c r="M65" i="17"/>
  <c r="J65" i="17"/>
  <c r="E65" i="17"/>
  <c r="B65" i="17"/>
  <c r="AK64" i="17"/>
  <c r="AH64" i="17"/>
  <c r="AC64" i="17"/>
  <c r="Z64" i="17"/>
  <c r="U64" i="17"/>
  <c r="R64" i="17"/>
  <c r="M64" i="17"/>
  <c r="J64" i="17"/>
  <c r="E64" i="17"/>
  <c r="B64" i="17"/>
  <c r="AK63" i="17"/>
  <c r="AH63" i="17"/>
  <c r="AC63" i="17"/>
  <c r="Z63" i="17"/>
  <c r="U63" i="17"/>
  <c r="R63" i="17"/>
  <c r="M63" i="17"/>
  <c r="J63" i="17"/>
  <c r="E63" i="17"/>
  <c r="B63" i="17"/>
  <c r="AK62" i="17"/>
  <c r="AH62" i="17"/>
  <c r="AC62" i="17"/>
  <c r="Z62" i="17"/>
  <c r="U62" i="17"/>
  <c r="R62" i="17"/>
  <c r="M62" i="17"/>
  <c r="J62" i="17"/>
  <c r="E62" i="17"/>
  <c r="B62" i="17"/>
  <c r="AM58" i="17"/>
  <c r="AE58" i="17"/>
  <c r="W58" i="17"/>
  <c r="O58" i="17"/>
  <c r="G58" i="17"/>
  <c r="D57" i="17"/>
  <c r="AJ57" i="17" s="1"/>
  <c r="AC43" i="17"/>
  <c r="U43" i="17"/>
  <c r="M43" i="17"/>
  <c r="E43" i="17"/>
  <c r="AK42" i="17"/>
  <c r="AC42" i="17"/>
  <c r="U42" i="17"/>
  <c r="M42" i="17"/>
  <c r="E42" i="17"/>
  <c r="AK41" i="17"/>
  <c r="AC41" i="17"/>
  <c r="U41" i="17"/>
  <c r="M41" i="17"/>
  <c r="E41" i="17"/>
  <c r="AK40" i="17"/>
  <c r="AC40" i="17"/>
  <c r="U40" i="17"/>
  <c r="M40" i="17"/>
  <c r="E40" i="17"/>
  <c r="AK39" i="17"/>
  <c r="AC39" i="17"/>
  <c r="U39" i="17"/>
  <c r="M39" i="17"/>
  <c r="E39" i="17"/>
  <c r="AK38" i="17"/>
  <c r="AC38" i="17"/>
  <c r="U38" i="17"/>
  <c r="M38" i="17"/>
  <c r="E38" i="17"/>
  <c r="AK37" i="17"/>
  <c r="AC37" i="17"/>
  <c r="U37" i="17"/>
  <c r="M37" i="17"/>
  <c r="E37" i="17"/>
  <c r="AK36" i="17"/>
  <c r="AC36" i="17"/>
  <c r="U36" i="17"/>
  <c r="M36" i="17"/>
  <c r="E36" i="17"/>
  <c r="AK35" i="17"/>
  <c r="AC35" i="17"/>
  <c r="U35" i="17"/>
  <c r="M35" i="17"/>
  <c r="E35" i="17"/>
  <c r="AK34" i="17"/>
  <c r="AC34" i="17"/>
  <c r="U34" i="17"/>
  <c r="M34" i="17"/>
  <c r="E34" i="17"/>
  <c r="AK33" i="17"/>
  <c r="AC33" i="17"/>
  <c r="U33" i="17"/>
  <c r="M33" i="17"/>
  <c r="E33" i="17"/>
  <c r="AK32" i="17"/>
  <c r="AC32" i="17"/>
  <c r="U32" i="17"/>
  <c r="M32" i="17"/>
  <c r="E32" i="17"/>
  <c r="AK31" i="17"/>
  <c r="AC31" i="17"/>
  <c r="U31" i="17"/>
  <c r="M31" i="17"/>
  <c r="E31" i="17"/>
  <c r="AK30" i="17"/>
  <c r="AC30" i="17"/>
  <c r="U30" i="17"/>
  <c r="M30" i="17"/>
  <c r="E30" i="17"/>
  <c r="AK29" i="17"/>
  <c r="AC29" i="17"/>
  <c r="U29" i="17"/>
  <c r="M29" i="17"/>
  <c r="E29" i="17"/>
  <c r="AK28" i="17"/>
  <c r="AC28" i="17"/>
  <c r="U28" i="17"/>
  <c r="M28" i="17"/>
  <c r="E28" i="17"/>
  <c r="AK27" i="17"/>
  <c r="AC27" i="17"/>
  <c r="U27" i="17"/>
  <c r="M27" i="17"/>
  <c r="E27" i="17"/>
  <c r="AK26" i="17"/>
  <c r="AC26" i="17"/>
  <c r="U26" i="17"/>
  <c r="M26" i="17"/>
  <c r="E26" i="17"/>
  <c r="AK25" i="17"/>
  <c r="AC25" i="17"/>
  <c r="U25" i="17"/>
  <c r="M25" i="17"/>
  <c r="E25" i="17"/>
  <c r="AK24" i="17"/>
  <c r="AC24" i="17"/>
  <c r="U24" i="17"/>
  <c r="M24" i="17"/>
  <c r="E24" i="17"/>
  <c r="AI22" i="17"/>
  <c r="AA22" i="17"/>
  <c r="S22" i="17"/>
  <c r="K22" i="17"/>
  <c r="C22" i="17"/>
  <c r="AM3" i="17"/>
  <c r="AE3" i="17"/>
  <c r="W3" i="17"/>
  <c r="O3" i="17"/>
  <c r="G3" i="17"/>
  <c r="AJ2" i="17"/>
  <c r="AB2" i="17"/>
  <c r="T2" i="17"/>
  <c r="L2" i="17"/>
  <c r="E163" i="16"/>
  <c r="B163" i="16"/>
  <c r="E162" i="16"/>
  <c r="B162" i="16"/>
  <c r="E161" i="16"/>
  <c r="B161" i="16"/>
  <c r="E160" i="16"/>
  <c r="B160" i="16"/>
  <c r="E159" i="16"/>
  <c r="B159" i="16"/>
  <c r="E158" i="16"/>
  <c r="B158" i="16"/>
  <c r="E157" i="16"/>
  <c r="B157" i="16"/>
  <c r="E156" i="16"/>
  <c r="B156" i="16"/>
  <c r="E155" i="16"/>
  <c r="B155" i="16"/>
  <c r="E154" i="16"/>
  <c r="B154" i="16"/>
  <c r="E153" i="16"/>
  <c r="B153" i="16"/>
  <c r="M152" i="16"/>
  <c r="J152" i="16"/>
  <c r="E152" i="16"/>
  <c r="B152" i="16"/>
  <c r="U151" i="16"/>
  <c r="R151" i="16"/>
  <c r="M151" i="16"/>
  <c r="J151" i="16"/>
  <c r="E151" i="16"/>
  <c r="B151" i="16"/>
  <c r="U150" i="16"/>
  <c r="R150" i="16"/>
  <c r="M150" i="16"/>
  <c r="J150" i="16"/>
  <c r="E150" i="16"/>
  <c r="B150" i="16"/>
  <c r="AC149" i="16"/>
  <c r="Z149" i="16"/>
  <c r="U149" i="16"/>
  <c r="R149" i="16"/>
  <c r="M149" i="16"/>
  <c r="J149" i="16"/>
  <c r="E149" i="16"/>
  <c r="B149" i="16"/>
  <c r="AK148" i="16"/>
  <c r="AH148" i="16"/>
  <c r="AC148" i="16"/>
  <c r="Z148" i="16"/>
  <c r="U148" i="16"/>
  <c r="R148" i="16"/>
  <c r="M148" i="16"/>
  <c r="J148" i="16"/>
  <c r="E148" i="16"/>
  <c r="B148" i="16"/>
  <c r="AK147" i="16"/>
  <c r="AH147" i="16"/>
  <c r="AC147" i="16"/>
  <c r="Z147" i="16"/>
  <c r="U147" i="16"/>
  <c r="R147" i="16"/>
  <c r="M147" i="16"/>
  <c r="J147" i="16"/>
  <c r="E147" i="16"/>
  <c r="B147" i="16"/>
  <c r="AK146" i="16"/>
  <c r="AH146" i="16"/>
  <c r="AC146" i="16"/>
  <c r="Z146" i="16"/>
  <c r="U146" i="16"/>
  <c r="R146" i="16"/>
  <c r="M146" i="16"/>
  <c r="J146" i="16"/>
  <c r="E146" i="16"/>
  <c r="B146" i="16"/>
  <c r="AK145" i="16"/>
  <c r="AH145" i="16"/>
  <c r="AC145" i="16"/>
  <c r="Z145" i="16"/>
  <c r="U145" i="16"/>
  <c r="R145" i="16"/>
  <c r="M145" i="16"/>
  <c r="J145" i="16"/>
  <c r="E145" i="16"/>
  <c r="B145" i="16"/>
  <c r="AK144" i="16"/>
  <c r="AH144" i="16"/>
  <c r="AC144" i="16"/>
  <c r="Z144" i="16"/>
  <c r="U144" i="16"/>
  <c r="R144" i="16"/>
  <c r="M144" i="16"/>
  <c r="J144" i="16"/>
  <c r="E144" i="16"/>
  <c r="B144" i="16"/>
  <c r="AK143" i="16"/>
  <c r="AH143" i="16"/>
  <c r="AC143" i="16"/>
  <c r="Z143" i="16"/>
  <c r="U143" i="16"/>
  <c r="R143" i="16"/>
  <c r="M143" i="16"/>
  <c r="J143" i="16"/>
  <c r="E143" i="16"/>
  <c r="B143" i="16"/>
  <c r="AK142" i="16"/>
  <c r="AH142" i="16"/>
  <c r="AC142" i="16"/>
  <c r="Z142" i="16"/>
  <c r="U142" i="16"/>
  <c r="R142" i="16"/>
  <c r="M142" i="16"/>
  <c r="J142" i="16"/>
  <c r="E142" i="16"/>
  <c r="B142" i="16"/>
  <c r="AK141" i="16"/>
  <c r="AH141" i="16"/>
  <c r="AC141" i="16"/>
  <c r="Z141" i="16"/>
  <c r="U141" i="16"/>
  <c r="R141" i="16"/>
  <c r="M141" i="16"/>
  <c r="J141" i="16"/>
  <c r="E141" i="16"/>
  <c r="B141" i="16"/>
  <c r="AK140" i="16"/>
  <c r="AH140" i="16"/>
  <c r="AC140" i="16"/>
  <c r="Z140" i="16"/>
  <c r="U140" i="16"/>
  <c r="R140" i="16"/>
  <c r="M140" i="16"/>
  <c r="J140" i="16"/>
  <c r="E140" i="16"/>
  <c r="B140" i="16"/>
  <c r="AK139" i="16"/>
  <c r="AH139" i="16"/>
  <c r="AC139" i="16"/>
  <c r="Z139" i="16"/>
  <c r="U139" i="16"/>
  <c r="R139" i="16"/>
  <c r="M139" i="16"/>
  <c r="J139" i="16"/>
  <c r="E139" i="16"/>
  <c r="B139" i="16"/>
  <c r="AK138" i="16"/>
  <c r="AH138" i="16"/>
  <c r="AC138" i="16"/>
  <c r="Z138" i="16"/>
  <c r="U138" i="16"/>
  <c r="R138" i="16"/>
  <c r="M138" i="16"/>
  <c r="J138" i="16"/>
  <c r="E138" i="16"/>
  <c r="B138" i="16"/>
  <c r="AK137" i="16"/>
  <c r="AH137" i="16"/>
  <c r="AC137" i="16"/>
  <c r="Z137" i="16"/>
  <c r="U137" i="16"/>
  <c r="R137" i="16"/>
  <c r="M137" i="16"/>
  <c r="J137" i="16"/>
  <c r="E137" i="16"/>
  <c r="B137" i="16"/>
  <c r="AK136" i="16"/>
  <c r="AH136" i="16"/>
  <c r="AC136" i="16"/>
  <c r="Z136" i="16"/>
  <c r="U136" i="16"/>
  <c r="R136" i="16"/>
  <c r="M136" i="16"/>
  <c r="J136" i="16"/>
  <c r="E136" i="16"/>
  <c r="B136" i="16"/>
  <c r="AK135" i="16"/>
  <c r="AH135" i="16"/>
  <c r="AC135" i="16"/>
  <c r="Z135" i="16"/>
  <c r="U135" i="16"/>
  <c r="R135" i="16"/>
  <c r="M135" i="16"/>
  <c r="J135" i="16"/>
  <c r="E135" i="16"/>
  <c r="B135" i="16"/>
  <c r="AK134" i="16"/>
  <c r="AH134" i="16"/>
  <c r="AC134" i="16"/>
  <c r="Z134" i="16"/>
  <c r="U134" i="16"/>
  <c r="R134" i="16"/>
  <c r="M134" i="16"/>
  <c r="J134" i="16"/>
  <c r="E134" i="16"/>
  <c r="B134" i="16"/>
  <c r="AK133" i="16"/>
  <c r="AH133" i="16"/>
  <c r="AC133" i="16"/>
  <c r="Z133" i="16"/>
  <c r="U133" i="16"/>
  <c r="R133" i="16"/>
  <c r="M133" i="16"/>
  <c r="J133" i="16"/>
  <c r="E133" i="16"/>
  <c r="B133" i="16"/>
  <c r="AK132" i="16"/>
  <c r="AH132" i="16"/>
  <c r="AC132" i="16"/>
  <c r="Z132" i="16"/>
  <c r="U132" i="16"/>
  <c r="R132" i="16"/>
  <c r="M132" i="16"/>
  <c r="J132" i="16"/>
  <c r="E132" i="16"/>
  <c r="B132" i="16"/>
  <c r="AK131" i="16"/>
  <c r="AH131" i="16"/>
  <c r="AC131" i="16"/>
  <c r="Z131" i="16"/>
  <c r="U131" i="16"/>
  <c r="R131" i="16"/>
  <c r="M131" i="16"/>
  <c r="J131" i="16"/>
  <c r="E131" i="16"/>
  <c r="B131" i="16"/>
  <c r="AK130" i="16"/>
  <c r="AH130" i="16"/>
  <c r="AC130" i="16"/>
  <c r="Z130" i="16"/>
  <c r="U130" i="16"/>
  <c r="R130" i="16"/>
  <c r="M130" i="16"/>
  <c r="J130" i="16"/>
  <c r="E130" i="16"/>
  <c r="B130" i="16"/>
  <c r="AK129" i="16"/>
  <c r="AH129" i="16"/>
  <c r="AC129" i="16"/>
  <c r="Z129" i="16"/>
  <c r="U129" i="16"/>
  <c r="R129" i="16"/>
  <c r="M129" i="16"/>
  <c r="J129" i="16"/>
  <c r="E129" i="16"/>
  <c r="B129" i="16"/>
  <c r="AK128" i="16"/>
  <c r="AH128" i="16"/>
  <c r="AC128" i="16"/>
  <c r="Z128" i="16"/>
  <c r="U128" i="16"/>
  <c r="R128" i="16"/>
  <c r="M128" i="16"/>
  <c r="J128" i="16"/>
  <c r="E128" i="16"/>
  <c r="B128" i="16"/>
  <c r="AM124" i="16"/>
  <c r="AE124" i="16"/>
  <c r="W124" i="16"/>
  <c r="O124" i="16"/>
  <c r="G124" i="16"/>
  <c r="E100" i="16"/>
  <c r="B100" i="16"/>
  <c r="E99" i="16"/>
  <c r="B99" i="16"/>
  <c r="E98" i="16"/>
  <c r="B98" i="16"/>
  <c r="E97" i="16"/>
  <c r="B97" i="16"/>
  <c r="E96" i="16"/>
  <c r="B96" i="16"/>
  <c r="E95" i="16"/>
  <c r="B95" i="16"/>
  <c r="E94" i="16"/>
  <c r="B94" i="16"/>
  <c r="E93" i="16"/>
  <c r="B93" i="16"/>
  <c r="M92" i="16"/>
  <c r="J92" i="16"/>
  <c r="E92" i="16"/>
  <c r="B92" i="16"/>
  <c r="M91" i="16"/>
  <c r="J91" i="16"/>
  <c r="E91" i="16"/>
  <c r="B91" i="16"/>
  <c r="M90" i="16"/>
  <c r="J90" i="16"/>
  <c r="E90" i="16"/>
  <c r="B90" i="16"/>
  <c r="AC89" i="16"/>
  <c r="Z89" i="16"/>
  <c r="U89" i="16"/>
  <c r="R89" i="16"/>
  <c r="M89" i="16"/>
  <c r="J89" i="16"/>
  <c r="E89" i="16"/>
  <c r="B89" i="16"/>
  <c r="AK88" i="16"/>
  <c r="AH88" i="16"/>
  <c r="AC88" i="16"/>
  <c r="Z88" i="16"/>
  <c r="U88" i="16"/>
  <c r="R88" i="16"/>
  <c r="M88" i="16"/>
  <c r="J88" i="16"/>
  <c r="E88" i="16"/>
  <c r="B88" i="16"/>
  <c r="AK87" i="16"/>
  <c r="AH87" i="16"/>
  <c r="AC87" i="16"/>
  <c r="Z87" i="16"/>
  <c r="U87" i="16"/>
  <c r="R87" i="16"/>
  <c r="M87" i="16"/>
  <c r="J87" i="16"/>
  <c r="E87" i="16"/>
  <c r="B87" i="16"/>
  <c r="AK86" i="16"/>
  <c r="AH86" i="16"/>
  <c r="AC86" i="16"/>
  <c r="Z86" i="16"/>
  <c r="U86" i="16"/>
  <c r="R86" i="16"/>
  <c r="M86" i="16"/>
  <c r="J86" i="16"/>
  <c r="E86" i="16"/>
  <c r="B86" i="16"/>
  <c r="AK85" i="16"/>
  <c r="AH85" i="16"/>
  <c r="AC85" i="16"/>
  <c r="Z85" i="16"/>
  <c r="U85" i="16"/>
  <c r="R85" i="16"/>
  <c r="M85" i="16"/>
  <c r="J85" i="16"/>
  <c r="E85" i="16"/>
  <c r="B85" i="16"/>
  <c r="AK84" i="16"/>
  <c r="AH84" i="16"/>
  <c r="AC84" i="16"/>
  <c r="Z84" i="16"/>
  <c r="U84" i="16"/>
  <c r="R84" i="16"/>
  <c r="M84" i="16"/>
  <c r="J84" i="16"/>
  <c r="E84" i="16"/>
  <c r="B84" i="16"/>
  <c r="AK83" i="16"/>
  <c r="AH83" i="16"/>
  <c r="AC83" i="16"/>
  <c r="Z83" i="16"/>
  <c r="U83" i="16"/>
  <c r="R83" i="16"/>
  <c r="M83" i="16"/>
  <c r="J83" i="16"/>
  <c r="E83" i="16"/>
  <c r="B83" i="16"/>
  <c r="AK82" i="16"/>
  <c r="AH82" i="16"/>
  <c r="AC82" i="16"/>
  <c r="Z82" i="16"/>
  <c r="U82" i="16"/>
  <c r="R82" i="16"/>
  <c r="M82" i="16"/>
  <c r="J82" i="16"/>
  <c r="E82" i="16"/>
  <c r="B82" i="16"/>
  <c r="AK81" i="16"/>
  <c r="AH81" i="16"/>
  <c r="AC81" i="16"/>
  <c r="Z81" i="16"/>
  <c r="U81" i="16"/>
  <c r="R81" i="16"/>
  <c r="M81" i="16"/>
  <c r="J81" i="16"/>
  <c r="E81" i="16"/>
  <c r="B81" i="16"/>
  <c r="AK80" i="16"/>
  <c r="AH80" i="16"/>
  <c r="AC80" i="16"/>
  <c r="Z80" i="16"/>
  <c r="U80" i="16"/>
  <c r="R80" i="16"/>
  <c r="M80" i="16"/>
  <c r="J80" i="16"/>
  <c r="E80" i="16"/>
  <c r="B80" i="16"/>
  <c r="AK79" i="16"/>
  <c r="AH79" i="16"/>
  <c r="AC79" i="16"/>
  <c r="Z79" i="16"/>
  <c r="U79" i="16"/>
  <c r="R79" i="16"/>
  <c r="M79" i="16"/>
  <c r="J79" i="16"/>
  <c r="E79" i="16"/>
  <c r="B79" i="16"/>
  <c r="AK78" i="16"/>
  <c r="AH78" i="16"/>
  <c r="AC78" i="16"/>
  <c r="Z78" i="16"/>
  <c r="U78" i="16"/>
  <c r="R78" i="16"/>
  <c r="M78" i="16"/>
  <c r="J78" i="16"/>
  <c r="E78" i="16"/>
  <c r="B78" i="16"/>
  <c r="AK77" i="16"/>
  <c r="AH77" i="16"/>
  <c r="AC77" i="16"/>
  <c r="Z77" i="16"/>
  <c r="U77" i="16"/>
  <c r="R77" i="16"/>
  <c r="M77" i="16"/>
  <c r="J77" i="16"/>
  <c r="E77" i="16"/>
  <c r="B77" i="16"/>
  <c r="AK76" i="16"/>
  <c r="AH76" i="16"/>
  <c r="AC76" i="16"/>
  <c r="Z76" i="16"/>
  <c r="U76" i="16"/>
  <c r="R76" i="16"/>
  <c r="M76" i="16"/>
  <c r="J76" i="16"/>
  <c r="E76" i="16"/>
  <c r="B76" i="16"/>
  <c r="AK75" i="16"/>
  <c r="AH75" i="16"/>
  <c r="AC75" i="16"/>
  <c r="Z75" i="16"/>
  <c r="U75" i="16"/>
  <c r="R75" i="16"/>
  <c r="M75" i="16"/>
  <c r="J75" i="16"/>
  <c r="E75" i="16"/>
  <c r="B75" i="16"/>
  <c r="AK74" i="16"/>
  <c r="AH74" i="16"/>
  <c r="AC74" i="16"/>
  <c r="Z74" i="16"/>
  <c r="U74" i="16"/>
  <c r="R74" i="16"/>
  <c r="M74" i="16"/>
  <c r="J74" i="16"/>
  <c r="E74" i="16"/>
  <c r="B74" i="16"/>
  <c r="AK73" i="16"/>
  <c r="AH73" i="16"/>
  <c r="AC73" i="16"/>
  <c r="Z73" i="16"/>
  <c r="U73" i="16"/>
  <c r="R73" i="16"/>
  <c r="M73" i="16"/>
  <c r="J73" i="16"/>
  <c r="E73" i="16"/>
  <c r="B73" i="16"/>
  <c r="AK72" i="16"/>
  <c r="AH72" i="16"/>
  <c r="AC72" i="16"/>
  <c r="Z72" i="16"/>
  <c r="U72" i="16"/>
  <c r="R72" i="16"/>
  <c r="M72" i="16"/>
  <c r="J72" i="16"/>
  <c r="E72" i="16"/>
  <c r="B72" i="16"/>
  <c r="AK71" i="16"/>
  <c r="AH71" i="16"/>
  <c r="AC71" i="16"/>
  <c r="Z71" i="16"/>
  <c r="U71" i="16"/>
  <c r="R71" i="16"/>
  <c r="M71" i="16"/>
  <c r="J71" i="16"/>
  <c r="E71" i="16"/>
  <c r="B71" i="16"/>
  <c r="AK70" i="16"/>
  <c r="AH70" i="16"/>
  <c r="AC70" i="16"/>
  <c r="Z70" i="16"/>
  <c r="U70" i="16"/>
  <c r="R70" i="16"/>
  <c r="M70" i="16"/>
  <c r="J70" i="16"/>
  <c r="E70" i="16"/>
  <c r="B70" i="16"/>
  <c r="AK69" i="16"/>
  <c r="AH69" i="16"/>
  <c r="AC69" i="16"/>
  <c r="Z69" i="16"/>
  <c r="U69" i="16"/>
  <c r="R69" i="16"/>
  <c r="M69" i="16"/>
  <c r="J69" i="16"/>
  <c r="E69" i="16"/>
  <c r="B69" i="16"/>
  <c r="AK68" i="16"/>
  <c r="AH68" i="16"/>
  <c r="AC68" i="16"/>
  <c r="Z68" i="16"/>
  <c r="U68" i="16"/>
  <c r="R68" i="16"/>
  <c r="M68" i="16"/>
  <c r="J68" i="16"/>
  <c r="E68" i="16"/>
  <c r="B68" i="16"/>
  <c r="AM64" i="16"/>
  <c r="AE64" i="16"/>
  <c r="W64" i="16"/>
  <c r="O64" i="16"/>
  <c r="G64" i="16"/>
  <c r="D63" i="16"/>
  <c r="D123" i="16" s="1"/>
  <c r="T123" i="16" s="1"/>
  <c r="E59" i="16"/>
  <c r="E58" i="16"/>
  <c r="E57" i="16"/>
  <c r="E56" i="16"/>
  <c r="E55" i="16"/>
  <c r="E54" i="16"/>
  <c r="E53" i="16"/>
  <c r="E52" i="16"/>
  <c r="E51" i="16"/>
  <c r="E50" i="16"/>
  <c r="E49" i="16"/>
  <c r="M48" i="16"/>
  <c r="E48" i="16"/>
  <c r="U47" i="16"/>
  <c r="M47" i="16"/>
  <c r="E47" i="16"/>
  <c r="U46" i="16"/>
  <c r="M46" i="16"/>
  <c r="E46" i="16"/>
  <c r="AC45" i="16"/>
  <c r="U45" i="16"/>
  <c r="M45" i="16"/>
  <c r="E45" i="16"/>
  <c r="AK44" i="16"/>
  <c r="AC44" i="16"/>
  <c r="U44" i="16"/>
  <c r="M44" i="16"/>
  <c r="E44" i="16"/>
  <c r="AK43" i="16"/>
  <c r="AC43" i="16"/>
  <c r="U43" i="16"/>
  <c r="M43" i="16"/>
  <c r="E43" i="16"/>
  <c r="AK42" i="16"/>
  <c r="AC42" i="16"/>
  <c r="U42" i="16"/>
  <c r="M42" i="16"/>
  <c r="E42" i="16"/>
  <c r="AK41" i="16"/>
  <c r="AC41" i="16"/>
  <c r="U41" i="16"/>
  <c r="M41" i="16"/>
  <c r="E41" i="16"/>
  <c r="AK40" i="16"/>
  <c r="AC40" i="16"/>
  <c r="U40" i="16"/>
  <c r="M40" i="16"/>
  <c r="E40" i="16"/>
  <c r="AK39" i="16"/>
  <c r="AC39" i="16"/>
  <c r="U39" i="16"/>
  <c r="M39" i="16"/>
  <c r="E39" i="16"/>
  <c r="AK38" i="16"/>
  <c r="AC38" i="16"/>
  <c r="U38" i="16"/>
  <c r="M38" i="16"/>
  <c r="E38" i="16"/>
  <c r="AK37" i="16"/>
  <c r="AC37" i="16"/>
  <c r="U37" i="16"/>
  <c r="M37" i="16"/>
  <c r="E37" i="16"/>
  <c r="AK36" i="16"/>
  <c r="AC36" i="16"/>
  <c r="U36" i="16"/>
  <c r="M36" i="16"/>
  <c r="E36" i="16"/>
  <c r="AK35" i="16"/>
  <c r="AC35" i="16"/>
  <c r="U35" i="16"/>
  <c r="M35" i="16"/>
  <c r="E35" i="16"/>
  <c r="AK34" i="16"/>
  <c r="AC34" i="16"/>
  <c r="U34" i="16"/>
  <c r="M34" i="16"/>
  <c r="E34" i="16"/>
  <c r="AK33" i="16"/>
  <c r="AC33" i="16"/>
  <c r="U33" i="16"/>
  <c r="M33" i="16"/>
  <c r="E33" i="16"/>
  <c r="AK32" i="16"/>
  <c r="AC32" i="16"/>
  <c r="U32" i="16"/>
  <c r="M32" i="16"/>
  <c r="E32" i="16"/>
  <c r="AK31" i="16"/>
  <c r="AC31" i="16"/>
  <c r="U31" i="16"/>
  <c r="M31" i="16"/>
  <c r="E31" i="16"/>
  <c r="AK30" i="16"/>
  <c r="AC30" i="16"/>
  <c r="U30" i="16"/>
  <c r="M30" i="16"/>
  <c r="E30" i="16"/>
  <c r="AK29" i="16"/>
  <c r="AC29" i="16"/>
  <c r="U29" i="16"/>
  <c r="M29" i="16"/>
  <c r="E29" i="16"/>
  <c r="AK28" i="16"/>
  <c r="AC28" i="16"/>
  <c r="U28" i="16"/>
  <c r="M28" i="16"/>
  <c r="E28" i="16"/>
  <c r="AK27" i="16"/>
  <c r="AC27" i="16"/>
  <c r="U27" i="16"/>
  <c r="M27" i="16"/>
  <c r="E27" i="16"/>
  <c r="AK26" i="16"/>
  <c r="AC26" i="16"/>
  <c r="U26" i="16"/>
  <c r="M26" i="16"/>
  <c r="E26" i="16"/>
  <c r="AK25" i="16"/>
  <c r="AC25" i="16"/>
  <c r="U25" i="16"/>
  <c r="M25" i="16"/>
  <c r="E25" i="16"/>
  <c r="AK24" i="16"/>
  <c r="AC24" i="16"/>
  <c r="U24" i="16"/>
  <c r="M24" i="16"/>
  <c r="E24" i="16"/>
  <c r="AI22" i="16"/>
  <c r="AA22" i="16"/>
  <c r="S22" i="16"/>
  <c r="K22" i="16"/>
  <c r="C22" i="16"/>
  <c r="AM3" i="16"/>
  <c r="AE3" i="16"/>
  <c r="W3" i="16"/>
  <c r="O3" i="16"/>
  <c r="G3" i="16"/>
  <c r="AJ2" i="16"/>
  <c r="AB2" i="16"/>
  <c r="T2" i="16"/>
  <c r="L2" i="16"/>
  <c r="AJ56" i="23" l="1"/>
  <c r="D106" i="23"/>
  <c r="AB106" i="23" s="1"/>
  <c r="T49" i="22"/>
  <c r="L49" i="22"/>
  <c r="D97" i="22"/>
  <c r="L97" i="22" s="1"/>
  <c r="D96" i="20"/>
  <c r="T96" i="20" s="1"/>
  <c r="T48" i="20"/>
  <c r="AB48" i="20"/>
  <c r="L44" i="18"/>
  <c r="L63" i="16"/>
  <c r="T63" i="16"/>
  <c r="L56" i="23"/>
  <c r="T97" i="22"/>
  <c r="AB49" i="22"/>
  <c r="T51" i="21"/>
  <c r="AB51" i="21"/>
  <c r="D101" i="21"/>
  <c r="AJ51" i="21"/>
  <c r="L51" i="21"/>
  <c r="L48" i="20"/>
  <c r="AB44" i="18"/>
  <c r="T44" i="18"/>
  <c r="D86" i="18"/>
  <c r="D109" i="17"/>
  <c r="AB57" i="17"/>
  <c r="L57" i="17"/>
  <c r="T57" i="17"/>
  <c r="AB123" i="16"/>
  <c r="AJ123" i="16"/>
  <c r="AJ63" i="16"/>
  <c r="L123" i="16"/>
  <c r="AB63" i="16"/>
  <c r="T106" i="23" l="1"/>
  <c r="AJ106" i="23"/>
  <c r="L106" i="23"/>
  <c r="AB97" i="22"/>
  <c r="AJ97" i="22"/>
  <c r="AJ96" i="20"/>
  <c r="AB96" i="20"/>
  <c r="L96" i="20"/>
  <c r="T101" i="21"/>
  <c r="AB101" i="21"/>
  <c r="L101" i="21"/>
  <c r="AJ101" i="21"/>
  <c r="AB86" i="18"/>
  <c r="T86" i="18"/>
  <c r="AJ86" i="18"/>
  <c r="L86" i="18"/>
  <c r="AB109" i="17"/>
  <c r="L109" i="17"/>
  <c r="T109" i="17"/>
  <c r="AJ109" i="17"/>
  <c r="Z144" i="2" l="1"/>
  <c r="M137" i="2"/>
  <c r="AK161" i="2"/>
  <c r="AH161" i="2"/>
  <c r="AK160" i="2"/>
  <c r="AH160" i="2"/>
  <c r="AK159" i="2"/>
  <c r="AH159" i="2"/>
  <c r="AK158" i="2"/>
  <c r="AH158" i="2"/>
  <c r="AK157" i="2"/>
  <c r="AH157" i="2"/>
  <c r="AK156" i="2"/>
  <c r="AH156" i="2"/>
  <c r="AK155" i="2"/>
  <c r="AH155" i="2"/>
  <c r="AK154" i="2"/>
  <c r="AH154" i="2"/>
  <c r="AK153" i="2"/>
  <c r="AH153" i="2"/>
  <c r="AK152" i="2"/>
  <c r="AH152" i="2"/>
  <c r="AK151" i="2"/>
  <c r="AH151" i="2"/>
  <c r="AK150" i="2"/>
  <c r="AH150" i="2"/>
  <c r="AK149" i="2"/>
  <c r="AH149" i="2"/>
  <c r="AK148" i="2"/>
  <c r="AH148" i="2"/>
  <c r="AK147" i="2"/>
  <c r="AH147" i="2"/>
  <c r="AK146" i="2"/>
  <c r="AH146" i="2"/>
  <c r="AK145" i="2"/>
  <c r="AH145" i="2"/>
  <c r="AK144" i="2"/>
  <c r="AH144" i="2"/>
  <c r="AK143" i="2"/>
  <c r="AH143" i="2"/>
  <c r="AK142" i="2"/>
  <c r="AH142" i="2"/>
  <c r="AK141" i="2"/>
  <c r="AH141" i="2"/>
  <c r="AK140" i="2"/>
  <c r="AH140" i="2"/>
  <c r="AK139" i="2"/>
  <c r="AH139" i="2"/>
  <c r="AK138" i="2"/>
  <c r="AH138" i="2"/>
  <c r="AK137" i="2"/>
  <c r="AH137" i="2"/>
  <c r="AM133" i="2"/>
  <c r="AK95" i="2"/>
  <c r="AH95" i="2"/>
  <c r="AK94" i="2"/>
  <c r="AH94" i="2"/>
  <c r="AK93" i="2"/>
  <c r="AH93" i="2"/>
  <c r="AK92" i="2"/>
  <c r="AH92" i="2"/>
  <c r="AK91" i="2"/>
  <c r="AH91" i="2"/>
  <c r="AK90" i="2"/>
  <c r="AH90" i="2"/>
  <c r="AK89" i="2"/>
  <c r="AH89" i="2"/>
  <c r="AK88" i="2"/>
  <c r="AH88" i="2"/>
  <c r="AK87" i="2"/>
  <c r="AH87" i="2"/>
  <c r="AK86" i="2"/>
  <c r="AH86" i="2"/>
  <c r="AK85" i="2"/>
  <c r="AH85" i="2"/>
  <c r="AK84" i="2"/>
  <c r="AH84" i="2"/>
  <c r="AK83" i="2"/>
  <c r="AH83" i="2"/>
  <c r="AK82" i="2"/>
  <c r="AH82" i="2"/>
  <c r="AK81" i="2"/>
  <c r="AH81" i="2"/>
  <c r="AK80" i="2"/>
  <c r="AH80" i="2"/>
  <c r="AK79" i="2"/>
  <c r="AH79" i="2"/>
  <c r="AK78" i="2"/>
  <c r="AH78" i="2"/>
  <c r="AK77" i="2"/>
  <c r="AH77" i="2"/>
  <c r="AK76" i="2"/>
  <c r="AH76" i="2"/>
  <c r="AK75" i="2"/>
  <c r="AH75" i="2"/>
  <c r="AK74" i="2"/>
  <c r="AH74" i="2"/>
  <c r="AK73" i="2"/>
  <c r="AH73" i="2"/>
  <c r="AK72" i="2"/>
  <c r="AH72" i="2"/>
  <c r="AM68" i="2"/>
  <c r="AC162" i="2"/>
  <c r="Z162" i="2"/>
  <c r="AC161" i="2"/>
  <c r="Z161" i="2"/>
  <c r="AC160" i="2"/>
  <c r="Z160" i="2"/>
  <c r="AC159" i="2"/>
  <c r="Z159" i="2"/>
  <c r="AC158" i="2"/>
  <c r="Z158" i="2"/>
  <c r="AC157" i="2"/>
  <c r="Z157" i="2"/>
  <c r="AC156" i="2"/>
  <c r="Z156" i="2"/>
  <c r="AC155" i="2"/>
  <c r="Z155" i="2"/>
  <c r="AC154" i="2"/>
  <c r="Z154" i="2"/>
  <c r="AC153" i="2"/>
  <c r="Z153" i="2"/>
  <c r="AC152" i="2"/>
  <c r="Z152" i="2"/>
  <c r="AC151" i="2"/>
  <c r="Z151" i="2"/>
  <c r="AC150" i="2"/>
  <c r="Z150" i="2"/>
  <c r="AC149" i="2"/>
  <c r="Z149" i="2"/>
  <c r="AC148" i="2"/>
  <c r="Z148" i="2"/>
  <c r="AC147" i="2"/>
  <c r="Z147" i="2"/>
  <c r="AC146" i="2"/>
  <c r="Z146" i="2"/>
  <c r="AC145" i="2"/>
  <c r="Z145" i="2"/>
  <c r="AC144" i="2"/>
  <c r="AC143" i="2"/>
  <c r="Z143" i="2"/>
  <c r="AC142" i="2"/>
  <c r="Z142" i="2"/>
  <c r="AC141" i="2"/>
  <c r="Z141" i="2"/>
  <c r="AC140" i="2"/>
  <c r="Z140" i="2"/>
  <c r="AC139" i="2"/>
  <c r="Z139" i="2"/>
  <c r="AC138" i="2"/>
  <c r="Z138" i="2"/>
  <c r="AC137" i="2"/>
  <c r="Z137" i="2"/>
  <c r="AE133" i="2"/>
  <c r="AC96" i="2"/>
  <c r="Z96" i="2"/>
  <c r="AC95" i="2"/>
  <c r="Z95" i="2"/>
  <c r="AC94" i="2"/>
  <c r="Z94" i="2"/>
  <c r="AC93" i="2"/>
  <c r="Z93" i="2"/>
  <c r="AC92" i="2"/>
  <c r="Z92" i="2"/>
  <c r="AC91" i="2"/>
  <c r="Z91" i="2"/>
  <c r="AC90" i="2"/>
  <c r="Z90" i="2"/>
  <c r="AC89" i="2"/>
  <c r="Z89" i="2"/>
  <c r="AC88" i="2"/>
  <c r="Z88" i="2"/>
  <c r="AC87" i="2"/>
  <c r="Z87" i="2"/>
  <c r="AC86" i="2"/>
  <c r="Z86" i="2"/>
  <c r="AC85" i="2"/>
  <c r="Z85" i="2"/>
  <c r="AC84" i="2"/>
  <c r="Z84" i="2"/>
  <c r="AC83" i="2"/>
  <c r="Z83" i="2"/>
  <c r="AC82" i="2"/>
  <c r="Z82" i="2"/>
  <c r="AC81" i="2"/>
  <c r="Z81" i="2"/>
  <c r="AC80" i="2"/>
  <c r="Z80" i="2"/>
  <c r="AC79" i="2"/>
  <c r="Z79" i="2"/>
  <c r="AC78" i="2"/>
  <c r="Z78" i="2"/>
  <c r="AC77" i="2"/>
  <c r="Z77" i="2"/>
  <c r="AC76" i="2"/>
  <c r="Z76" i="2"/>
  <c r="AC75" i="2"/>
  <c r="Z75" i="2"/>
  <c r="AC74" i="2"/>
  <c r="Z74" i="2"/>
  <c r="AC73" i="2"/>
  <c r="Z73" i="2"/>
  <c r="AC72" i="2"/>
  <c r="Z72" i="2"/>
  <c r="AE68" i="2"/>
  <c r="U162" i="2"/>
  <c r="R162" i="2"/>
  <c r="U161" i="2"/>
  <c r="R161" i="2"/>
  <c r="U160" i="2"/>
  <c r="R160" i="2"/>
  <c r="U159" i="2"/>
  <c r="R159" i="2"/>
  <c r="U158" i="2"/>
  <c r="R158" i="2"/>
  <c r="U157" i="2"/>
  <c r="R157" i="2"/>
  <c r="U156" i="2"/>
  <c r="R156" i="2"/>
  <c r="U155" i="2"/>
  <c r="R155" i="2"/>
  <c r="U154" i="2"/>
  <c r="R154" i="2"/>
  <c r="U153" i="2"/>
  <c r="R153" i="2"/>
  <c r="U152" i="2"/>
  <c r="R152" i="2"/>
  <c r="U151" i="2"/>
  <c r="R151" i="2"/>
  <c r="U150" i="2"/>
  <c r="R150" i="2"/>
  <c r="U149" i="2"/>
  <c r="R149" i="2"/>
  <c r="U148" i="2"/>
  <c r="R148" i="2"/>
  <c r="U147" i="2"/>
  <c r="R147" i="2"/>
  <c r="U146" i="2"/>
  <c r="R146" i="2"/>
  <c r="U145" i="2"/>
  <c r="R145" i="2"/>
  <c r="U144" i="2"/>
  <c r="R144" i="2"/>
  <c r="U143" i="2"/>
  <c r="R143" i="2"/>
  <c r="U142" i="2"/>
  <c r="R142" i="2"/>
  <c r="U141" i="2"/>
  <c r="R141" i="2"/>
  <c r="U140" i="2"/>
  <c r="R140" i="2"/>
  <c r="U139" i="2"/>
  <c r="R139" i="2"/>
  <c r="U138" i="2"/>
  <c r="R138" i="2"/>
  <c r="U137" i="2"/>
  <c r="R137" i="2"/>
  <c r="W133" i="2"/>
  <c r="U99" i="2"/>
  <c r="R99" i="2"/>
  <c r="U98" i="2"/>
  <c r="R98" i="2"/>
  <c r="U97" i="2"/>
  <c r="R97" i="2"/>
  <c r="U96" i="2"/>
  <c r="R96" i="2"/>
  <c r="U95" i="2"/>
  <c r="R95" i="2"/>
  <c r="U94" i="2"/>
  <c r="R94" i="2"/>
  <c r="U93" i="2"/>
  <c r="R93" i="2"/>
  <c r="U92" i="2"/>
  <c r="R92" i="2"/>
  <c r="U91" i="2"/>
  <c r="R91" i="2"/>
  <c r="U90" i="2"/>
  <c r="R90" i="2"/>
  <c r="U89" i="2"/>
  <c r="R89" i="2"/>
  <c r="U88" i="2"/>
  <c r="R88" i="2"/>
  <c r="U87" i="2"/>
  <c r="R87" i="2"/>
  <c r="U86" i="2"/>
  <c r="R86" i="2"/>
  <c r="U85" i="2"/>
  <c r="R85" i="2"/>
  <c r="U84" i="2"/>
  <c r="R84" i="2"/>
  <c r="U83" i="2"/>
  <c r="R83" i="2"/>
  <c r="U82" i="2"/>
  <c r="R82" i="2"/>
  <c r="U81" i="2"/>
  <c r="R81" i="2"/>
  <c r="U80" i="2"/>
  <c r="R80" i="2"/>
  <c r="U79" i="2"/>
  <c r="R79" i="2"/>
  <c r="U78" i="2"/>
  <c r="R78" i="2"/>
  <c r="U77" i="2"/>
  <c r="R77" i="2"/>
  <c r="U76" i="2"/>
  <c r="R76" i="2"/>
  <c r="U75" i="2"/>
  <c r="R75" i="2"/>
  <c r="U74" i="2"/>
  <c r="R74" i="2"/>
  <c r="U73" i="2"/>
  <c r="R73" i="2"/>
  <c r="U72" i="2"/>
  <c r="R72" i="2"/>
  <c r="W68" i="2"/>
  <c r="M167" i="2"/>
  <c r="J167" i="2"/>
  <c r="M166" i="2"/>
  <c r="J166" i="2"/>
  <c r="M165" i="2"/>
  <c r="J165" i="2"/>
  <c r="M164" i="2"/>
  <c r="J164" i="2"/>
  <c r="M163" i="2"/>
  <c r="J163" i="2"/>
  <c r="M162" i="2"/>
  <c r="J162" i="2"/>
  <c r="M161" i="2"/>
  <c r="J161" i="2"/>
  <c r="M160" i="2"/>
  <c r="J160" i="2"/>
  <c r="M159" i="2"/>
  <c r="J159" i="2"/>
  <c r="M158" i="2"/>
  <c r="J158" i="2"/>
  <c r="M157" i="2"/>
  <c r="J157" i="2"/>
  <c r="M156" i="2"/>
  <c r="J156" i="2"/>
  <c r="M155" i="2"/>
  <c r="J155" i="2"/>
  <c r="M154" i="2"/>
  <c r="J154" i="2"/>
  <c r="M153" i="2"/>
  <c r="J153" i="2"/>
  <c r="M152" i="2"/>
  <c r="J152" i="2"/>
  <c r="M151" i="2"/>
  <c r="J151" i="2"/>
  <c r="M150" i="2"/>
  <c r="J150" i="2"/>
  <c r="M149" i="2"/>
  <c r="J149" i="2"/>
  <c r="M148" i="2"/>
  <c r="J148" i="2"/>
  <c r="M147" i="2"/>
  <c r="J147" i="2"/>
  <c r="M146" i="2"/>
  <c r="J146" i="2"/>
  <c r="M145" i="2"/>
  <c r="J145" i="2"/>
  <c r="M144" i="2"/>
  <c r="J144" i="2"/>
  <c r="M143" i="2"/>
  <c r="J143" i="2"/>
  <c r="M142" i="2"/>
  <c r="J142" i="2"/>
  <c r="M141" i="2"/>
  <c r="J141" i="2"/>
  <c r="M140" i="2"/>
  <c r="J140" i="2"/>
  <c r="M139" i="2"/>
  <c r="J139" i="2"/>
  <c r="M138" i="2"/>
  <c r="J138" i="2"/>
  <c r="J137" i="2"/>
  <c r="O133" i="2"/>
  <c r="M101" i="2"/>
  <c r="J101" i="2"/>
  <c r="M100" i="2"/>
  <c r="J100" i="2"/>
  <c r="M99" i="2"/>
  <c r="J99" i="2"/>
  <c r="M98" i="2"/>
  <c r="J98" i="2"/>
  <c r="M97" i="2"/>
  <c r="J97" i="2"/>
  <c r="M96" i="2"/>
  <c r="J96" i="2"/>
  <c r="M95" i="2"/>
  <c r="J95" i="2"/>
  <c r="M94" i="2"/>
  <c r="J94" i="2"/>
  <c r="M93" i="2"/>
  <c r="J93" i="2"/>
  <c r="M92" i="2"/>
  <c r="J92" i="2"/>
  <c r="M91" i="2"/>
  <c r="J91" i="2"/>
  <c r="M90" i="2"/>
  <c r="J90" i="2"/>
  <c r="M89" i="2"/>
  <c r="J89" i="2"/>
  <c r="M88" i="2"/>
  <c r="J88" i="2"/>
  <c r="M87" i="2"/>
  <c r="J87" i="2"/>
  <c r="M86" i="2"/>
  <c r="J86" i="2"/>
  <c r="M85" i="2"/>
  <c r="J85" i="2"/>
  <c r="M84" i="2"/>
  <c r="J84" i="2"/>
  <c r="M83" i="2"/>
  <c r="J83" i="2"/>
  <c r="M82" i="2"/>
  <c r="J82" i="2"/>
  <c r="M81" i="2"/>
  <c r="J81" i="2"/>
  <c r="M80" i="2"/>
  <c r="J80" i="2"/>
  <c r="M79" i="2"/>
  <c r="J79" i="2"/>
  <c r="M78" i="2"/>
  <c r="J78" i="2"/>
  <c r="M77" i="2"/>
  <c r="J77" i="2"/>
  <c r="M76" i="2"/>
  <c r="J76" i="2"/>
  <c r="M75" i="2"/>
  <c r="J75" i="2"/>
  <c r="M74" i="2"/>
  <c r="J74" i="2"/>
  <c r="M73" i="2"/>
  <c r="J73" i="2"/>
  <c r="M72" i="2"/>
  <c r="J72" i="2"/>
  <c r="O68" i="2"/>
  <c r="B138" i="2" l="1"/>
  <c r="E138" i="2"/>
  <c r="B139" i="2"/>
  <c r="E139" i="2"/>
  <c r="B140" i="2"/>
  <c r="E140" i="2"/>
  <c r="B141" i="2"/>
  <c r="E141" i="2"/>
  <c r="B142" i="2"/>
  <c r="E142" i="2"/>
  <c r="B143" i="2"/>
  <c r="E143" i="2"/>
  <c r="B144" i="2"/>
  <c r="E144" i="2"/>
  <c r="B145" i="2"/>
  <c r="E145" i="2"/>
  <c r="B146" i="2"/>
  <c r="E146" i="2"/>
  <c r="B147" i="2"/>
  <c r="E147" i="2"/>
  <c r="B148" i="2"/>
  <c r="E148" i="2"/>
  <c r="B149" i="2"/>
  <c r="E149" i="2"/>
  <c r="B150" i="2"/>
  <c r="E150" i="2"/>
  <c r="B151" i="2"/>
  <c r="E151" i="2"/>
  <c r="B152" i="2"/>
  <c r="E152" i="2"/>
  <c r="B153" i="2"/>
  <c r="E153" i="2"/>
  <c r="B154" i="2"/>
  <c r="E154" i="2"/>
  <c r="B155" i="2"/>
  <c r="E155" i="2"/>
  <c r="B156" i="2"/>
  <c r="E156" i="2"/>
  <c r="B157" i="2"/>
  <c r="E157" i="2"/>
  <c r="B158" i="2"/>
  <c r="E158" i="2"/>
  <c r="B159" i="2"/>
  <c r="E159" i="2"/>
  <c r="B160" i="2"/>
  <c r="E160" i="2"/>
  <c r="B161" i="2"/>
  <c r="E161" i="2"/>
  <c r="B162" i="2"/>
  <c r="E162" i="2"/>
  <c r="B163" i="2"/>
  <c r="E163" i="2"/>
  <c r="B164" i="2"/>
  <c r="E164" i="2"/>
  <c r="B165" i="2"/>
  <c r="E165" i="2"/>
  <c r="B166" i="2"/>
  <c r="E166" i="2"/>
  <c r="B167" i="2"/>
  <c r="E167" i="2"/>
  <c r="B168" i="2"/>
  <c r="E168" i="2"/>
  <c r="B169" i="2"/>
  <c r="E169" i="2"/>
  <c r="B170" i="2"/>
  <c r="E170" i="2"/>
  <c r="B171" i="2"/>
  <c r="E171" i="2"/>
  <c r="B172" i="2"/>
  <c r="E172" i="2"/>
  <c r="B173" i="2"/>
  <c r="E173" i="2"/>
  <c r="B174" i="2"/>
  <c r="E174" i="2"/>
  <c r="B175" i="2"/>
  <c r="E175" i="2"/>
  <c r="B137" i="2"/>
  <c r="E137" i="2"/>
  <c r="G133" i="2"/>
  <c r="G68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72" i="2"/>
  <c r="V5" i="4" l="1"/>
  <c r="V8" i="4" s="1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I22" i="2"/>
  <c r="AM3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A22" i="2"/>
  <c r="AE3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S22" i="2"/>
  <c r="W3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K22" i="2"/>
  <c r="O3" i="2"/>
  <c r="C22" i="2"/>
  <c r="G3" i="2"/>
  <c r="V11" i="4"/>
  <c r="S3" i="4"/>
  <c r="V4" i="4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24" i="2"/>
  <c r="S21" i="2" l="1"/>
  <c r="C21" i="23"/>
  <c r="C21" i="16"/>
  <c r="C21" i="22"/>
  <c r="C21" i="20"/>
  <c r="C21" i="18"/>
  <c r="C21" i="17"/>
  <c r="C21" i="21"/>
  <c r="AA21" i="16"/>
  <c r="AI21" i="20"/>
  <c r="K21" i="21"/>
  <c r="K21" i="18"/>
  <c r="K21" i="20"/>
  <c r="S21" i="17"/>
  <c r="S21" i="22"/>
  <c r="S21" i="16"/>
  <c r="K21" i="17"/>
  <c r="AI21" i="17"/>
  <c r="AA21" i="17"/>
  <c r="AA21" i="23"/>
  <c r="AI21" i="22"/>
  <c r="S21" i="21"/>
  <c r="S21" i="20"/>
  <c r="AA21" i="18"/>
  <c r="AI21" i="21"/>
  <c r="AI21" i="16"/>
  <c r="K21" i="16"/>
  <c r="AA21" i="21"/>
  <c r="K21" i="22"/>
  <c r="S21" i="23"/>
  <c r="S21" i="18"/>
  <c r="AI21" i="18"/>
  <c r="AI21" i="23"/>
  <c r="AA21" i="22"/>
  <c r="K21" i="23"/>
  <c r="AA21" i="20"/>
  <c r="K21" i="2"/>
  <c r="AA21" i="2"/>
  <c r="C21" i="2"/>
  <c r="AI21" i="2"/>
  <c r="S6" i="4"/>
  <c r="S5" i="4" s="1"/>
  <c r="S7" i="4" s="1"/>
  <c r="F26" i="17" l="1"/>
  <c r="G26" i="17" s="1"/>
  <c r="AL117" i="17"/>
  <c r="AM117" i="17" s="1"/>
  <c r="AL127" i="17"/>
  <c r="AM127" i="17" s="1"/>
  <c r="N30" i="16"/>
  <c r="O30" i="16" s="1"/>
  <c r="AD37" i="17"/>
  <c r="AE37" i="17" s="1"/>
  <c r="F48" i="17"/>
  <c r="G48" i="17" s="1"/>
  <c r="V77" i="17"/>
  <c r="W77" i="17" s="1"/>
  <c r="AD118" i="17"/>
  <c r="AE118" i="17" s="1"/>
  <c r="AL59" i="18"/>
  <c r="AM59" i="18" s="1"/>
  <c r="F77" i="16"/>
  <c r="G77" i="16" s="1"/>
  <c r="F133" i="16"/>
  <c r="G133" i="16" s="1"/>
  <c r="F138" i="17"/>
  <c r="G138" i="17" s="1"/>
  <c r="AD124" i="17"/>
  <c r="AE124" i="17" s="1"/>
  <c r="N103" i="20"/>
  <c r="O103" i="20" s="1"/>
  <c r="AD52" i="18"/>
  <c r="AE52" i="18" s="1"/>
  <c r="F73" i="20"/>
  <c r="G73" i="20" s="1"/>
  <c r="N47" i="16"/>
  <c r="O47" i="16" s="1"/>
  <c r="N88" i="16"/>
  <c r="O88" i="16" s="1"/>
  <c r="F70" i="17"/>
  <c r="G70" i="17" s="1"/>
  <c r="N129" i="16"/>
  <c r="O129" i="16" s="1"/>
  <c r="AL78" i="16"/>
  <c r="N101" i="18"/>
  <c r="O101" i="18" s="1"/>
  <c r="F65" i="23"/>
  <c r="G65" i="23" s="1"/>
  <c r="F83" i="17"/>
  <c r="G83" i="17" s="1"/>
  <c r="AL79" i="17"/>
  <c r="AM79" i="17" s="1"/>
  <c r="AL125" i="17"/>
  <c r="AM125" i="17" s="1"/>
  <c r="N90" i="16"/>
  <c r="O90" i="16" s="1"/>
  <c r="F85" i="17"/>
  <c r="G85" i="17" s="1"/>
  <c r="AL71" i="17"/>
  <c r="AM71" i="17" s="1"/>
  <c r="AL121" i="17"/>
  <c r="AM121" i="17" s="1"/>
  <c r="F43" i="17"/>
  <c r="G43" i="17" s="1"/>
  <c r="N148" i="16"/>
  <c r="O148" i="16" s="1"/>
  <c r="N106" i="21"/>
  <c r="O106" i="21" s="1"/>
  <c r="AL80" i="17"/>
  <c r="AM80" i="17" s="1"/>
  <c r="N93" i="18"/>
  <c r="O93" i="18" s="1"/>
  <c r="V35" i="16"/>
  <c r="W35" i="16" s="1"/>
  <c r="AD75" i="17"/>
  <c r="AE75" i="17" s="1"/>
  <c r="AL65" i="17"/>
  <c r="AM65" i="17" s="1"/>
  <c r="F25" i="20"/>
  <c r="G25" i="20" s="1"/>
  <c r="AL140" i="16"/>
  <c r="AM140" i="16" s="1"/>
  <c r="AL86" i="16"/>
  <c r="AM86" i="16" s="1"/>
  <c r="AD35" i="20"/>
  <c r="AE35" i="20" s="1"/>
  <c r="AL73" i="23"/>
  <c r="AM73" i="23" s="1"/>
  <c r="V47" i="16"/>
  <c r="W47" i="16" s="1"/>
  <c r="V69" i="23"/>
  <c r="W69" i="23" s="1"/>
  <c r="F134" i="17"/>
  <c r="G134" i="17" s="1"/>
  <c r="AL74" i="17"/>
  <c r="AM74" i="17" s="1"/>
  <c r="AD66" i="17"/>
  <c r="AE66" i="17" s="1"/>
  <c r="AD45" i="16"/>
  <c r="AE45" i="16" s="1"/>
  <c r="F137" i="17"/>
  <c r="G137" i="17" s="1"/>
  <c r="V73" i="17"/>
  <c r="W73" i="17" s="1"/>
  <c r="V125" i="17"/>
  <c r="W125" i="17" s="1"/>
  <c r="AL70" i="16"/>
  <c r="AM70" i="16" s="1"/>
  <c r="N123" i="17"/>
  <c r="O123" i="17" s="1"/>
  <c r="AD129" i="17"/>
  <c r="AE129" i="17" s="1"/>
  <c r="AD62" i="17"/>
  <c r="AF60" i="17" s="1"/>
  <c r="AD120" i="17"/>
  <c r="AE120" i="17" s="1"/>
  <c r="AL104" i="20"/>
  <c r="AM104" i="20" s="1"/>
  <c r="N68" i="16"/>
  <c r="O68" i="16" s="1"/>
  <c r="F90" i="16"/>
  <c r="G90" i="16" s="1"/>
  <c r="F75" i="17"/>
  <c r="G75" i="17" s="1"/>
  <c r="F36" i="16"/>
  <c r="G36" i="16" s="1"/>
  <c r="F118" i="20"/>
  <c r="G118" i="20" s="1"/>
  <c r="AL26" i="18"/>
  <c r="AM26" i="18" s="1"/>
  <c r="F121" i="21"/>
  <c r="G121" i="21" s="1"/>
  <c r="F137" i="16"/>
  <c r="G137" i="16" s="1"/>
  <c r="N122" i="17"/>
  <c r="O122" i="17" s="1"/>
  <c r="AD147" i="16"/>
  <c r="AE147" i="16" s="1"/>
  <c r="F96" i="16"/>
  <c r="G96" i="16" s="1"/>
  <c r="F55" i="20"/>
  <c r="G55" i="20" s="1"/>
  <c r="F80" i="23"/>
  <c r="G80" i="23" s="1"/>
  <c r="F24" i="2"/>
  <c r="G24" i="2" s="1"/>
  <c r="AD61" i="23"/>
  <c r="V65" i="17"/>
  <c r="W65" i="17" s="1"/>
  <c r="F76" i="17"/>
  <c r="G76" i="17" s="1"/>
  <c r="F24" i="17"/>
  <c r="H22" i="17" s="1"/>
  <c r="F46" i="17"/>
  <c r="G46" i="17" s="1"/>
  <c r="AL123" i="17"/>
  <c r="AM123" i="17" s="1"/>
  <c r="V73" i="16"/>
  <c r="W73" i="16" s="1"/>
  <c r="AD50" i="18"/>
  <c r="AE50" i="18" s="1"/>
  <c r="AD43" i="16"/>
  <c r="AE43" i="16" s="1"/>
  <c r="AD62" i="23"/>
  <c r="AE62" i="23" s="1"/>
  <c r="V34" i="18"/>
  <c r="W34" i="18" s="1"/>
  <c r="F56" i="16"/>
  <c r="G56" i="16" s="1"/>
  <c r="AL102" i="22"/>
  <c r="AN100" i="22" s="1"/>
  <c r="AD27" i="17"/>
  <c r="AE27" i="17" s="1"/>
  <c r="AD132" i="17"/>
  <c r="AE132" i="17" s="1"/>
  <c r="AL124" i="17"/>
  <c r="AM124" i="17" s="1"/>
  <c r="V106" i="20"/>
  <c r="W106" i="20" s="1"/>
  <c r="AL30" i="17"/>
  <c r="AM30" i="17" s="1"/>
  <c r="AD26" i="18"/>
  <c r="AE26" i="18" s="1"/>
  <c r="F65" i="20"/>
  <c r="G65" i="20" s="1"/>
  <c r="V39" i="16"/>
  <c r="W39" i="16" s="1"/>
  <c r="F85" i="16"/>
  <c r="G85" i="16" s="1"/>
  <c r="AD39" i="17"/>
  <c r="AE39" i="17" s="1"/>
  <c r="F49" i="17"/>
  <c r="G49" i="17" s="1"/>
  <c r="AL128" i="17"/>
  <c r="AM128" i="17" s="1"/>
  <c r="F84" i="17"/>
  <c r="G84" i="17" s="1"/>
  <c r="V63" i="17"/>
  <c r="W63" i="17" s="1"/>
  <c r="F135" i="17"/>
  <c r="G135" i="17" s="1"/>
  <c r="AD80" i="17"/>
  <c r="AE80" i="17" s="1"/>
  <c r="AL26" i="21"/>
  <c r="AM26" i="21" s="1"/>
  <c r="F139" i="16"/>
  <c r="G139" i="16" s="1"/>
  <c r="V41" i="17"/>
  <c r="W41" i="17" s="1"/>
  <c r="V39" i="17"/>
  <c r="W39" i="17" s="1"/>
  <c r="N62" i="23"/>
  <c r="O62" i="23" s="1"/>
  <c r="F120" i="21"/>
  <c r="G120" i="21" s="1"/>
  <c r="F120" i="17"/>
  <c r="G120" i="17" s="1"/>
  <c r="AL27" i="21"/>
  <c r="AM27" i="21" s="1"/>
  <c r="F86" i="17"/>
  <c r="G86" i="17" s="1"/>
  <c r="F117" i="17"/>
  <c r="G117" i="17" s="1"/>
  <c r="AL77" i="17"/>
  <c r="AM77" i="17" s="1"/>
  <c r="AD71" i="17"/>
  <c r="AE71" i="17" s="1"/>
  <c r="V35" i="20"/>
  <c r="W35" i="20" s="1"/>
  <c r="N35" i="17"/>
  <c r="O35" i="17" s="1"/>
  <c r="N38" i="21"/>
  <c r="O38" i="21" s="1"/>
  <c r="AD72" i="17"/>
  <c r="AE72" i="17" s="1"/>
  <c r="F30" i="21"/>
  <c r="G30" i="21" s="1"/>
  <c r="V146" i="16"/>
  <c r="W146" i="16" s="1"/>
  <c r="AD132" i="16"/>
  <c r="AE132" i="16" s="1"/>
  <c r="V30" i="17"/>
  <c r="W30" i="17" s="1"/>
  <c r="N74" i="17"/>
  <c r="O74" i="17" s="1"/>
  <c r="N81" i="17"/>
  <c r="O81" i="17" s="1"/>
  <c r="AL108" i="22"/>
  <c r="AM108" i="22" s="1"/>
  <c r="AD110" i="21"/>
  <c r="AE110" i="21" s="1"/>
  <c r="F136" i="17"/>
  <c r="G136" i="17" s="1"/>
  <c r="AL24" i="18"/>
  <c r="AM24" i="18" s="1"/>
  <c r="V114" i="20"/>
  <c r="W114" i="20" s="1"/>
  <c r="F27" i="16"/>
  <c r="G27" i="16" s="1"/>
  <c r="AD145" i="16"/>
  <c r="AE145" i="16" s="1"/>
  <c r="AL81" i="16"/>
  <c r="AM81" i="16" s="1"/>
  <c r="AL94" i="18"/>
  <c r="AM94" i="18" s="1"/>
  <c r="AL70" i="17"/>
  <c r="AM70" i="17" s="1"/>
  <c r="V117" i="17"/>
  <c r="W117" i="17" s="1"/>
  <c r="F71" i="17"/>
  <c r="G71" i="17" s="1"/>
  <c r="N58" i="21"/>
  <c r="O58" i="21" s="1"/>
  <c r="F59" i="16"/>
  <c r="N33" i="18"/>
  <c r="O33" i="18" s="1"/>
  <c r="F30" i="22"/>
  <c r="G30" i="22" s="1"/>
  <c r="V48" i="23"/>
  <c r="W48" i="23" s="1"/>
  <c r="V24" i="17"/>
  <c r="W24" i="17" s="1"/>
  <c r="F44" i="17"/>
  <c r="G44" i="17" s="1"/>
  <c r="AD76" i="17"/>
  <c r="AE76" i="17" s="1"/>
  <c r="AL30" i="16"/>
  <c r="AM30" i="16" s="1"/>
  <c r="F130" i="17"/>
  <c r="G130" i="17" s="1"/>
  <c r="AL57" i="18"/>
  <c r="AM57" i="18" s="1"/>
  <c r="AD77" i="23"/>
  <c r="AE77" i="23" s="1"/>
  <c r="AL69" i="16"/>
  <c r="AM69" i="16" s="1"/>
  <c r="V46" i="16"/>
  <c r="W46" i="16" s="1"/>
  <c r="N25" i="22"/>
  <c r="O25" i="22" s="1"/>
  <c r="F87" i="17"/>
  <c r="G87" i="17" s="1"/>
  <c r="AD79" i="17"/>
  <c r="AE79" i="17" s="1"/>
  <c r="N31" i="18"/>
  <c r="O31" i="18" s="1"/>
  <c r="N126" i="17"/>
  <c r="O126" i="17" s="1"/>
  <c r="N111" i="20"/>
  <c r="O111" i="20" s="1"/>
  <c r="AD130" i="16"/>
  <c r="AE130" i="16" s="1"/>
  <c r="N27" i="17"/>
  <c r="O27" i="17" s="1"/>
  <c r="V72" i="17"/>
  <c r="W72" i="17" s="1"/>
  <c r="AD64" i="21"/>
  <c r="AE64" i="21" s="1"/>
  <c r="V96" i="18"/>
  <c r="W96" i="18" s="1"/>
  <c r="N151" i="16"/>
  <c r="O151" i="16" s="1"/>
  <c r="V130" i="17"/>
  <c r="W130" i="17" s="1"/>
  <c r="AL29" i="18"/>
  <c r="AM29" i="18" s="1"/>
  <c r="N29" i="20"/>
  <c r="O29" i="20" s="1"/>
  <c r="V49" i="23"/>
  <c r="W49" i="23" s="1"/>
  <c r="AL59" i="21"/>
  <c r="AM59" i="21" s="1"/>
  <c r="N69" i="16"/>
  <c r="O69" i="16" s="1"/>
  <c r="G128" i="17"/>
  <c r="F150" i="16"/>
  <c r="G150" i="16" s="1"/>
  <c r="AD105" i="22"/>
  <c r="AE105" i="22" s="1"/>
  <c r="AL119" i="17"/>
  <c r="AM119" i="17" s="1"/>
  <c r="AL131" i="17"/>
  <c r="AM131" i="17" s="1"/>
  <c r="F53" i="18"/>
  <c r="G53" i="18" s="1"/>
  <c r="AD131" i="16"/>
  <c r="AE131" i="16" s="1"/>
  <c r="V80" i="16"/>
  <c r="W80" i="16" s="1"/>
  <c r="F106" i="18"/>
  <c r="G106" i="18" s="1"/>
  <c r="F67" i="23"/>
  <c r="G67" i="23" s="1"/>
  <c r="F34" i="16"/>
  <c r="G34" i="16" s="1"/>
  <c r="F39" i="22"/>
  <c r="G39" i="22" s="1"/>
  <c r="V91" i="18"/>
  <c r="X89" i="18" s="1"/>
  <c r="V80" i="17"/>
  <c r="W80" i="17" s="1"/>
  <c r="V119" i="17"/>
  <c r="W119" i="17" s="1"/>
  <c r="AL32" i="16"/>
  <c r="AM32" i="16" s="1"/>
  <c r="V27" i="17"/>
  <c r="W27" i="17" s="1"/>
  <c r="AD128" i="17"/>
  <c r="AE128" i="17" s="1"/>
  <c r="AD83" i="16"/>
  <c r="AE83" i="16" s="1"/>
  <c r="N39" i="16"/>
  <c r="O39" i="16" s="1"/>
  <c r="V61" i="21"/>
  <c r="W61" i="21" s="1"/>
  <c r="AD27" i="16"/>
  <c r="AE27" i="16" s="1"/>
  <c r="F57" i="18"/>
  <c r="G57" i="18" s="1"/>
  <c r="V52" i="23"/>
  <c r="W52" i="23" s="1"/>
  <c r="V83" i="16"/>
  <c r="W83" i="16" s="1"/>
  <c r="AL145" i="16"/>
  <c r="AM145" i="16" s="1"/>
  <c r="AL75" i="17"/>
  <c r="AM75" i="17" s="1"/>
  <c r="AD36" i="16"/>
  <c r="AE36" i="16" s="1"/>
  <c r="AL33" i="17"/>
  <c r="AM33" i="17" s="1"/>
  <c r="AD68" i="17"/>
  <c r="AE68" i="17" s="1"/>
  <c r="AD34" i="18"/>
  <c r="AE34" i="18" s="1"/>
  <c r="F82" i="16"/>
  <c r="G82" i="16" s="1"/>
  <c r="AL59" i="20"/>
  <c r="AM59" i="20" s="1"/>
  <c r="F63" i="21"/>
  <c r="G63" i="21" s="1"/>
  <c r="AL63" i="17"/>
  <c r="AM63" i="17" s="1"/>
  <c r="N150" i="16"/>
  <c r="O150" i="16" s="1"/>
  <c r="AD56" i="20"/>
  <c r="AE56" i="20" s="1"/>
  <c r="V141" i="16"/>
  <c r="W141" i="16" s="1"/>
  <c r="V139" i="16"/>
  <c r="W139" i="16" s="1"/>
  <c r="F82" i="17"/>
  <c r="G82" i="17" s="1"/>
  <c r="AL67" i="17"/>
  <c r="AM67" i="17" s="1"/>
  <c r="N124" i="17"/>
  <c r="O124" i="17" s="1"/>
  <c r="V32" i="20"/>
  <c r="W32" i="20" s="1"/>
  <c r="N33" i="21"/>
  <c r="O33" i="21" s="1"/>
  <c r="AD133" i="16"/>
  <c r="N83" i="16"/>
  <c r="O83" i="16" s="1"/>
  <c r="N25" i="20"/>
  <c r="O25" i="20" s="1"/>
  <c r="N70" i="23"/>
  <c r="O70" i="23" s="1"/>
  <c r="AL42" i="16"/>
  <c r="AM42" i="16" s="1"/>
  <c r="AL65" i="23"/>
  <c r="AM65" i="23" s="1"/>
  <c r="F91" i="18"/>
  <c r="G91" i="18" s="1"/>
  <c r="F107" i="18"/>
  <c r="G107" i="18" s="1"/>
  <c r="F42" i="21"/>
  <c r="G42" i="21" s="1"/>
  <c r="AL71" i="16"/>
  <c r="AM71" i="16" s="1"/>
  <c r="F79" i="17"/>
  <c r="G79" i="17" s="1"/>
  <c r="N34" i="17"/>
  <c r="O34" i="17" s="1"/>
  <c r="AD63" i="17"/>
  <c r="AE63" i="17" s="1"/>
  <c r="N65" i="20"/>
  <c r="O65" i="20" s="1"/>
  <c r="AL69" i="17"/>
  <c r="AM69" i="17" s="1"/>
  <c r="N119" i="17"/>
  <c r="O119" i="17" s="1"/>
  <c r="AD75" i="16"/>
  <c r="AE75" i="16" s="1"/>
  <c r="AD86" i="16"/>
  <c r="AE86" i="16" s="1"/>
  <c r="V32" i="21"/>
  <c r="W32" i="21" s="1"/>
  <c r="N42" i="16"/>
  <c r="O42" i="16" s="1"/>
  <c r="N116" i="17"/>
  <c r="O116" i="17" s="1"/>
  <c r="F115" i="21"/>
  <c r="G115" i="21" s="1"/>
  <c r="AD136" i="16"/>
  <c r="AE136" i="16" s="1"/>
  <c r="AL61" i="20"/>
  <c r="AM61" i="20" s="1"/>
  <c r="F64" i="17"/>
  <c r="G64" i="17" s="1"/>
  <c r="F132" i="17"/>
  <c r="G132" i="17" s="1"/>
  <c r="N105" i="22"/>
  <c r="O105" i="22" s="1"/>
  <c r="V27" i="20"/>
  <c r="W27" i="20" s="1"/>
  <c r="AL66" i="20"/>
  <c r="AM66" i="20" s="1"/>
  <c r="V118" i="17"/>
  <c r="W118" i="17" s="1"/>
  <c r="F61" i="21"/>
  <c r="G61" i="21" s="1"/>
  <c r="F72" i="16"/>
  <c r="G72" i="16" s="1"/>
  <c r="AL92" i="18"/>
  <c r="AM92" i="18" s="1"/>
  <c r="AL104" i="22"/>
  <c r="AM104" i="22" s="1"/>
  <c r="AL147" i="16"/>
  <c r="AM147" i="16" s="1"/>
  <c r="F113" i="21"/>
  <c r="G113" i="21" s="1"/>
  <c r="V116" i="17"/>
  <c r="W116" i="17" s="1"/>
  <c r="F30" i="17"/>
  <c r="G30" i="17" s="1"/>
  <c r="F25" i="18"/>
  <c r="G25" i="18" s="1"/>
  <c r="AD42" i="16"/>
  <c r="AE42" i="16" s="1"/>
  <c r="AL58" i="20"/>
  <c r="AM58" i="20" s="1"/>
  <c r="AD29" i="20"/>
  <c r="AE29" i="20" s="1"/>
  <c r="AD114" i="20"/>
  <c r="AE114" i="20" s="1"/>
  <c r="N109" i="20"/>
  <c r="O109" i="20" s="1"/>
  <c r="V78" i="17"/>
  <c r="W78" i="17" s="1"/>
  <c r="AL55" i="18"/>
  <c r="F71" i="20"/>
  <c r="G71" i="20" s="1"/>
  <c r="F57" i="16"/>
  <c r="G57" i="16" s="1"/>
  <c r="F93" i="16"/>
  <c r="G93" i="16" s="1"/>
  <c r="F157" i="16"/>
  <c r="G157" i="16" s="1"/>
  <c r="AL128" i="16"/>
  <c r="F80" i="16"/>
  <c r="G80" i="16" s="1"/>
  <c r="AL115" i="21"/>
  <c r="AM115" i="21" s="1"/>
  <c r="AD115" i="17"/>
  <c r="AE115" i="17" s="1"/>
  <c r="AL39" i="17"/>
  <c r="AM39" i="17" s="1"/>
  <c r="N73" i="17"/>
  <c r="O73" i="17" s="1"/>
  <c r="F121" i="17"/>
  <c r="G121" i="17" s="1"/>
  <c r="V136" i="16"/>
  <c r="W136" i="16" s="1"/>
  <c r="V75" i="16"/>
  <c r="W75" i="16" s="1"/>
  <c r="F30" i="18"/>
  <c r="G30" i="18" s="1"/>
  <c r="AD116" i="17"/>
  <c r="AE116" i="17" s="1"/>
  <c r="AD30" i="17"/>
  <c r="AE30" i="17" s="1"/>
  <c r="AD28" i="21"/>
  <c r="AE28" i="21" s="1"/>
  <c r="AD130" i="17"/>
  <c r="AE130" i="17" s="1"/>
  <c r="F74" i="16"/>
  <c r="G74" i="16" s="1"/>
  <c r="N110" i="21"/>
  <c r="O110" i="21" s="1"/>
  <c r="V126" i="17"/>
  <c r="W126" i="17" s="1"/>
  <c r="F69" i="21"/>
  <c r="G69" i="21" s="1"/>
  <c r="AD101" i="20"/>
  <c r="AF99" i="20" s="1"/>
  <c r="N63" i="17"/>
  <c r="O63" i="17" s="1"/>
  <c r="V31" i="16"/>
  <c r="W31" i="16" s="1"/>
  <c r="V72" i="16"/>
  <c r="W72" i="16" s="1"/>
  <c r="AD114" i="17"/>
  <c r="AE114" i="17" s="1"/>
  <c r="AD29" i="16"/>
  <c r="AE29" i="16" s="1"/>
  <c r="F92" i="18"/>
  <c r="G92" i="18" s="1"/>
  <c r="V33" i="21"/>
  <c r="W33" i="21" s="1"/>
  <c r="AD78" i="16"/>
  <c r="AE78" i="16" s="1"/>
  <c r="N127" i="17"/>
  <c r="O127" i="17" s="1"/>
  <c r="F101" i="16"/>
  <c r="G101" i="16" s="1"/>
  <c r="V115" i="17"/>
  <c r="W115" i="17" s="1"/>
  <c r="AL142" i="16"/>
  <c r="AM142" i="16" s="1"/>
  <c r="N37" i="16"/>
  <c r="O37" i="16" s="1"/>
  <c r="N101" i="20"/>
  <c r="O101" i="20" s="1"/>
  <c r="F154" i="16"/>
  <c r="G154" i="16" s="1"/>
  <c r="F119" i="17"/>
  <c r="G119" i="17" s="1"/>
  <c r="AL57" i="20"/>
  <c r="AM57" i="20" s="1"/>
  <c r="AL29" i="16"/>
  <c r="AM29" i="16" s="1"/>
  <c r="F83" i="16"/>
  <c r="G83" i="16" s="1"/>
  <c r="AL38" i="17"/>
  <c r="AM38" i="17" s="1"/>
  <c r="N30" i="17"/>
  <c r="O30" i="17" s="1"/>
  <c r="AL56" i="20"/>
  <c r="AM56" i="20" s="1"/>
  <c r="N72" i="23"/>
  <c r="O72" i="23" s="1"/>
  <c r="F160" i="16"/>
  <c r="G160" i="16" s="1"/>
  <c r="F35" i="22"/>
  <c r="G35" i="22" s="1"/>
  <c r="V143" i="16"/>
  <c r="W143" i="16" s="1"/>
  <c r="N114" i="21"/>
  <c r="O114" i="21" s="1"/>
  <c r="AD117" i="17"/>
  <c r="AE117" i="17" s="1"/>
  <c r="V132" i="17"/>
  <c r="W132" i="17" s="1"/>
  <c r="N26" i="20"/>
  <c r="O26" i="20" s="1"/>
  <c r="N52" i="18"/>
  <c r="O52" i="18" s="1"/>
  <c r="V50" i="18"/>
  <c r="W50" i="18" s="1"/>
  <c r="V138" i="16"/>
  <c r="W138" i="16" s="1"/>
  <c r="F108" i="20"/>
  <c r="G108" i="20" s="1"/>
  <c r="F36" i="18"/>
  <c r="G36" i="18" s="1"/>
  <c r="AL65" i="21"/>
  <c r="AM65" i="21" s="1"/>
  <c r="AL76" i="16"/>
  <c r="AM76" i="16" s="1"/>
  <c r="AD97" i="18"/>
  <c r="AE97" i="18" s="1"/>
  <c r="AL61" i="23"/>
  <c r="AM61" i="23" s="1"/>
  <c r="F30" i="16"/>
  <c r="G30" i="16" s="1"/>
  <c r="F34" i="22"/>
  <c r="G34" i="22" s="1"/>
  <c r="F24" i="18"/>
  <c r="G24" i="18" s="1"/>
  <c r="AL54" i="18"/>
  <c r="AM54" i="18" s="1"/>
  <c r="F98" i="18"/>
  <c r="G98" i="18" s="1"/>
  <c r="F28" i="18"/>
  <c r="G28" i="18" s="1"/>
  <c r="AL68" i="17"/>
  <c r="AM68" i="17" s="1"/>
  <c r="V29" i="20"/>
  <c r="W29" i="20" s="1"/>
  <c r="AD54" i="18"/>
  <c r="AE54" i="18" s="1"/>
  <c r="AD135" i="16"/>
  <c r="AE135" i="16" s="1"/>
  <c r="AL84" i="16"/>
  <c r="AM84" i="16" s="1"/>
  <c r="V28" i="20"/>
  <c r="W28" i="20" s="1"/>
  <c r="AL71" i="23"/>
  <c r="AM71" i="23" s="1"/>
  <c r="N46" i="16"/>
  <c r="O46" i="16" s="1"/>
  <c r="N28" i="16"/>
  <c r="O28" i="16" s="1"/>
  <c r="AD92" i="18"/>
  <c r="AE92" i="18" s="1"/>
  <c r="AL35" i="16"/>
  <c r="AM35" i="16" s="1"/>
  <c r="V55" i="18"/>
  <c r="W55" i="18" s="1"/>
  <c r="N24" i="17"/>
  <c r="P22" i="17" s="1"/>
  <c r="AD41" i="16"/>
  <c r="AE41" i="16" s="1"/>
  <c r="V60" i="20"/>
  <c r="W60" i="20" s="1"/>
  <c r="AL44" i="16"/>
  <c r="AM44" i="16" s="1"/>
  <c r="N36" i="21"/>
  <c r="O36" i="21" s="1"/>
  <c r="V45" i="16"/>
  <c r="W45" i="16" s="1"/>
  <c r="N25" i="18"/>
  <c r="O25" i="18" s="1"/>
  <c r="F119" i="21"/>
  <c r="G119" i="21" s="1"/>
  <c r="AD138" i="16"/>
  <c r="AE138" i="16" s="1"/>
  <c r="V65" i="20"/>
  <c r="W65" i="20" s="1"/>
  <c r="N68" i="17"/>
  <c r="O68" i="17" s="1"/>
  <c r="N147" i="16"/>
  <c r="O147" i="16" s="1"/>
  <c r="AL35" i="17"/>
  <c r="AM35" i="17" s="1"/>
  <c r="F135" i="16"/>
  <c r="G135" i="16" s="1"/>
  <c r="AL29" i="21"/>
  <c r="AM29" i="21" s="1"/>
  <c r="AL118" i="17"/>
  <c r="AM118" i="17" s="1"/>
  <c r="V122" i="17"/>
  <c r="W122" i="17" s="1"/>
  <c r="F38" i="21"/>
  <c r="G38" i="21" s="1"/>
  <c r="AL33" i="18"/>
  <c r="AM33" i="18" s="1"/>
  <c r="V76" i="17"/>
  <c r="W76" i="17" s="1"/>
  <c r="AL129" i="17"/>
  <c r="AM129" i="17" s="1"/>
  <c r="AD99" i="18"/>
  <c r="AE99" i="18" s="1"/>
  <c r="AL78" i="17"/>
  <c r="AM78" i="17" s="1"/>
  <c r="V42" i="17"/>
  <c r="W42" i="17" s="1"/>
  <c r="V113" i="21"/>
  <c r="W113" i="21" s="1"/>
  <c r="N28" i="20"/>
  <c r="O28" i="20" s="1"/>
  <c r="AD70" i="23"/>
  <c r="AE70" i="23" s="1"/>
  <c r="V129" i="17"/>
  <c r="W129" i="17" s="1"/>
  <c r="W121" i="17"/>
  <c r="AD38" i="20"/>
  <c r="AE38" i="20" s="1"/>
  <c r="AD82" i="23"/>
  <c r="AE82" i="23" s="1"/>
  <c r="V64" i="17"/>
  <c r="W64" i="17" s="1"/>
  <c r="AD121" i="17"/>
  <c r="AE121" i="17" s="1"/>
  <c r="AL39" i="16"/>
  <c r="AM39" i="16" s="1"/>
  <c r="F114" i="20"/>
  <c r="G114" i="20" s="1"/>
  <c r="V134" i="16"/>
  <c r="W134" i="16" s="1"/>
  <c r="F73" i="16"/>
  <c r="G73" i="16" s="1"/>
  <c r="AL32" i="17"/>
  <c r="AM32" i="17" s="1"/>
  <c r="F45" i="17"/>
  <c r="G45" i="17" s="1"/>
  <c r="AD68" i="23"/>
  <c r="AE68" i="23" s="1"/>
  <c r="AD30" i="16"/>
  <c r="AE30" i="16" s="1"/>
  <c r="N55" i="18"/>
  <c r="O55" i="18" s="1"/>
  <c r="N66" i="21"/>
  <c r="O66" i="21" s="1"/>
  <c r="AD89" i="16"/>
  <c r="AE89" i="16" s="1"/>
  <c r="F77" i="23"/>
  <c r="G77" i="23" s="1"/>
  <c r="AL137" i="16"/>
  <c r="AM137" i="16" s="1"/>
  <c r="N35" i="20"/>
  <c r="O35" i="20" s="1"/>
  <c r="N111" i="22"/>
  <c r="O111" i="22" s="1"/>
  <c r="AL56" i="18"/>
  <c r="AM56" i="18" s="1"/>
  <c r="AL102" i="20"/>
  <c r="AM102" i="20" s="1"/>
  <c r="N40" i="17"/>
  <c r="O40" i="17" s="1"/>
  <c r="AD34" i="16"/>
  <c r="AE34" i="16" s="1"/>
  <c r="F67" i="17"/>
  <c r="G67" i="17" s="1"/>
  <c r="AD73" i="16"/>
  <c r="AE73" i="16" s="1"/>
  <c r="F159" i="16"/>
  <c r="G159" i="16" s="1"/>
  <c r="F33" i="21"/>
  <c r="G33" i="21" s="1"/>
  <c r="F68" i="21"/>
  <c r="G68" i="21" s="1"/>
  <c r="N99" i="18"/>
  <c r="O99" i="18" s="1"/>
  <c r="N33" i="16"/>
  <c r="O33" i="16" s="1"/>
  <c r="N27" i="18"/>
  <c r="O27" i="18" s="1"/>
  <c r="V68" i="17"/>
  <c r="W68" i="17" s="1"/>
  <c r="F50" i="18"/>
  <c r="G50" i="18" s="1"/>
  <c r="F62" i="20"/>
  <c r="G62" i="20" s="1"/>
  <c r="AD34" i="20"/>
  <c r="AE34" i="20" s="1"/>
  <c r="V61" i="20"/>
  <c r="W61" i="20" s="1"/>
  <c r="F113" i="20"/>
  <c r="G113" i="20" s="1"/>
  <c r="V25" i="18"/>
  <c r="W25" i="18" s="1"/>
  <c r="AL62" i="22"/>
  <c r="AM62" i="22" s="1"/>
  <c r="V28" i="23"/>
  <c r="W28" i="23" s="1"/>
  <c r="F62" i="17"/>
  <c r="G62" i="17" s="1"/>
  <c r="N40" i="16"/>
  <c r="O40" i="16" s="1"/>
  <c r="V59" i="18"/>
  <c r="W59" i="18" s="1"/>
  <c r="F75" i="23"/>
  <c r="G75" i="23" s="1"/>
  <c r="F39" i="17"/>
  <c r="G39" i="17" s="1"/>
  <c r="AL31" i="20"/>
  <c r="AM31" i="20" s="1"/>
  <c r="AL55" i="22"/>
  <c r="AM55" i="22" s="1"/>
  <c r="AL76" i="17"/>
  <c r="AM76" i="17" s="1"/>
  <c r="AL64" i="20"/>
  <c r="AM64" i="20" s="1"/>
  <c r="AD61" i="21"/>
  <c r="AE61" i="21" s="1"/>
  <c r="AL112" i="23"/>
  <c r="AM112" i="23" s="1"/>
  <c r="N116" i="22"/>
  <c r="O116" i="22" s="1"/>
  <c r="V25" i="20"/>
  <c r="W25" i="20" s="1"/>
  <c r="N35" i="23"/>
  <c r="O35" i="23" s="1"/>
  <c r="V137" i="16"/>
  <c r="W137" i="16" s="1"/>
  <c r="N96" i="18"/>
  <c r="O96" i="18" s="1"/>
  <c r="AL109" i="20"/>
  <c r="AM109" i="20" s="1"/>
  <c r="F27" i="21"/>
  <c r="G27" i="21" s="1"/>
  <c r="V69" i="16"/>
  <c r="W69" i="16" s="1"/>
  <c r="AD26" i="17"/>
  <c r="AE26" i="17" s="1"/>
  <c r="V26" i="17"/>
  <c r="W26" i="17" s="1"/>
  <c r="V112" i="20"/>
  <c r="W112" i="20" s="1"/>
  <c r="V71" i="16"/>
  <c r="W71" i="16" s="1"/>
  <c r="F122" i="17"/>
  <c r="G122" i="17" s="1"/>
  <c r="V101" i="20"/>
  <c r="X99" i="20" s="1"/>
  <c r="AD71" i="23"/>
  <c r="AE71" i="23" s="1"/>
  <c r="F151" i="16"/>
  <c r="G151" i="16" s="1"/>
  <c r="AD31" i="23"/>
  <c r="AE31" i="23" s="1"/>
  <c r="AL124" i="23"/>
  <c r="AM124" i="23" s="1"/>
  <c r="V53" i="18"/>
  <c r="W53" i="18" s="1"/>
  <c r="F84" i="16"/>
  <c r="G84" i="16" s="1"/>
  <c r="AL57" i="21"/>
  <c r="AM57" i="21" s="1"/>
  <c r="N24" i="22"/>
  <c r="O24" i="22" s="1"/>
  <c r="F24" i="16"/>
  <c r="H22" i="16" s="1"/>
  <c r="V37" i="16"/>
  <c r="W37" i="16" s="1"/>
  <c r="AL30" i="22"/>
  <c r="AM30" i="22" s="1"/>
  <c r="V133" i="17"/>
  <c r="W133" i="17" s="1"/>
  <c r="AL26" i="22"/>
  <c r="AM26" i="22" s="1"/>
  <c r="V53" i="20"/>
  <c r="W53" i="20" s="1"/>
  <c r="AD56" i="21"/>
  <c r="AF54" i="21" s="1"/>
  <c r="AD64" i="17"/>
  <c r="AE64" i="17" s="1"/>
  <c r="N62" i="20"/>
  <c r="O62" i="20" s="1"/>
  <c r="V108" i="22"/>
  <c r="W108" i="22" s="1"/>
  <c r="V40" i="16"/>
  <c r="W40" i="16" s="1"/>
  <c r="G59" i="16"/>
  <c r="N32" i="20"/>
  <c r="O32" i="20" s="1"/>
  <c r="AL112" i="20"/>
  <c r="AM112" i="20" s="1"/>
  <c r="N70" i="16"/>
  <c r="O70" i="16" s="1"/>
  <c r="F47" i="17"/>
  <c r="G47" i="17" s="1"/>
  <c r="V127" i="17"/>
  <c r="W127" i="17" s="1"/>
  <c r="V114" i="17"/>
  <c r="X112" i="17" s="1"/>
  <c r="V88" i="16"/>
  <c r="W88" i="16" s="1"/>
  <c r="V59" i="21"/>
  <c r="W59" i="21" s="1"/>
  <c r="F37" i="18"/>
  <c r="G37" i="18" s="1"/>
  <c r="V145" i="16"/>
  <c r="W145" i="16" s="1"/>
  <c r="F114" i="17"/>
  <c r="G114" i="17" s="1"/>
  <c r="AD26" i="16"/>
  <c r="AE26" i="16" s="1"/>
  <c r="AL64" i="17"/>
  <c r="AM64" i="17" s="1"/>
  <c r="N39" i="20"/>
  <c r="O39" i="20" s="1"/>
  <c r="AL36" i="17"/>
  <c r="AM36" i="17" s="1"/>
  <c r="V51" i="23"/>
  <c r="W51" i="23" s="1"/>
  <c r="N64" i="17"/>
  <c r="O64" i="17" s="1"/>
  <c r="AD107" i="20"/>
  <c r="AE107" i="20" s="1"/>
  <c r="V51" i="18"/>
  <c r="W51" i="18" s="1"/>
  <c r="F46" i="16"/>
  <c r="G46" i="16" s="1"/>
  <c r="AD131" i="17"/>
  <c r="AE131" i="17" s="1"/>
  <c r="AD109" i="20"/>
  <c r="AE109" i="20" s="1"/>
  <c r="F54" i="20"/>
  <c r="G54" i="20" s="1"/>
  <c r="F116" i="20"/>
  <c r="G116" i="20" s="1"/>
  <c r="V140" i="16"/>
  <c r="W140" i="16" s="1"/>
  <c r="N130" i="16"/>
  <c r="O130" i="16" s="1"/>
  <c r="F37" i="17"/>
  <c r="G37" i="17" s="1"/>
  <c r="V86" i="16"/>
  <c r="W86" i="16" s="1"/>
  <c r="F34" i="17"/>
  <c r="G34" i="17" s="1"/>
  <c r="AL101" i="20"/>
  <c r="AN99" i="20" s="1"/>
  <c r="AL144" i="16"/>
  <c r="AM144" i="16" s="1"/>
  <c r="F53" i="20"/>
  <c r="H51" i="20" s="1"/>
  <c r="N78" i="16"/>
  <c r="O78" i="16" s="1"/>
  <c r="F99" i="18"/>
  <c r="G99" i="18" s="1"/>
  <c r="N56" i="21"/>
  <c r="O56" i="21" s="1"/>
  <c r="AL130" i="16"/>
  <c r="AM130" i="16" s="1"/>
  <c r="AE133" i="16"/>
  <c r="AL97" i="18"/>
  <c r="AM97" i="18" s="1"/>
  <c r="V103" i="20"/>
  <c r="W103" i="20" s="1"/>
  <c r="AL110" i="20"/>
  <c r="AM110" i="20" s="1"/>
  <c r="N145" i="16"/>
  <c r="O145" i="16" s="1"/>
  <c r="AD128" i="16"/>
  <c r="AE128" i="16" s="1"/>
  <c r="V29" i="18"/>
  <c r="W29" i="18" s="1"/>
  <c r="V45" i="23"/>
  <c r="W45" i="23" s="1"/>
  <c r="F116" i="23"/>
  <c r="G116" i="23" s="1"/>
  <c r="AD93" i="18"/>
  <c r="AE93" i="18" s="1"/>
  <c r="F153" i="16"/>
  <c r="G153" i="16" s="1"/>
  <c r="F140" i="16"/>
  <c r="G140" i="16" s="1"/>
  <c r="F75" i="16"/>
  <c r="G75" i="16" s="1"/>
  <c r="N53" i="18"/>
  <c r="O53" i="18" s="1"/>
  <c r="V109" i="20"/>
  <c r="W109" i="20" s="1"/>
  <c r="F75" i="21"/>
  <c r="G75" i="21" s="1"/>
  <c r="AD100" i="18"/>
  <c r="AE100" i="18" s="1"/>
  <c r="F61" i="18"/>
  <c r="G61" i="18" s="1"/>
  <c r="AL31" i="22"/>
  <c r="AM31" i="22" s="1"/>
  <c r="F126" i="23"/>
  <c r="G126" i="23" s="1"/>
  <c r="F62" i="23"/>
  <c r="G62" i="23" s="1"/>
  <c r="N35" i="22"/>
  <c r="O35" i="22" s="1"/>
  <c r="F41" i="21"/>
  <c r="G41" i="21" s="1"/>
  <c r="N82" i="16"/>
  <c r="O82" i="16" s="1"/>
  <c r="F145" i="16"/>
  <c r="G145" i="16" s="1"/>
  <c r="V104" i="20"/>
  <c r="W104" i="20" s="1"/>
  <c r="N29" i="22"/>
  <c r="O29" i="22" s="1"/>
  <c r="AD140" i="16"/>
  <c r="AE140" i="16" s="1"/>
  <c r="N26" i="21"/>
  <c r="O26" i="21" s="1"/>
  <c r="V99" i="18"/>
  <c r="W99" i="18" s="1"/>
  <c r="N26" i="16"/>
  <c r="O26" i="16" s="1"/>
  <c r="AL29" i="17"/>
  <c r="AM29" i="17" s="1"/>
  <c r="AD25" i="20"/>
  <c r="AE25" i="20" s="1"/>
  <c r="N114" i="20"/>
  <c r="O114" i="20" s="1"/>
  <c r="AD116" i="23"/>
  <c r="AE116" i="23" s="1"/>
  <c r="AL36" i="16"/>
  <c r="AM36" i="16" s="1"/>
  <c r="V106" i="21"/>
  <c r="W106" i="21" s="1"/>
  <c r="AD117" i="23"/>
  <c r="AE117" i="23" s="1"/>
  <c r="AL28" i="23"/>
  <c r="AM28" i="23" s="1"/>
  <c r="N113" i="20"/>
  <c r="O113" i="20" s="1"/>
  <c r="AD42" i="17"/>
  <c r="AE42" i="17" s="1"/>
  <c r="AL68" i="16"/>
  <c r="AN66" i="16" s="1"/>
  <c r="AD59" i="22"/>
  <c r="AE59" i="22" s="1"/>
  <c r="N58" i="18"/>
  <c r="O58" i="18" s="1"/>
  <c r="N87" i="16"/>
  <c r="O87" i="16" s="1"/>
  <c r="V84" i="23"/>
  <c r="W84" i="23" s="1"/>
  <c r="AD55" i="20"/>
  <c r="AE55" i="20" s="1"/>
  <c r="N29" i="18"/>
  <c r="O29" i="18" s="1"/>
  <c r="N54" i="22"/>
  <c r="N111" i="21"/>
  <c r="O111" i="21" s="1"/>
  <c r="V122" i="23"/>
  <c r="W122" i="23" s="1"/>
  <c r="V36" i="20"/>
  <c r="W36" i="20" s="1"/>
  <c r="AL115" i="17"/>
  <c r="AM115" i="17" s="1"/>
  <c r="V42" i="16"/>
  <c r="W42" i="16" s="1"/>
  <c r="N91" i="18"/>
  <c r="O91" i="18" s="1"/>
  <c r="AD36" i="17"/>
  <c r="AE36" i="17" s="1"/>
  <c r="V67" i="17"/>
  <c r="W67" i="17" s="1"/>
  <c r="V29" i="16"/>
  <c r="W29" i="16" s="1"/>
  <c r="F33" i="17"/>
  <c r="G33" i="17" s="1"/>
  <c r="F136" i="16"/>
  <c r="G136" i="16" s="1"/>
  <c r="AD106" i="20"/>
  <c r="AE106" i="20" s="1"/>
  <c r="V142" i="16"/>
  <c r="W142" i="16" s="1"/>
  <c r="AD76" i="16"/>
  <c r="AE76" i="16" s="1"/>
  <c r="AL26" i="17"/>
  <c r="AM26" i="17" s="1"/>
  <c r="AD84" i="16"/>
  <c r="AE84" i="16" s="1"/>
  <c r="N28" i="18"/>
  <c r="O28" i="18" s="1"/>
  <c r="N64" i="23"/>
  <c r="O64" i="23" s="1"/>
  <c r="F26" i="18"/>
  <c r="G26" i="18" s="1"/>
  <c r="AD66" i="20"/>
  <c r="AE66" i="20" s="1"/>
  <c r="F119" i="20"/>
  <c r="G119" i="20" s="1"/>
  <c r="AD32" i="20"/>
  <c r="AE32" i="20" s="1"/>
  <c r="N118" i="21"/>
  <c r="O118" i="21" s="1"/>
  <c r="AL65" i="20"/>
  <c r="AM65" i="20" s="1"/>
  <c r="F88" i="16"/>
  <c r="G88" i="16" s="1"/>
  <c r="N55" i="20"/>
  <c r="O55" i="20" s="1"/>
  <c r="F58" i="22"/>
  <c r="G58" i="22" s="1"/>
  <c r="F143" i="16"/>
  <c r="G143" i="16" s="1"/>
  <c r="AD104" i="20"/>
  <c r="AE104" i="20" s="1"/>
  <c r="AD102" i="22"/>
  <c r="AE102" i="22" s="1"/>
  <c r="AL74" i="23"/>
  <c r="AM74" i="23" s="1"/>
  <c r="AD109" i="21"/>
  <c r="AE109" i="21" s="1"/>
  <c r="N68" i="20"/>
  <c r="O68" i="20" s="1"/>
  <c r="V56" i="18"/>
  <c r="W56" i="18" s="1"/>
  <c r="AD66" i="23"/>
  <c r="AE66" i="23" s="1"/>
  <c r="AD107" i="22"/>
  <c r="AE107" i="22" s="1"/>
  <c r="AD129" i="16"/>
  <c r="AE129" i="16" s="1"/>
  <c r="AD61" i="20"/>
  <c r="AE61" i="20" s="1"/>
  <c r="AD131" i="23"/>
  <c r="AE131" i="23" s="1"/>
  <c r="V133" i="23"/>
  <c r="W133" i="23" s="1"/>
  <c r="AL136" i="16"/>
  <c r="AM136" i="16" s="1"/>
  <c r="V32" i="18"/>
  <c r="W32" i="18" s="1"/>
  <c r="AD36" i="23"/>
  <c r="AE36" i="23" s="1"/>
  <c r="AD27" i="18"/>
  <c r="AE27" i="18" s="1"/>
  <c r="V110" i="22"/>
  <c r="W110" i="22" s="1"/>
  <c r="AL32" i="22"/>
  <c r="AM32" i="22" s="1"/>
  <c r="AL113" i="21"/>
  <c r="AM113" i="21" s="1"/>
  <c r="N57" i="20"/>
  <c r="O57" i="20" s="1"/>
  <c r="V151" i="16"/>
  <c r="W151" i="16" s="1"/>
  <c r="AD43" i="17"/>
  <c r="AE43" i="17" s="1"/>
  <c r="N63" i="20"/>
  <c r="O63" i="20" s="1"/>
  <c r="F60" i="21"/>
  <c r="G60" i="21" s="1"/>
  <c r="V64" i="22"/>
  <c r="W64" i="22" s="1"/>
  <c r="V81" i="16"/>
  <c r="W81" i="16" s="1"/>
  <c r="F58" i="18"/>
  <c r="G58" i="18" s="1"/>
  <c r="F111" i="20"/>
  <c r="G111" i="20" s="1"/>
  <c r="F109" i="22"/>
  <c r="G109" i="22" s="1"/>
  <c r="V113" i="23"/>
  <c r="W113" i="23" s="1"/>
  <c r="V24" i="22"/>
  <c r="W24" i="22" s="1"/>
  <c r="AD110" i="22"/>
  <c r="AE110" i="22" s="1"/>
  <c r="AL53" i="20"/>
  <c r="AN51" i="20" s="1"/>
  <c r="F106" i="22"/>
  <c r="G106" i="22" s="1"/>
  <c r="N86" i="16"/>
  <c r="O86" i="16" s="1"/>
  <c r="N36" i="17"/>
  <c r="O36" i="17" s="1"/>
  <c r="N43" i="16"/>
  <c r="O43" i="16" s="1"/>
  <c r="N75" i="16"/>
  <c r="O75" i="16" s="1"/>
  <c r="AL130" i="17"/>
  <c r="AM130" i="17" s="1"/>
  <c r="F64" i="20"/>
  <c r="G64" i="20" s="1"/>
  <c r="F79" i="21"/>
  <c r="G79" i="21" s="1"/>
  <c r="V62" i="23"/>
  <c r="W62" i="23" s="1"/>
  <c r="N62" i="21"/>
  <c r="O62" i="21" s="1"/>
  <c r="N61" i="20"/>
  <c r="O61" i="20" s="1"/>
  <c r="AL56" i="22"/>
  <c r="AM56" i="22" s="1"/>
  <c r="V46" i="23"/>
  <c r="W46" i="23" s="1"/>
  <c r="V64" i="23"/>
  <c r="W64" i="23" s="1"/>
  <c r="V64" i="20"/>
  <c r="W64" i="20" s="1"/>
  <c r="AD88" i="16"/>
  <c r="AE88" i="16" s="1"/>
  <c r="AD28" i="17"/>
  <c r="AE28" i="17" s="1"/>
  <c r="V26" i="20"/>
  <c r="W26" i="20" s="1"/>
  <c r="F126" i="17"/>
  <c r="G126" i="17" s="1"/>
  <c r="N31" i="21"/>
  <c r="O31" i="21" s="1"/>
  <c r="F40" i="18"/>
  <c r="G40" i="18" s="1"/>
  <c r="AL112" i="21"/>
  <c r="AM112" i="21" s="1"/>
  <c r="AD53" i="18"/>
  <c r="AE53" i="18" s="1"/>
  <c r="AD103" i="20"/>
  <c r="AE103" i="20" s="1"/>
  <c r="N98" i="18"/>
  <c r="O98" i="18" s="1"/>
  <c r="N27" i="21"/>
  <c r="O27" i="21" s="1"/>
  <c r="N31" i="16"/>
  <c r="O31" i="16" s="1"/>
  <c r="F110" i="21"/>
  <c r="G110" i="21" s="1"/>
  <c r="AL33" i="23"/>
  <c r="AM33" i="23" s="1"/>
  <c r="AD24" i="21"/>
  <c r="AE24" i="21" s="1"/>
  <c r="AL33" i="16"/>
  <c r="AM33" i="16" s="1"/>
  <c r="AD57" i="20"/>
  <c r="AE57" i="20" s="1"/>
  <c r="F58" i="16"/>
  <c r="G58" i="16" s="1"/>
  <c r="AL122" i="17"/>
  <c r="AM122" i="17" s="1"/>
  <c r="N73" i="23"/>
  <c r="O73" i="23" s="1"/>
  <c r="N79" i="17"/>
  <c r="O79" i="17" s="1"/>
  <c r="F122" i="22"/>
  <c r="G122" i="22" s="1"/>
  <c r="F94" i="18"/>
  <c r="G94" i="18" s="1"/>
  <c r="AD35" i="16"/>
  <c r="AE35" i="16" s="1"/>
  <c r="N121" i="21"/>
  <c r="O121" i="21" s="1"/>
  <c r="F40" i="16"/>
  <c r="G40" i="16" s="1"/>
  <c r="V130" i="16"/>
  <c r="W130" i="16" s="1"/>
  <c r="N102" i="18"/>
  <c r="O102" i="18" s="1"/>
  <c r="F60" i="20"/>
  <c r="G60" i="20" s="1"/>
  <c r="V121" i="23"/>
  <c r="W121" i="23" s="1"/>
  <c r="N32" i="16"/>
  <c r="O32" i="16" s="1"/>
  <c r="F161" i="16"/>
  <c r="G161" i="16" s="1"/>
  <c r="N67" i="20"/>
  <c r="O67" i="20" s="1"/>
  <c r="V65" i="21"/>
  <c r="W65" i="21" s="1"/>
  <c r="N97" i="18"/>
  <c r="O97" i="18" s="1"/>
  <c r="F42" i="16"/>
  <c r="G42" i="16" s="1"/>
  <c r="F28" i="22"/>
  <c r="G28" i="22" s="1"/>
  <c r="F47" i="16"/>
  <c r="G47" i="16" s="1"/>
  <c r="AD26" i="21"/>
  <c r="AE26" i="21" s="1"/>
  <c r="N63" i="21"/>
  <c r="O63" i="21" s="1"/>
  <c r="AL25" i="20"/>
  <c r="AM25" i="20" s="1"/>
  <c r="AD38" i="17"/>
  <c r="AE38" i="17" s="1"/>
  <c r="F40" i="17"/>
  <c r="G40" i="17" s="1"/>
  <c r="AL31" i="23"/>
  <c r="AM31" i="23" s="1"/>
  <c r="V109" i="21"/>
  <c r="W109" i="21" s="1"/>
  <c r="F118" i="17"/>
  <c r="G118" i="17" s="1"/>
  <c r="F70" i="21"/>
  <c r="G70" i="21" s="1"/>
  <c r="AD114" i="21"/>
  <c r="AE114" i="21" s="1"/>
  <c r="AD41" i="17"/>
  <c r="AE41" i="17" s="1"/>
  <c r="F45" i="21"/>
  <c r="G45" i="21" s="1"/>
  <c r="V100" i="18"/>
  <c r="W100" i="18" s="1"/>
  <c r="F54" i="16"/>
  <c r="G54" i="16" s="1"/>
  <c r="AD37" i="20"/>
  <c r="AE37" i="20" s="1"/>
  <c r="V112" i="21"/>
  <c r="W112" i="21" s="1"/>
  <c r="V78" i="23"/>
  <c r="W78" i="23" s="1"/>
  <c r="AL63" i="21"/>
  <c r="AM63" i="21" s="1"/>
  <c r="AD95" i="18"/>
  <c r="AE95" i="18" s="1"/>
  <c r="F29" i="21"/>
  <c r="G29" i="21" s="1"/>
  <c r="F123" i="22"/>
  <c r="G123" i="22" s="1"/>
  <c r="F129" i="16"/>
  <c r="G129" i="16" s="1"/>
  <c r="F35" i="17"/>
  <c r="G35" i="17" s="1"/>
  <c r="AD30" i="21"/>
  <c r="AE30" i="21" s="1"/>
  <c r="F36" i="22"/>
  <c r="G36" i="22" s="1"/>
  <c r="AD35" i="23"/>
  <c r="AE35" i="23" s="1"/>
  <c r="AD41" i="23"/>
  <c r="AE41" i="23" s="1"/>
  <c r="V24" i="20"/>
  <c r="X22" i="20" s="1"/>
  <c r="N75" i="17"/>
  <c r="O75" i="17" s="1"/>
  <c r="F35" i="16"/>
  <c r="G35" i="16" s="1"/>
  <c r="F69" i="16"/>
  <c r="G69" i="16" s="1"/>
  <c r="F155" i="16"/>
  <c r="G155" i="16" s="1"/>
  <c r="F72" i="20"/>
  <c r="G72" i="20" s="1"/>
  <c r="AD149" i="16"/>
  <c r="AE149" i="16" s="1"/>
  <c r="F71" i="21"/>
  <c r="G71" i="21" s="1"/>
  <c r="AL41" i="16"/>
  <c r="AM41" i="16" s="1"/>
  <c r="N30" i="18"/>
  <c r="O30" i="18" s="1"/>
  <c r="AD26" i="20"/>
  <c r="AE26" i="20" s="1"/>
  <c r="N32" i="22"/>
  <c r="O32" i="22" s="1"/>
  <c r="N28" i="23"/>
  <c r="O28" i="23" s="1"/>
  <c r="AL62" i="21"/>
  <c r="AM62" i="21" s="1"/>
  <c r="F112" i="21"/>
  <c r="G112" i="21" s="1"/>
  <c r="AL38" i="23"/>
  <c r="AM38" i="23" s="1"/>
  <c r="N81" i="16"/>
  <c r="O81" i="16" s="1"/>
  <c r="V26" i="16"/>
  <c r="W26" i="16" s="1"/>
  <c r="N24" i="18"/>
  <c r="O24" i="18" s="1"/>
  <c r="V31" i="20"/>
  <c r="W31" i="20" s="1"/>
  <c r="V81" i="17"/>
  <c r="W81" i="17" s="1"/>
  <c r="V70" i="16"/>
  <c r="W70" i="16" s="1"/>
  <c r="F109" i="21"/>
  <c r="G109" i="21" s="1"/>
  <c r="AL28" i="16"/>
  <c r="AM28" i="16" s="1"/>
  <c r="V74" i="17"/>
  <c r="W74" i="17" s="1"/>
  <c r="V89" i="16"/>
  <c r="W89" i="16" s="1"/>
  <c r="AD32" i="16"/>
  <c r="AE32" i="16" s="1"/>
  <c r="F77" i="17"/>
  <c r="G77" i="17" s="1"/>
  <c r="AD30" i="20"/>
  <c r="AE30" i="20" s="1"/>
  <c r="V79" i="23"/>
  <c r="W79" i="23" s="1"/>
  <c r="F55" i="16"/>
  <c r="G55" i="16" s="1"/>
  <c r="AD69" i="17"/>
  <c r="AE69" i="17" s="1"/>
  <c r="F52" i="16"/>
  <c r="G52" i="16" s="1"/>
  <c r="V57" i="18"/>
  <c r="W57" i="18" s="1"/>
  <c r="AL105" i="22"/>
  <c r="AM105" i="22" s="1"/>
  <c r="N109" i="22"/>
  <c r="O109" i="22" s="1"/>
  <c r="AL34" i="20"/>
  <c r="AM34" i="20" s="1"/>
  <c r="F74" i="20"/>
  <c r="G74" i="20" s="1"/>
  <c r="V33" i="23"/>
  <c r="W33" i="23" s="1"/>
  <c r="F39" i="21"/>
  <c r="G39" i="21" s="1"/>
  <c r="AL24" i="21"/>
  <c r="AN22" i="21" s="1"/>
  <c r="F120" i="22"/>
  <c r="G120" i="22" s="1"/>
  <c r="AL120" i="23"/>
  <c r="AM120" i="23" s="1"/>
  <c r="V58" i="18"/>
  <c r="W58" i="18" s="1"/>
  <c r="F82" i="23"/>
  <c r="G82" i="23" s="1"/>
  <c r="AD148" i="16"/>
  <c r="AE148" i="16" s="1"/>
  <c r="AD32" i="21"/>
  <c r="AE32" i="21" s="1"/>
  <c r="N32" i="21"/>
  <c r="O32" i="21" s="1"/>
  <c r="AD38" i="23"/>
  <c r="AE38" i="23" s="1"/>
  <c r="AL111" i="23"/>
  <c r="AM111" i="23" s="1"/>
  <c r="F31" i="16"/>
  <c r="G31" i="16" s="1"/>
  <c r="N33" i="22"/>
  <c r="O33" i="22" s="1"/>
  <c r="V114" i="21"/>
  <c r="W114" i="21" s="1"/>
  <c r="F57" i="20"/>
  <c r="G57" i="20" s="1"/>
  <c r="AL27" i="17"/>
  <c r="AM27" i="17" s="1"/>
  <c r="F73" i="22"/>
  <c r="G73" i="22" s="1"/>
  <c r="N112" i="22"/>
  <c r="O112" i="22" s="1"/>
  <c r="N74" i="23"/>
  <c r="O74" i="23" s="1"/>
  <c r="V38" i="16"/>
  <c r="W38" i="16" s="1"/>
  <c r="AD112" i="21"/>
  <c r="AE112" i="21" s="1"/>
  <c r="AL95" i="18"/>
  <c r="AM95" i="18" s="1"/>
  <c r="F36" i="21"/>
  <c r="G36" i="21" s="1"/>
  <c r="AD28" i="22"/>
  <c r="AE28" i="22" s="1"/>
  <c r="V34" i="17"/>
  <c r="W34" i="17" s="1"/>
  <c r="V58" i="20"/>
  <c r="W58" i="20" s="1"/>
  <c r="F43" i="21"/>
  <c r="G43" i="21" s="1"/>
  <c r="AL34" i="23"/>
  <c r="AM34" i="23" s="1"/>
  <c r="AL126" i="23"/>
  <c r="AM126" i="23" s="1"/>
  <c r="V38" i="20"/>
  <c r="W38" i="20" s="1"/>
  <c r="F115" i="23"/>
  <c r="G115" i="23" s="1"/>
  <c r="F78" i="23"/>
  <c r="G78" i="23" s="1"/>
  <c r="V68" i="20"/>
  <c r="W68" i="20" s="1"/>
  <c r="F73" i="17"/>
  <c r="G73" i="17" s="1"/>
  <c r="AD28" i="20"/>
  <c r="AE28" i="20" s="1"/>
  <c r="N65" i="23"/>
  <c r="O65" i="23" s="1"/>
  <c r="N71" i="16"/>
  <c r="O71" i="16" s="1"/>
  <c r="AD25" i="18"/>
  <c r="AE25" i="18" s="1"/>
  <c r="AL103" i="20"/>
  <c r="AM103" i="20" s="1"/>
  <c r="F81" i="23"/>
  <c r="G81" i="23" s="1"/>
  <c r="AL35" i="23"/>
  <c r="AM35" i="23" s="1"/>
  <c r="V129" i="23"/>
  <c r="W129" i="23" s="1"/>
  <c r="V115" i="21"/>
  <c r="W115" i="21" s="1"/>
  <c r="F24" i="20"/>
  <c r="G24" i="20" s="1"/>
  <c r="F108" i="22"/>
  <c r="G108" i="22" s="1"/>
  <c r="AD81" i="16"/>
  <c r="AE81" i="16" s="1"/>
  <c r="F124" i="23"/>
  <c r="G124" i="23" s="1"/>
  <c r="AL62" i="17"/>
  <c r="AM62" i="17" s="1"/>
  <c r="F68" i="22"/>
  <c r="G68" i="22" s="1"/>
  <c r="AD58" i="18"/>
  <c r="AE58" i="18" s="1"/>
  <c r="AD127" i="17"/>
  <c r="AE127" i="17" s="1"/>
  <c r="V67" i="21"/>
  <c r="W67" i="21" s="1"/>
  <c r="N120" i="23"/>
  <c r="O120" i="23" s="1"/>
  <c r="F59" i="18"/>
  <c r="G59" i="18" s="1"/>
  <c r="AD54" i="22"/>
  <c r="AF52" i="22" s="1"/>
  <c r="V35" i="22"/>
  <c r="W35" i="22" s="1"/>
  <c r="N122" i="23"/>
  <c r="O122" i="23" s="1"/>
  <c r="F49" i="16"/>
  <c r="G49" i="16" s="1"/>
  <c r="F28" i="17"/>
  <c r="G28" i="17" s="1"/>
  <c r="AL72" i="17"/>
  <c r="AM72" i="17" s="1"/>
  <c r="V43" i="16"/>
  <c r="W43" i="16" s="1"/>
  <c r="F68" i="20"/>
  <c r="G68" i="20" s="1"/>
  <c r="AD25" i="23"/>
  <c r="AE25" i="23" s="1"/>
  <c r="N25" i="17"/>
  <c r="O25" i="17" s="1"/>
  <c r="N63" i="22"/>
  <c r="O63" i="22" s="1"/>
  <c r="N117" i="23"/>
  <c r="O117" i="23" s="1"/>
  <c r="F61" i="20"/>
  <c r="G61" i="20" s="1"/>
  <c r="F123" i="17"/>
  <c r="G123" i="17" s="1"/>
  <c r="F24" i="21"/>
  <c r="G24" i="21" s="1"/>
  <c r="AD111" i="23"/>
  <c r="AF109" i="23" s="1"/>
  <c r="V34" i="16"/>
  <c r="W34" i="16" s="1"/>
  <c r="N132" i="17"/>
  <c r="O132" i="17" s="1"/>
  <c r="F60" i="18"/>
  <c r="G60" i="18" s="1"/>
  <c r="AL56" i="21"/>
  <c r="AN54" i="21" s="1"/>
  <c r="AL25" i="18"/>
  <c r="AM25" i="18" s="1"/>
  <c r="F50" i="16"/>
  <c r="G50" i="16" s="1"/>
  <c r="F32" i="18"/>
  <c r="G32" i="18" s="1"/>
  <c r="F107" i="20"/>
  <c r="G107" i="20" s="1"/>
  <c r="N33" i="17"/>
  <c r="O33" i="17" s="1"/>
  <c r="N66" i="20"/>
  <c r="O66" i="20" s="1"/>
  <c r="N108" i="21"/>
  <c r="O108" i="21" s="1"/>
  <c r="AL28" i="21"/>
  <c r="AM28" i="21" s="1"/>
  <c r="AD115" i="23"/>
  <c r="AE115" i="23" s="1"/>
  <c r="AL40" i="16"/>
  <c r="AM40" i="16" s="1"/>
  <c r="F96" i="18"/>
  <c r="G96" i="18" s="1"/>
  <c r="F27" i="23"/>
  <c r="G27" i="23" s="1"/>
  <c r="N91" i="16"/>
  <c r="O91" i="16" s="1"/>
  <c r="N49" i="18"/>
  <c r="O49" i="18" s="1"/>
  <c r="AD40" i="17"/>
  <c r="AE40" i="17" s="1"/>
  <c r="AD126" i="23"/>
  <c r="AE126" i="23" s="1"/>
  <c r="AL37" i="16"/>
  <c r="AM37" i="16" s="1"/>
  <c r="V41" i="16"/>
  <c r="W41" i="16" s="1"/>
  <c r="V85" i="16"/>
  <c r="W85" i="16" s="1"/>
  <c r="V147" i="16"/>
  <c r="W147" i="16" s="1"/>
  <c r="AL26" i="16"/>
  <c r="AM26" i="16" s="1"/>
  <c r="AL146" i="16"/>
  <c r="AM146" i="16" s="1"/>
  <c r="V25" i="21"/>
  <c r="AD31" i="22"/>
  <c r="AE31" i="22" s="1"/>
  <c r="V107" i="20"/>
  <c r="W107" i="20" s="1"/>
  <c r="V32" i="23"/>
  <c r="W32" i="23" s="1"/>
  <c r="AD30" i="18"/>
  <c r="AE30" i="18" s="1"/>
  <c r="N29" i="17"/>
  <c r="O29" i="17" s="1"/>
  <c r="V111" i="20"/>
  <c r="W111" i="20" s="1"/>
  <c r="F76" i="21"/>
  <c r="G76" i="21" s="1"/>
  <c r="AL106" i="20"/>
  <c r="AM106" i="20" s="1"/>
  <c r="F79" i="16"/>
  <c r="G79" i="16" s="1"/>
  <c r="F95" i="18"/>
  <c r="G95" i="18" s="1"/>
  <c r="V113" i="20"/>
  <c r="W113" i="20" s="1"/>
  <c r="AL27" i="23"/>
  <c r="AM27" i="23" s="1"/>
  <c r="AD123" i="23"/>
  <c r="AE123" i="23" s="1"/>
  <c r="AL77" i="23"/>
  <c r="AM77" i="23" s="1"/>
  <c r="N35" i="21"/>
  <c r="O35" i="21" s="1"/>
  <c r="N59" i="22"/>
  <c r="O59" i="22" s="1"/>
  <c r="N149" i="16"/>
  <c r="O149" i="16" s="1"/>
  <c r="V32" i="16"/>
  <c r="W32" i="16" s="1"/>
  <c r="AD29" i="18"/>
  <c r="AE29" i="18" s="1"/>
  <c r="AD24" i="16"/>
  <c r="AE24" i="16" s="1"/>
  <c r="F41" i="22"/>
  <c r="G41" i="22" s="1"/>
  <c r="AD87" i="16"/>
  <c r="AE87" i="16" s="1"/>
  <c r="AD122" i="23"/>
  <c r="AE122" i="23" s="1"/>
  <c r="F116" i="21"/>
  <c r="G116" i="21" s="1"/>
  <c r="F74" i="21"/>
  <c r="G74" i="21" s="1"/>
  <c r="N92" i="16"/>
  <c r="O92" i="16" s="1"/>
  <c r="AL127" i="23"/>
  <c r="AM127" i="23" s="1"/>
  <c r="AD56" i="22"/>
  <c r="AE56" i="22" s="1"/>
  <c r="F103" i="22"/>
  <c r="G103" i="22" s="1"/>
  <c r="V124" i="23"/>
  <c r="W124" i="23" s="1"/>
  <c r="AD113" i="20"/>
  <c r="AE113" i="20" s="1"/>
  <c r="N133" i="16"/>
  <c r="O133" i="16" s="1"/>
  <c r="AL107" i="22"/>
  <c r="AM107" i="22" s="1"/>
  <c r="AL30" i="18"/>
  <c r="AM30" i="18" s="1"/>
  <c r="AD51" i="18"/>
  <c r="AE51" i="18" s="1"/>
  <c r="V39" i="20"/>
  <c r="W39" i="20" s="1"/>
  <c r="AL55" i="20"/>
  <c r="AM55" i="20" s="1"/>
  <c r="AD70" i="17"/>
  <c r="AE70" i="17" s="1"/>
  <c r="F101" i="20"/>
  <c r="H99" i="20" s="1"/>
  <c r="F43" i="16"/>
  <c r="G43" i="16" s="1"/>
  <c r="V50" i="23"/>
  <c r="W50" i="23" s="1"/>
  <c r="N70" i="17"/>
  <c r="O70" i="17" s="1"/>
  <c r="N80" i="16"/>
  <c r="O80" i="16" s="1"/>
  <c r="F37" i="21"/>
  <c r="G37" i="21" s="1"/>
  <c r="F93" i="18"/>
  <c r="G93" i="18" s="1"/>
  <c r="V97" i="18"/>
  <c r="W97" i="18" s="1"/>
  <c r="N108" i="20"/>
  <c r="O108" i="20" s="1"/>
  <c r="V33" i="17"/>
  <c r="W33" i="17" s="1"/>
  <c r="V78" i="16"/>
  <c r="W78" i="16" s="1"/>
  <c r="AD54" i="20"/>
  <c r="AE54" i="20" s="1"/>
  <c r="AD60" i="22"/>
  <c r="AE60" i="22" s="1"/>
  <c r="V131" i="16"/>
  <c r="W131" i="16" s="1"/>
  <c r="AL63" i="22"/>
  <c r="AM63" i="22" s="1"/>
  <c r="V32" i="17"/>
  <c r="W32" i="17" s="1"/>
  <c r="V36" i="16"/>
  <c r="W36" i="16" s="1"/>
  <c r="AD29" i="17"/>
  <c r="AE29" i="17" s="1"/>
  <c r="AL66" i="23"/>
  <c r="AM66" i="23" s="1"/>
  <c r="AL141" i="16"/>
  <c r="AM141" i="16" s="1"/>
  <c r="N35" i="16"/>
  <c r="O35" i="16" s="1"/>
  <c r="V42" i="23"/>
  <c r="W42" i="23" s="1"/>
  <c r="AL80" i="16"/>
  <c r="AM80" i="16" s="1"/>
  <c r="N29" i="21"/>
  <c r="O29" i="21" s="1"/>
  <c r="N125" i="17"/>
  <c r="O125" i="17" s="1"/>
  <c r="N62" i="22"/>
  <c r="O62" i="22" s="1"/>
  <c r="AL25" i="21"/>
  <c r="AM25" i="21" s="1"/>
  <c r="F32" i="23"/>
  <c r="G32" i="23" s="1"/>
  <c r="F28" i="21"/>
  <c r="G28" i="21" s="1"/>
  <c r="N41" i="16"/>
  <c r="O41" i="16" s="1"/>
  <c r="AL100" i="18"/>
  <c r="AM100" i="18" s="1"/>
  <c r="AL37" i="20"/>
  <c r="AM37" i="20" s="1"/>
  <c r="AD31" i="17"/>
  <c r="AE31" i="17" s="1"/>
  <c r="V40" i="17"/>
  <c r="W40" i="17" s="1"/>
  <c r="AD67" i="17"/>
  <c r="AE67" i="17" s="1"/>
  <c r="N120" i="21"/>
  <c r="O120" i="21" s="1"/>
  <c r="N65" i="17"/>
  <c r="O65" i="17" s="1"/>
  <c r="V112" i="22"/>
  <c r="W112" i="22" s="1"/>
  <c r="F43" i="23"/>
  <c r="G43" i="23" s="1"/>
  <c r="N146" i="16"/>
  <c r="O146" i="16" s="1"/>
  <c r="F61" i="22"/>
  <c r="G61" i="22" s="1"/>
  <c r="F28" i="23"/>
  <c r="G28" i="23" s="1"/>
  <c r="F56" i="18"/>
  <c r="G56" i="18" s="1"/>
  <c r="AD26" i="22"/>
  <c r="AE26" i="22" s="1"/>
  <c r="AL32" i="23"/>
  <c r="AM32" i="23" s="1"/>
  <c r="AL24" i="20"/>
  <c r="AM24" i="20" s="1"/>
  <c r="AL75" i="16"/>
  <c r="AM75" i="16" s="1"/>
  <c r="F63" i="18"/>
  <c r="G63" i="18" s="1"/>
  <c r="F110" i="20"/>
  <c r="G110" i="20" s="1"/>
  <c r="F38" i="22"/>
  <c r="G38" i="22" s="1"/>
  <c r="AL29" i="23"/>
  <c r="AM29" i="23" s="1"/>
  <c r="AL74" i="16"/>
  <c r="AM74" i="16" s="1"/>
  <c r="F163" i="16"/>
  <c r="G163" i="16" s="1"/>
  <c r="AL39" i="23"/>
  <c r="AM39" i="23" s="1"/>
  <c r="V76" i="16"/>
  <c r="W76" i="16" s="1"/>
  <c r="N61" i="22"/>
  <c r="O61" i="22" s="1"/>
  <c r="AD34" i="17"/>
  <c r="AE34" i="17" s="1"/>
  <c r="AL60" i="21"/>
  <c r="AM60" i="21" s="1"/>
  <c r="F78" i="16"/>
  <c r="G78" i="16" s="1"/>
  <c r="AL28" i="17"/>
  <c r="AM28" i="17" s="1"/>
  <c r="N112" i="23"/>
  <c r="O112" i="23" s="1"/>
  <c r="N80" i="17"/>
  <c r="O80" i="17" s="1"/>
  <c r="N24" i="21"/>
  <c r="O24" i="21" s="1"/>
  <c r="F49" i="18"/>
  <c r="F106" i="20"/>
  <c r="G106" i="20" s="1"/>
  <c r="AD37" i="16"/>
  <c r="AE37" i="16" s="1"/>
  <c r="AD29" i="22"/>
  <c r="AE29" i="22" s="1"/>
  <c r="F44" i="16"/>
  <c r="G44" i="16" s="1"/>
  <c r="AL63" i="23"/>
  <c r="AM63" i="23" s="1"/>
  <c r="F78" i="21"/>
  <c r="G78" i="21" s="1"/>
  <c r="N133" i="17"/>
  <c r="O133" i="17" s="1"/>
  <c r="N64" i="20"/>
  <c r="O64" i="20" s="1"/>
  <c r="F132" i="16"/>
  <c r="G132" i="16" s="1"/>
  <c r="AL120" i="17"/>
  <c r="AM120" i="17" s="1"/>
  <c r="F114" i="21"/>
  <c r="G114" i="21" s="1"/>
  <c r="AL67" i="23"/>
  <c r="AM67" i="23" s="1"/>
  <c r="F31" i="21"/>
  <c r="G31" i="21" s="1"/>
  <c r="N71" i="17"/>
  <c r="O71" i="17" s="1"/>
  <c r="V116" i="21"/>
  <c r="W116" i="21" s="1"/>
  <c r="F37" i="20"/>
  <c r="G37" i="20" s="1"/>
  <c r="V102" i="20"/>
  <c r="W102" i="20" s="1"/>
  <c r="V31" i="22"/>
  <c r="W31" i="22" s="1"/>
  <c r="AL36" i="23"/>
  <c r="AM36" i="23" s="1"/>
  <c r="AL31" i="16"/>
  <c r="AM31" i="16" s="1"/>
  <c r="V35" i="23"/>
  <c r="W35" i="23" s="1"/>
  <c r="AL30" i="20"/>
  <c r="AM30" i="20" s="1"/>
  <c r="AL148" i="16"/>
  <c r="AM148" i="16" s="1"/>
  <c r="F27" i="20"/>
  <c r="G27" i="20" s="1"/>
  <c r="N37" i="20"/>
  <c r="O37" i="20" s="1"/>
  <c r="N64" i="21"/>
  <c r="O64" i="21" s="1"/>
  <c r="AL58" i="22"/>
  <c r="AM58" i="22" s="1"/>
  <c r="N113" i="23"/>
  <c r="O113" i="23" s="1"/>
  <c r="V66" i="23"/>
  <c r="W66" i="23" s="1"/>
  <c r="W25" i="21"/>
  <c r="N152" i="16"/>
  <c r="O152" i="16" s="1"/>
  <c r="V125" i="23"/>
  <c r="W125" i="23" s="1"/>
  <c r="F111" i="21"/>
  <c r="G111" i="21" s="1"/>
  <c r="V28" i="18"/>
  <c r="W28" i="18" s="1"/>
  <c r="AL62" i="23"/>
  <c r="AM62" i="23" s="1"/>
  <c r="F42" i="23"/>
  <c r="G42" i="23" s="1"/>
  <c r="F75" i="22"/>
  <c r="G75" i="22" s="1"/>
  <c r="AD142" i="16"/>
  <c r="AE142" i="16" s="1"/>
  <c r="N109" i="21"/>
  <c r="O109" i="21" s="1"/>
  <c r="F80" i="17"/>
  <c r="G80" i="17" s="1"/>
  <c r="V94" i="2"/>
  <c r="W94" i="2" s="1"/>
  <c r="N149" i="2"/>
  <c r="O149" i="2" s="1"/>
  <c r="V146" i="2"/>
  <c r="W146" i="2" s="1"/>
  <c r="N29" i="16"/>
  <c r="O29" i="16" s="1"/>
  <c r="F35" i="21"/>
  <c r="G35" i="21" s="1"/>
  <c r="AL69" i="23"/>
  <c r="AM69" i="23" s="1"/>
  <c r="AL110" i="22"/>
  <c r="AM110" i="22" s="1"/>
  <c r="F28" i="20"/>
  <c r="G28" i="20" s="1"/>
  <c r="N56" i="22"/>
  <c r="O56" i="22" s="1"/>
  <c r="F116" i="22"/>
  <c r="G116" i="22" s="1"/>
  <c r="AD101" i="18"/>
  <c r="AE101" i="18" s="1"/>
  <c r="V38" i="23"/>
  <c r="W38" i="23" s="1"/>
  <c r="N36" i="22"/>
  <c r="O36" i="22" s="1"/>
  <c r="F44" i="23"/>
  <c r="G44" i="23" s="1"/>
  <c r="AD72" i="23"/>
  <c r="AE72" i="23" s="1"/>
  <c r="F117" i="22"/>
  <c r="G117" i="22" s="1"/>
  <c r="F87" i="16"/>
  <c r="G87" i="16" s="1"/>
  <c r="F126" i="21"/>
  <c r="G126" i="21" s="1"/>
  <c r="N48" i="16"/>
  <c r="O48" i="16" s="1"/>
  <c r="AD77" i="17"/>
  <c r="AE77" i="17" s="1"/>
  <c r="N61" i="23"/>
  <c r="O61" i="23" s="1"/>
  <c r="V32" i="22"/>
  <c r="W32" i="22" s="1"/>
  <c r="N100" i="18"/>
  <c r="O100" i="18" s="1"/>
  <c r="V34" i="22"/>
  <c r="W34" i="22" s="1"/>
  <c r="F63" i="17"/>
  <c r="G63" i="17" s="1"/>
  <c r="AL73" i="2"/>
  <c r="AM73" i="2" s="1"/>
  <c r="V149" i="2"/>
  <c r="W149" i="2" s="1"/>
  <c r="AD156" i="2"/>
  <c r="AE156" i="2" s="1"/>
  <c r="F81" i="17"/>
  <c r="G81" i="17" s="1"/>
  <c r="F162" i="16"/>
  <c r="G162" i="16" s="1"/>
  <c r="F29" i="16"/>
  <c r="G29" i="16" s="1"/>
  <c r="AD33" i="17"/>
  <c r="AE33" i="17" s="1"/>
  <c r="AD59" i="20"/>
  <c r="AE59" i="20" s="1"/>
  <c r="AD64" i="22"/>
  <c r="AE64" i="22" s="1"/>
  <c r="F120" i="23"/>
  <c r="G120" i="23" s="1"/>
  <c r="V65" i="23"/>
  <c r="W65" i="23" s="1"/>
  <c r="N110" i="22"/>
  <c r="O110" i="22" s="1"/>
  <c r="N144" i="16"/>
  <c r="O144" i="16" s="1"/>
  <c r="AD112" i="22"/>
  <c r="AE112" i="22" s="1"/>
  <c r="V44" i="16"/>
  <c r="W44" i="16" s="1"/>
  <c r="V27" i="23"/>
  <c r="W27" i="23" s="1"/>
  <c r="F115" i="17"/>
  <c r="G115" i="17" s="1"/>
  <c r="AD42" i="23"/>
  <c r="AE42" i="23" s="1"/>
  <c r="V108" i="21"/>
  <c r="W108" i="21" s="1"/>
  <c r="N92" i="18"/>
  <c r="O92" i="18" s="1"/>
  <c r="AL82" i="16"/>
  <c r="AM82" i="16" s="1"/>
  <c r="V28" i="22"/>
  <c r="W28" i="22" s="1"/>
  <c r="AL117" i="23"/>
  <c r="AM117" i="23" s="1"/>
  <c r="F28" i="16"/>
  <c r="G28" i="16" s="1"/>
  <c r="V30" i="21"/>
  <c r="W30" i="21" s="1"/>
  <c r="AD128" i="23"/>
  <c r="AE128" i="23" s="1"/>
  <c r="F27" i="22"/>
  <c r="G27" i="22" s="1"/>
  <c r="AD126" i="17"/>
  <c r="AE126" i="17" s="1"/>
  <c r="F74" i="23"/>
  <c r="G74" i="23" s="1"/>
  <c r="AL31" i="17"/>
  <c r="AM31" i="17" s="1"/>
  <c r="F51" i="18"/>
  <c r="G51" i="18" s="1"/>
  <c r="N57" i="18"/>
  <c r="O57" i="18" s="1"/>
  <c r="N60" i="21"/>
  <c r="O60" i="21" s="1"/>
  <c r="AD29" i="21"/>
  <c r="AE29" i="21" s="1"/>
  <c r="N121" i="23"/>
  <c r="O121" i="23" s="1"/>
  <c r="V77" i="23"/>
  <c r="W77" i="23" s="1"/>
  <c r="N57" i="21"/>
  <c r="O57" i="21" s="1"/>
  <c r="V139" i="2"/>
  <c r="W139" i="2" s="1"/>
  <c r="AL138" i="2"/>
  <c r="AM138" i="2" s="1"/>
  <c r="AD154" i="2"/>
  <c r="AE154" i="2" s="1"/>
  <c r="N138" i="16"/>
  <c r="O138" i="16" s="1"/>
  <c r="AL34" i="16"/>
  <c r="AM34" i="16" s="1"/>
  <c r="F45" i="23"/>
  <c r="G45" i="23" s="1"/>
  <c r="AM78" i="16"/>
  <c r="N77" i="16"/>
  <c r="O77" i="16" s="1"/>
  <c r="V123" i="17"/>
  <c r="W123" i="17" s="1"/>
  <c r="AD125" i="17"/>
  <c r="AE125" i="17" s="1"/>
  <c r="F102" i="22"/>
  <c r="G102" i="22" s="1"/>
  <c r="F101" i="18"/>
  <c r="G101" i="18" s="1"/>
  <c r="AL41" i="17"/>
  <c r="AM41" i="17" s="1"/>
  <c r="F32" i="16"/>
  <c r="G32" i="16" s="1"/>
  <c r="V67" i="20"/>
  <c r="W67" i="20" s="1"/>
  <c r="F94" i="16"/>
  <c r="G94" i="16" s="1"/>
  <c r="AD30" i="22"/>
  <c r="AE30" i="22" s="1"/>
  <c r="F68" i="16"/>
  <c r="G68" i="16" s="1"/>
  <c r="N129" i="17"/>
  <c r="O129" i="17" s="1"/>
  <c r="F122" i="21"/>
  <c r="G122" i="21" s="1"/>
  <c r="AL79" i="16"/>
  <c r="AM79" i="16" s="1"/>
  <c r="N94" i="18"/>
  <c r="O94" i="18" s="1"/>
  <c r="AD81" i="23"/>
  <c r="AE81" i="23" s="1"/>
  <c r="N43" i="17"/>
  <c r="O43" i="17" s="1"/>
  <c r="F26" i="21"/>
  <c r="G26" i="21" s="1"/>
  <c r="V31" i="23"/>
  <c r="W31" i="23" s="1"/>
  <c r="N143" i="16"/>
  <c r="O143" i="16" s="1"/>
  <c r="F39" i="16"/>
  <c r="G39" i="16" s="1"/>
  <c r="AL28" i="20"/>
  <c r="AM28" i="20" s="1"/>
  <c r="AL33" i="22"/>
  <c r="AM33" i="22" s="1"/>
  <c r="N24" i="16"/>
  <c r="P22" i="16" s="1"/>
  <c r="F35" i="20"/>
  <c r="G35" i="20" s="1"/>
  <c r="V68" i="23"/>
  <c r="W68" i="23" s="1"/>
  <c r="AL54" i="22"/>
  <c r="AM54" i="22" s="1"/>
  <c r="N28" i="17"/>
  <c r="O28" i="17" s="1"/>
  <c r="AD38" i="16"/>
  <c r="AE38" i="16" s="1"/>
  <c r="N34" i="21"/>
  <c r="O34" i="21" s="1"/>
  <c r="AD55" i="18"/>
  <c r="AE55" i="18" s="1"/>
  <c r="F104" i="20"/>
  <c r="G104" i="20" s="1"/>
  <c r="V109" i="22"/>
  <c r="W109" i="22" s="1"/>
  <c r="AD119" i="17"/>
  <c r="AE119" i="17" s="1"/>
  <c r="N62" i="17"/>
  <c r="O62" i="17" s="1"/>
  <c r="AD53" i="20"/>
  <c r="AE53" i="20" s="1"/>
  <c r="AL61" i="21"/>
  <c r="AM61" i="21" s="1"/>
  <c r="F42" i="17"/>
  <c r="G42" i="17" s="1"/>
  <c r="AL70" i="23"/>
  <c r="AM70" i="23" s="1"/>
  <c r="AL27" i="20"/>
  <c r="AM27" i="20" s="1"/>
  <c r="V65" i="22"/>
  <c r="W65" i="22" s="1"/>
  <c r="AL72" i="23"/>
  <c r="AM72" i="23" s="1"/>
  <c r="V79" i="17"/>
  <c r="W79" i="17" s="1"/>
  <c r="F104" i="18"/>
  <c r="G104" i="18" s="1"/>
  <c r="AD34" i="23"/>
  <c r="AE34" i="23" s="1"/>
  <c r="F108" i="21"/>
  <c r="G108" i="21" s="1"/>
  <c r="F68" i="17"/>
  <c r="G68" i="17" s="1"/>
  <c r="V29" i="17"/>
  <c r="W29" i="17" s="1"/>
  <c r="AD33" i="23"/>
  <c r="AE33" i="23" s="1"/>
  <c r="F55" i="18"/>
  <c r="G55" i="18" s="1"/>
  <c r="N25" i="23"/>
  <c r="O25" i="23" s="1"/>
  <c r="V63" i="23"/>
  <c r="W63" i="23" s="1"/>
  <c r="AL49" i="18"/>
  <c r="N41" i="17"/>
  <c r="O41" i="17" s="1"/>
  <c r="AD37" i="23"/>
  <c r="AE37" i="23" s="1"/>
  <c r="V66" i="20"/>
  <c r="W66" i="20" s="1"/>
  <c r="AD75" i="23"/>
  <c r="AE75" i="23" s="1"/>
  <c r="N38" i="16"/>
  <c r="O38" i="16" s="1"/>
  <c r="F59" i="22"/>
  <c r="G59" i="22" s="1"/>
  <c r="AD44" i="16"/>
  <c r="AE44" i="16" s="1"/>
  <c r="AL96" i="18"/>
  <c r="AM96" i="18" s="1"/>
  <c r="AL33" i="20"/>
  <c r="AM33" i="20" s="1"/>
  <c r="F71" i="16"/>
  <c r="G71" i="16" s="1"/>
  <c r="N55" i="22"/>
  <c r="O55" i="22" s="1"/>
  <c r="AD105" i="20"/>
  <c r="AE105" i="20" s="1"/>
  <c r="AD33" i="18"/>
  <c r="AE33" i="18" s="1"/>
  <c r="AD108" i="21"/>
  <c r="AE108" i="21" s="1"/>
  <c r="V30" i="20"/>
  <c r="W30" i="20" s="1"/>
  <c r="F105" i="22"/>
  <c r="G105" i="22" s="1"/>
  <c r="V129" i="16"/>
  <c r="W129" i="16" s="1"/>
  <c r="N66" i="23"/>
  <c r="O66" i="23" s="1"/>
  <c r="F105" i="18"/>
  <c r="G105" i="18" s="1"/>
  <c r="N111" i="23"/>
  <c r="P109" i="23" s="1"/>
  <c r="N89" i="16"/>
  <c r="O89" i="16" s="1"/>
  <c r="AL31" i="18"/>
  <c r="AM31" i="18" s="1"/>
  <c r="F74" i="22"/>
  <c r="G74" i="22" s="1"/>
  <c r="V75" i="23"/>
  <c r="W75" i="23" s="1"/>
  <c r="AL24" i="16"/>
  <c r="AM24" i="16" s="1"/>
  <c r="V84" i="16"/>
  <c r="W84" i="16" s="1"/>
  <c r="V44" i="23"/>
  <c r="W44" i="23" s="1"/>
  <c r="AL114" i="17"/>
  <c r="AM114" i="17" s="1"/>
  <c r="V54" i="22"/>
  <c r="W54" i="22" s="1"/>
  <c r="AD82" i="16"/>
  <c r="AE82" i="16" s="1"/>
  <c r="N38" i="20"/>
  <c r="O38" i="20" s="1"/>
  <c r="AL85" i="16"/>
  <c r="AM85" i="16" s="1"/>
  <c r="F66" i="22"/>
  <c r="G66" i="22" s="1"/>
  <c r="N37" i="21"/>
  <c r="O37" i="21" s="1"/>
  <c r="V41" i="23"/>
  <c r="W41" i="23" s="1"/>
  <c r="AD132" i="23"/>
  <c r="AE132" i="23" s="1"/>
  <c r="V68" i="16"/>
  <c r="W68" i="16" s="1"/>
  <c r="AL40" i="17"/>
  <c r="AM40" i="17" s="1"/>
  <c r="AD71" i="16"/>
  <c r="AE71" i="16" s="1"/>
  <c r="V82" i="23"/>
  <c r="W82" i="23" s="1"/>
  <c r="AM55" i="18"/>
  <c r="V144" i="16"/>
  <c r="W144" i="16" s="1"/>
  <c r="N77" i="17"/>
  <c r="O77" i="17" s="1"/>
  <c r="N142" i="16"/>
  <c r="O142" i="16" s="1"/>
  <c r="V28" i="21"/>
  <c r="W28" i="21" s="1"/>
  <c r="F71" i="23"/>
  <c r="G71" i="23" s="1"/>
  <c r="F114" i="22"/>
  <c r="G114" i="22" s="1"/>
  <c r="AD64" i="23"/>
  <c r="AE64" i="23" s="1"/>
  <c r="V56" i="20"/>
  <c r="W56" i="20" s="1"/>
  <c r="F26" i="23"/>
  <c r="G26" i="23" s="1"/>
  <c r="N59" i="18"/>
  <c r="O59" i="18" s="1"/>
  <c r="N137" i="2"/>
  <c r="P135" i="2" s="1"/>
  <c r="AL149" i="2"/>
  <c r="AM149" i="2" s="1"/>
  <c r="N166" i="2"/>
  <c r="O166" i="2" s="1"/>
  <c r="N88" i="2"/>
  <c r="O88" i="2" s="1"/>
  <c r="AL52" i="18"/>
  <c r="AM52" i="18" s="1"/>
  <c r="F51" i="16"/>
  <c r="G51" i="16" s="1"/>
  <c r="AD72" i="16"/>
  <c r="AE72" i="16" s="1"/>
  <c r="AD25" i="17"/>
  <c r="AE25" i="17" s="1"/>
  <c r="N28" i="21"/>
  <c r="O28" i="21" s="1"/>
  <c r="AL29" i="22"/>
  <c r="AM29" i="22" s="1"/>
  <c r="F46" i="23"/>
  <c r="G46" i="23" s="1"/>
  <c r="AD31" i="16"/>
  <c r="AE31" i="16" s="1"/>
  <c r="V131" i="23"/>
  <c r="W131" i="23" s="1"/>
  <c r="N130" i="17"/>
  <c r="O130" i="17" s="1"/>
  <c r="AL40" i="23"/>
  <c r="AM40" i="23" s="1"/>
  <c r="V102" i="22"/>
  <c r="W102" i="22" s="1"/>
  <c r="V26" i="23"/>
  <c r="W26" i="23" s="1"/>
  <c r="N117" i="17"/>
  <c r="O117" i="17" s="1"/>
  <c r="AD39" i="16"/>
  <c r="AE39" i="16" s="1"/>
  <c r="N128" i="17"/>
  <c r="O128" i="17" s="1"/>
  <c r="F38" i="17"/>
  <c r="G38" i="17" s="1"/>
  <c r="AD28" i="16"/>
  <c r="AE28" i="16" s="1"/>
  <c r="F97" i="16"/>
  <c r="G97" i="16" s="1"/>
  <c r="AL25" i="23"/>
  <c r="AM25" i="23" s="1"/>
  <c r="V36" i="23"/>
  <c r="W36" i="23" s="1"/>
  <c r="F109" i="20"/>
  <c r="G109" i="20" s="1"/>
  <c r="AL118" i="23"/>
  <c r="AM118" i="23" s="1"/>
  <c r="AL32" i="21"/>
  <c r="AM32" i="21" s="1"/>
  <c r="N163" i="2"/>
  <c r="O163" i="2" s="1"/>
  <c r="AD155" i="2"/>
  <c r="AE155" i="2" s="1"/>
  <c r="AD142" i="2"/>
  <c r="AE142" i="2" s="1"/>
  <c r="V90" i="2"/>
  <c r="W90" i="2" s="1"/>
  <c r="N59" i="21"/>
  <c r="O59" i="21" s="1"/>
  <c r="F100" i="16"/>
  <c r="G100" i="16" s="1"/>
  <c r="AD144" i="16"/>
  <c r="AE144" i="16" s="1"/>
  <c r="AD78" i="17"/>
  <c r="AE78" i="17" s="1"/>
  <c r="V37" i="20"/>
  <c r="W37" i="20" s="1"/>
  <c r="V58" i="22"/>
  <c r="W58" i="22" s="1"/>
  <c r="F131" i="23"/>
  <c r="G131" i="23" s="1"/>
  <c r="F25" i="16"/>
  <c r="G25" i="16" s="1"/>
  <c r="N114" i="22"/>
  <c r="O114" i="22" s="1"/>
  <c r="N31" i="17"/>
  <c r="O31" i="17" s="1"/>
  <c r="AD39" i="23"/>
  <c r="AE39" i="23" s="1"/>
  <c r="AD96" i="18"/>
  <c r="AE96" i="18" s="1"/>
  <c r="N56" i="18"/>
  <c r="O56" i="18" s="1"/>
  <c r="F70" i="20"/>
  <c r="G70" i="20" s="1"/>
  <c r="N72" i="17"/>
  <c r="O72" i="17" s="1"/>
  <c r="F70" i="23"/>
  <c r="G70" i="23" s="1"/>
  <c r="V49" i="18"/>
  <c r="W49" i="18" s="1"/>
  <c r="V59" i="22"/>
  <c r="W59" i="22" s="1"/>
  <c r="AL87" i="16"/>
  <c r="AM87" i="16" s="1"/>
  <c r="V52" i="18"/>
  <c r="W52" i="18" s="1"/>
  <c r="AD27" i="22"/>
  <c r="AE27" i="22" s="1"/>
  <c r="AD62" i="22"/>
  <c r="AE62" i="22" s="1"/>
  <c r="F133" i="23"/>
  <c r="G133" i="23" s="1"/>
  <c r="AD36" i="20"/>
  <c r="AE36" i="20" s="1"/>
  <c r="N34" i="16"/>
  <c r="O34" i="16" s="1"/>
  <c r="F115" i="20"/>
  <c r="G115" i="20" s="1"/>
  <c r="F76" i="16"/>
  <c r="G76" i="16" s="1"/>
  <c r="AL59" i="22"/>
  <c r="AM59" i="22" s="1"/>
  <c r="F40" i="20"/>
  <c r="G40" i="20" s="1"/>
  <c r="N34" i="23"/>
  <c r="O34" i="23" s="1"/>
  <c r="F37" i="23"/>
  <c r="G37" i="23" s="1"/>
  <c r="AD60" i="20"/>
  <c r="AE60" i="20" s="1"/>
  <c r="N38" i="22"/>
  <c r="O38" i="22" s="1"/>
  <c r="V158" i="2"/>
  <c r="W158" i="2" s="1"/>
  <c r="V99" i="2"/>
  <c r="W99" i="2" s="1"/>
  <c r="V88" i="2"/>
  <c r="W88" i="2" s="1"/>
  <c r="N115" i="23"/>
  <c r="O115" i="23" s="1"/>
  <c r="V31" i="21"/>
  <c r="W31" i="21" s="1"/>
  <c r="F121" i="22"/>
  <c r="G121" i="22" s="1"/>
  <c r="N34" i="20"/>
  <c r="O34" i="20" s="1"/>
  <c r="V154" i="2"/>
  <c r="W154" i="2" s="1"/>
  <c r="N76" i="16"/>
  <c r="O76" i="16" s="1"/>
  <c r="N67" i="21"/>
  <c r="O67" i="21" s="1"/>
  <c r="F73" i="23"/>
  <c r="G73" i="23" s="1"/>
  <c r="AL25" i="16"/>
  <c r="AM25" i="16" s="1"/>
  <c r="V34" i="20"/>
  <c r="W34" i="20" s="1"/>
  <c r="N58" i="22"/>
  <c r="O58" i="22" s="1"/>
  <c r="AD104" i="22"/>
  <c r="AE104" i="22" s="1"/>
  <c r="AD27" i="23"/>
  <c r="AE27" i="23" s="1"/>
  <c r="V55" i="20"/>
  <c r="W55" i="20" s="1"/>
  <c r="V33" i="16"/>
  <c r="W33" i="16" s="1"/>
  <c r="F95" i="16"/>
  <c r="G95" i="16" s="1"/>
  <c r="F26" i="20"/>
  <c r="G26" i="20" s="1"/>
  <c r="V69" i="17"/>
  <c r="W69" i="17" s="1"/>
  <c r="F38" i="20"/>
  <c r="G38" i="20" s="1"/>
  <c r="V59" i="20"/>
  <c r="W59" i="20" s="1"/>
  <c r="AD24" i="17"/>
  <c r="AE24" i="17" s="1"/>
  <c r="N85" i="16"/>
  <c r="O85" i="16" s="1"/>
  <c r="F52" i="18"/>
  <c r="G52" i="18" s="1"/>
  <c r="AD32" i="18"/>
  <c r="AE32" i="18" s="1"/>
  <c r="AL37" i="23"/>
  <c r="AM37" i="23" s="1"/>
  <c r="F36" i="20"/>
  <c r="G36" i="20" s="1"/>
  <c r="F33" i="20"/>
  <c r="G33" i="20" s="1"/>
  <c r="F123" i="21"/>
  <c r="G123" i="21" s="1"/>
  <c r="V56" i="22"/>
  <c r="W56" i="22" s="1"/>
  <c r="V133" i="16"/>
  <c r="W133" i="16" s="1"/>
  <c r="F103" i="20"/>
  <c r="G103" i="20" s="1"/>
  <c r="V30" i="18"/>
  <c r="W30" i="18" s="1"/>
  <c r="N119" i="23"/>
  <c r="O119" i="23" s="1"/>
  <c r="V132" i="16"/>
  <c r="W132" i="16" s="1"/>
  <c r="AL58" i="21"/>
  <c r="AM58" i="21" s="1"/>
  <c r="F63" i="23"/>
  <c r="G63" i="23" s="1"/>
  <c r="V150" i="16"/>
  <c r="W150" i="16" s="1"/>
  <c r="AD70" i="16"/>
  <c r="AE70" i="16" s="1"/>
  <c r="AL26" i="23"/>
  <c r="AM26" i="23" s="1"/>
  <c r="AL91" i="18"/>
  <c r="AM91" i="18" s="1"/>
  <c r="AL64" i="21"/>
  <c r="AM64" i="21" s="1"/>
  <c r="F105" i="20"/>
  <c r="G105" i="20" s="1"/>
  <c r="F37" i="22"/>
  <c r="G37" i="22" s="1"/>
  <c r="F33" i="18"/>
  <c r="G33" i="18" s="1"/>
  <c r="F65" i="17"/>
  <c r="G65" i="17" s="1"/>
  <c r="V27" i="18"/>
  <c r="W27" i="18" s="1"/>
  <c r="F57" i="22"/>
  <c r="G57" i="22" s="1"/>
  <c r="F38" i="23"/>
  <c r="G38" i="23" s="1"/>
  <c r="AL107" i="20"/>
  <c r="AM107" i="20" s="1"/>
  <c r="AD63" i="21"/>
  <c r="AE63" i="21" s="1"/>
  <c r="N68" i="21"/>
  <c r="O68" i="21" s="1"/>
  <c r="F134" i="16"/>
  <c r="G134" i="16" s="1"/>
  <c r="N76" i="17"/>
  <c r="O76" i="17" s="1"/>
  <c r="V24" i="16"/>
  <c r="X22" i="16" s="1"/>
  <c r="F38" i="18"/>
  <c r="G38" i="18" s="1"/>
  <c r="AD62" i="21"/>
  <c r="AE62" i="21" s="1"/>
  <c r="V104" i="22"/>
  <c r="W104" i="22" s="1"/>
  <c r="V94" i="18"/>
  <c r="W94" i="18" s="1"/>
  <c r="AD130" i="23"/>
  <c r="AE130" i="23" s="1"/>
  <c r="V34" i="21"/>
  <c r="W34" i="21" s="1"/>
  <c r="AD28" i="18"/>
  <c r="AE28" i="18" s="1"/>
  <c r="V58" i="21"/>
  <c r="W58" i="21" s="1"/>
  <c r="AD63" i="20"/>
  <c r="AE63" i="20" s="1"/>
  <c r="AL30" i="21"/>
  <c r="AM30" i="21" s="1"/>
  <c r="AL38" i="20"/>
  <c r="AM38" i="20" s="1"/>
  <c r="N134" i="16"/>
  <c r="O134" i="16" s="1"/>
  <c r="N69" i="21"/>
  <c r="O69" i="21" s="1"/>
  <c r="V30" i="16"/>
  <c r="W30" i="16" s="1"/>
  <c r="N50" i="18"/>
  <c r="O50" i="18" s="1"/>
  <c r="F115" i="22"/>
  <c r="G115" i="22" s="1"/>
  <c r="V111" i="23"/>
  <c r="W111" i="23" s="1"/>
  <c r="AL113" i="23"/>
  <c r="AM113" i="23" s="1"/>
  <c r="AL36" i="20"/>
  <c r="AM36" i="20" s="1"/>
  <c r="V24" i="21"/>
  <c r="W24" i="21" s="1"/>
  <c r="F65" i="21"/>
  <c r="G65" i="21" s="1"/>
  <c r="AD107" i="21"/>
  <c r="AE107" i="21" s="1"/>
  <c r="F104" i="22"/>
  <c r="G104" i="22" s="1"/>
  <c r="AL51" i="18"/>
  <c r="AM51" i="18" s="1"/>
  <c r="AD77" i="16"/>
  <c r="AE77" i="16" s="1"/>
  <c r="F110" i="22"/>
  <c r="G110" i="22" s="1"/>
  <c r="AD56" i="18"/>
  <c r="AE56" i="18" s="1"/>
  <c r="V101" i="18"/>
  <c r="W101" i="18" s="1"/>
  <c r="AD26" i="23"/>
  <c r="AE26" i="23" s="1"/>
  <c r="V40" i="23"/>
  <c r="W40" i="23" s="1"/>
  <c r="N65" i="21"/>
  <c r="O65" i="21" s="1"/>
  <c r="F92" i="16"/>
  <c r="G92" i="16" s="1"/>
  <c r="V74" i="16"/>
  <c r="W74" i="16" s="1"/>
  <c r="F34" i="18"/>
  <c r="G34" i="18" s="1"/>
  <c r="N54" i="18"/>
  <c r="O54" i="18" s="1"/>
  <c r="F61" i="23"/>
  <c r="G61" i="23" s="1"/>
  <c r="AD62" i="20"/>
  <c r="AE62" i="20" s="1"/>
  <c r="N58" i="20"/>
  <c r="O58" i="20" s="1"/>
  <c r="F67" i="20"/>
  <c r="G67" i="20" s="1"/>
  <c r="N26" i="18"/>
  <c r="O26" i="18" s="1"/>
  <c r="AL32" i="20"/>
  <c r="AM32" i="20" s="1"/>
  <c r="AD58" i="21"/>
  <c r="AE58" i="21" s="1"/>
  <c r="N30" i="23"/>
  <c r="O30" i="23" s="1"/>
  <c r="F117" i="20"/>
  <c r="G117" i="20" s="1"/>
  <c r="V66" i="17"/>
  <c r="W66" i="17" s="1"/>
  <c r="N34" i="22"/>
  <c r="O34" i="22" s="1"/>
  <c r="F63" i="22"/>
  <c r="G63" i="22" s="1"/>
  <c r="N117" i="21"/>
  <c r="O117" i="21" s="1"/>
  <c r="AL73" i="17"/>
  <c r="AM73" i="17" s="1"/>
  <c r="N56" i="20"/>
  <c r="O56" i="20" s="1"/>
  <c r="AL126" i="17"/>
  <c r="AM126" i="17" s="1"/>
  <c r="N107" i="20"/>
  <c r="O107" i="20" s="1"/>
  <c r="F129" i="23"/>
  <c r="G129" i="23" s="1"/>
  <c r="AD124" i="23"/>
  <c r="AE124" i="23" s="1"/>
  <c r="V113" i="22"/>
  <c r="W113" i="22" s="1"/>
  <c r="AD122" i="17"/>
  <c r="AE122" i="17" s="1"/>
  <c r="V127" i="23"/>
  <c r="W127" i="23" s="1"/>
  <c r="N103" i="22"/>
  <c r="O103" i="22" s="1"/>
  <c r="V71" i="23"/>
  <c r="W71" i="23" s="1"/>
  <c r="AL32" i="18"/>
  <c r="AM32" i="18" s="1"/>
  <c r="AL132" i="16"/>
  <c r="AM132" i="16" s="1"/>
  <c r="AD24" i="23"/>
  <c r="AF22" i="23" s="1"/>
  <c r="AL109" i="22"/>
  <c r="AM109" i="22" s="1"/>
  <c r="F146" i="16"/>
  <c r="G146" i="16" s="1"/>
  <c r="F129" i="21"/>
  <c r="G129" i="21" s="1"/>
  <c r="F43" i="20"/>
  <c r="G43" i="20" s="1"/>
  <c r="AD69" i="16"/>
  <c r="AE69" i="16" s="1"/>
  <c r="N69" i="23"/>
  <c r="O69" i="23" s="1"/>
  <c r="AL138" i="16"/>
  <c r="AM138" i="16" s="1"/>
  <c r="F24" i="23"/>
  <c r="G24" i="23" s="1"/>
  <c r="V60" i="21"/>
  <c r="W60" i="21" s="1"/>
  <c r="N28" i="22"/>
  <c r="O28" i="22" s="1"/>
  <c r="N148" i="2"/>
  <c r="O148" i="2" s="1"/>
  <c r="N78" i="2"/>
  <c r="O78" i="2" s="1"/>
  <c r="V37" i="23"/>
  <c r="W37" i="23" s="1"/>
  <c r="AL38" i="16"/>
  <c r="AM38" i="16" s="1"/>
  <c r="N112" i="20"/>
  <c r="O112" i="20" s="1"/>
  <c r="N35" i="18"/>
  <c r="O35" i="18" s="1"/>
  <c r="N69" i="17"/>
  <c r="O69" i="17" s="1"/>
  <c r="F42" i="20"/>
  <c r="G42" i="20" s="1"/>
  <c r="AD59" i="21"/>
  <c r="AE59" i="21" s="1"/>
  <c r="F113" i="22"/>
  <c r="G113" i="22" s="1"/>
  <c r="N106" i="20"/>
  <c r="O106" i="20" s="1"/>
  <c r="N39" i="21"/>
  <c r="O39" i="21" s="1"/>
  <c r="AL34" i="17"/>
  <c r="AM34" i="17" s="1"/>
  <c r="F44" i="20"/>
  <c r="G44" i="20" s="1"/>
  <c r="AL121" i="23"/>
  <c r="AM121" i="23" s="1"/>
  <c r="V91" i="2"/>
  <c r="W91" i="2" s="1"/>
  <c r="AL145" i="2"/>
  <c r="AM145" i="2" s="1"/>
  <c r="F59" i="20"/>
  <c r="G59" i="20" s="1"/>
  <c r="N26" i="17"/>
  <c r="O26" i="17" s="1"/>
  <c r="V39" i="23"/>
  <c r="W39" i="23" s="1"/>
  <c r="N60" i="18"/>
  <c r="O60" i="18" s="1"/>
  <c r="AD66" i="21"/>
  <c r="AE66" i="21" s="1"/>
  <c r="V148" i="16"/>
  <c r="W148" i="16" s="1"/>
  <c r="F98" i="16"/>
  <c r="G98" i="16" s="1"/>
  <c r="V54" i="20"/>
  <c r="W54" i="20" s="1"/>
  <c r="V62" i="17"/>
  <c r="X60" i="17" s="1"/>
  <c r="N104" i="22"/>
  <c r="O104" i="22" s="1"/>
  <c r="F35" i="23"/>
  <c r="G35" i="23" s="1"/>
  <c r="F46" i="21"/>
  <c r="G46" i="21" s="1"/>
  <c r="V106" i="22"/>
  <c r="W106" i="22" s="1"/>
  <c r="N74" i="16"/>
  <c r="O74" i="16" s="1"/>
  <c r="AL123" i="23"/>
  <c r="AM123" i="23" s="1"/>
  <c r="N32" i="23"/>
  <c r="O32" i="23" s="1"/>
  <c r="AL150" i="2"/>
  <c r="AM150" i="2" s="1"/>
  <c r="F99" i="16"/>
  <c r="G99" i="16" s="1"/>
  <c r="AD79" i="23"/>
  <c r="AE79" i="23" s="1"/>
  <c r="N96" i="2"/>
  <c r="O96" i="2" s="1"/>
  <c r="F117" i="21"/>
  <c r="G117" i="21" s="1"/>
  <c r="AL111" i="21"/>
  <c r="AM111" i="21" s="1"/>
  <c r="F32" i="17"/>
  <c r="G32" i="17" s="1"/>
  <c r="AD115" i="20"/>
  <c r="AE115" i="20" s="1"/>
  <c r="AD113" i="21"/>
  <c r="AE113" i="21" s="1"/>
  <c r="V28" i="17"/>
  <c r="W28" i="17" s="1"/>
  <c r="F69" i="20"/>
  <c r="G69" i="20" s="1"/>
  <c r="V87" i="16"/>
  <c r="W87" i="16" s="1"/>
  <c r="N38" i="17"/>
  <c r="O38" i="17" s="1"/>
  <c r="F67" i="21"/>
  <c r="G67" i="21" s="1"/>
  <c r="AD115" i="21"/>
  <c r="AE115" i="21" s="1"/>
  <c r="F111" i="23"/>
  <c r="H109" i="23" s="1"/>
  <c r="AL106" i="22"/>
  <c r="AM106" i="22" s="1"/>
  <c r="AD63" i="22"/>
  <c r="AE63" i="22" s="1"/>
  <c r="AD27" i="21"/>
  <c r="AE27" i="21" s="1"/>
  <c r="V27" i="21"/>
  <c r="W27" i="21" s="1"/>
  <c r="AD73" i="17"/>
  <c r="AE73" i="17" s="1"/>
  <c r="N102" i="20"/>
  <c r="O102" i="20" s="1"/>
  <c r="F169" i="2"/>
  <c r="G169" i="2" s="1"/>
  <c r="F152" i="2"/>
  <c r="G152" i="2" s="1"/>
  <c r="V38" i="2"/>
  <c r="W38" i="2" s="1"/>
  <c r="V95" i="2"/>
  <c r="W95" i="2" s="1"/>
  <c r="V92" i="2"/>
  <c r="W92" i="2" s="1"/>
  <c r="F89" i="2"/>
  <c r="G89" i="2" s="1"/>
  <c r="F29" i="2"/>
  <c r="G29" i="2" s="1"/>
  <c r="N54" i="2"/>
  <c r="O54" i="2" s="1"/>
  <c r="AD47" i="2"/>
  <c r="AE47" i="2" s="1"/>
  <c r="AD79" i="2"/>
  <c r="AE79" i="2" s="1"/>
  <c r="N74" i="2"/>
  <c r="O74" i="2" s="1"/>
  <c r="AL161" i="2"/>
  <c r="AM161" i="2" s="1"/>
  <c r="F25" i="21"/>
  <c r="G25" i="21" s="1"/>
  <c r="F86" i="16"/>
  <c r="G86" i="16" s="1"/>
  <c r="AL50" i="18"/>
  <c r="AM50" i="18" s="1"/>
  <c r="AD25" i="21"/>
  <c r="AE25" i="21" s="1"/>
  <c r="N156" i="2"/>
  <c r="O156" i="2" s="1"/>
  <c r="V70" i="23"/>
  <c r="W70" i="23" s="1"/>
  <c r="N104" i="20"/>
  <c r="O104" i="20" s="1"/>
  <c r="AL24" i="17"/>
  <c r="AM24" i="17" s="1"/>
  <c r="V34" i="23"/>
  <c r="W34" i="23" s="1"/>
  <c r="N78" i="17"/>
  <c r="O78" i="17" s="1"/>
  <c r="AD67" i="23"/>
  <c r="AE67" i="23" s="1"/>
  <c r="V37" i="17"/>
  <c r="W37" i="17" s="1"/>
  <c r="F102" i="20"/>
  <c r="G102" i="20" s="1"/>
  <c r="N30" i="20"/>
  <c r="O30" i="20" s="1"/>
  <c r="N147" i="2"/>
  <c r="O147" i="2" s="1"/>
  <c r="AD162" i="2"/>
  <c r="AE162" i="2" s="1"/>
  <c r="AL29" i="20"/>
  <c r="AM29" i="20" s="1"/>
  <c r="N53" i="20"/>
  <c r="P51" i="20" s="1"/>
  <c r="AL24" i="22"/>
  <c r="F131" i="16"/>
  <c r="G131" i="16" s="1"/>
  <c r="V116" i="23"/>
  <c r="W116" i="23" s="1"/>
  <c r="AD109" i="22"/>
  <c r="AE109" i="22" s="1"/>
  <c r="F121" i="23"/>
  <c r="G121" i="23" s="1"/>
  <c r="V86" i="2"/>
  <c r="W86" i="2" s="1"/>
  <c r="N141" i="2"/>
  <c r="O141" i="2" s="1"/>
  <c r="V138" i="2"/>
  <c r="W138" i="2" s="1"/>
  <c r="V79" i="2"/>
  <c r="W79" i="2" s="1"/>
  <c r="N138" i="2"/>
  <c r="O138" i="2" s="1"/>
  <c r="V85" i="2"/>
  <c r="W85" i="2" s="1"/>
  <c r="AD93" i="2"/>
  <c r="AE93" i="2" s="1"/>
  <c r="F39" i="2"/>
  <c r="G39" i="2" s="1"/>
  <c r="AD96" i="2"/>
  <c r="AE96" i="2" s="1"/>
  <c r="F110" i="2"/>
  <c r="G110" i="2" s="1"/>
  <c r="F151" i="2"/>
  <c r="G151" i="2" s="1"/>
  <c r="F62" i="2"/>
  <c r="G62" i="2" s="1"/>
  <c r="N26" i="2"/>
  <c r="O26" i="2" s="1"/>
  <c r="V24" i="2"/>
  <c r="W24" i="2" s="1"/>
  <c r="N40" i="2"/>
  <c r="O40" i="2" s="1"/>
  <c r="AL28" i="2"/>
  <c r="AM28" i="2" s="1"/>
  <c r="AL154" i="2"/>
  <c r="AM154" i="2" s="1"/>
  <c r="AL143" i="2"/>
  <c r="AM143" i="2" s="1"/>
  <c r="V77" i="2"/>
  <c r="W77" i="2" s="1"/>
  <c r="F86" i="2"/>
  <c r="G86" i="2" s="1"/>
  <c r="F107" i="22"/>
  <c r="G107" i="22" s="1"/>
  <c r="V71" i="17"/>
  <c r="W71" i="17" s="1"/>
  <c r="N67" i="17"/>
  <c r="O67" i="17" s="1"/>
  <c r="F44" i="22"/>
  <c r="G44" i="22" s="1"/>
  <c r="F125" i="23"/>
  <c r="G125" i="23" s="1"/>
  <c r="F111" i="22"/>
  <c r="G111" i="22" s="1"/>
  <c r="AD75" i="2"/>
  <c r="AE75" i="2" s="1"/>
  <c r="V80" i="23"/>
  <c r="W80" i="23" s="1"/>
  <c r="N61" i="21"/>
  <c r="O61" i="21" s="1"/>
  <c r="V25" i="17"/>
  <c r="W25" i="17" s="1"/>
  <c r="F29" i="20"/>
  <c r="G29" i="20" s="1"/>
  <c r="F133" i="17"/>
  <c r="G133" i="17" s="1"/>
  <c r="AD111" i="20"/>
  <c r="AE111" i="20" s="1"/>
  <c r="AD65" i="20"/>
  <c r="AE65" i="20" s="1"/>
  <c r="F158" i="16"/>
  <c r="G158" i="16" s="1"/>
  <c r="N70" i="21"/>
  <c r="O70" i="21" s="1"/>
  <c r="V147" i="2"/>
  <c r="W147" i="2" s="1"/>
  <c r="V35" i="17"/>
  <c r="W35" i="17" s="1"/>
  <c r="N135" i="16"/>
  <c r="O135" i="16" s="1"/>
  <c r="F66" i="20"/>
  <c r="G66" i="20" s="1"/>
  <c r="F114" i="23"/>
  <c r="G114" i="23" s="1"/>
  <c r="V31" i="17"/>
  <c r="W31" i="17" s="1"/>
  <c r="F119" i="23"/>
  <c r="G119" i="23" s="1"/>
  <c r="AL99" i="18"/>
  <c r="AM99" i="18" s="1"/>
  <c r="F72" i="23"/>
  <c r="G72" i="23" s="1"/>
  <c r="AD91" i="2"/>
  <c r="AE91" i="2" s="1"/>
  <c r="V141" i="2"/>
  <c r="W141" i="2" s="1"/>
  <c r="AD148" i="2"/>
  <c r="AE148" i="2" s="1"/>
  <c r="N94" i="2"/>
  <c r="O94" i="2" s="1"/>
  <c r="V140" i="2"/>
  <c r="W140" i="2" s="1"/>
  <c r="AL92" i="2"/>
  <c r="AM92" i="2" s="1"/>
  <c r="AD161" i="2"/>
  <c r="AE161" i="2" s="1"/>
  <c r="V47" i="2"/>
  <c r="W47" i="2" s="1"/>
  <c r="AD72" i="2"/>
  <c r="AE72" i="2" s="1"/>
  <c r="AL95" i="2"/>
  <c r="AM95" i="2" s="1"/>
  <c r="F159" i="2"/>
  <c r="G159" i="2" s="1"/>
  <c r="F96" i="2"/>
  <c r="G96" i="2" s="1"/>
  <c r="F61" i="2"/>
  <c r="G61" i="2" s="1"/>
  <c r="AD33" i="2"/>
  <c r="AE33" i="2" s="1"/>
  <c r="N50" i="2"/>
  <c r="O50" i="2" s="1"/>
  <c r="AD45" i="2"/>
  <c r="AE45" i="2" s="1"/>
  <c r="N36" i="2"/>
  <c r="O36" i="2" s="1"/>
  <c r="AL78" i="2"/>
  <c r="AM78" i="2" s="1"/>
  <c r="AL79" i="2"/>
  <c r="AM79" i="2" s="1"/>
  <c r="AD139" i="2"/>
  <c r="AE139" i="2" s="1"/>
  <c r="F153" i="2"/>
  <c r="G153" i="2" s="1"/>
  <c r="V55" i="22"/>
  <c r="W55" i="22" s="1"/>
  <c r="V98" i="2"/>
  <c r="W98" i="2" s="1"/>
  <c r="F116" i="17"/>
  <c r="G116" i="17" s="1"/>
  <c r="AD49" i="18"/>
  <c r="AF47" i="18" s="1"/>
  <c r="V27" i="16"/>
  <c r="W27" i="16" s="1"/>
  <c r="F32" i="2"/>
  <c r="G32" i="2" s="1"/>
  <c r="F72" i="2"/>
  <c r="H70" i="2" s="1"/>
  <c r="F37" i="2"/>
  <c r="G37" i="2" s="1"/>
  <c r="AL88" i="2"/>
  <c r="AM88" i="2" s="1"/>
  <c r="F164" i="2"/>
  <c r="G164" i="2" s="1"/>
  <c r="V46" i="2"/>
  <c r="W46" i="2" s="1"/>
  <c r="N44" i="2"/>
  <c r="O44" i="2" s="1"/>
  <c r="V34" i="2"/>
  <c r="W34" i="2" s="1"/>
  <c r="AD28" i="2"/>
  <c r="AE28" i="2" s="1"/>
  <c r="F41" i="20"/>
  <c r="G41" i="20" s="1"/>
  <c r="N107" i="22"/>
  <c r="O107" i="22" s="1"/>
  <c r="AD25" i="22"/>
  <c r="AE25" i="22" s="1"/>
  <c r="N66" i="17"/>
  <c r="O66" i="17" s="1"/>
  <c r="AD74" i="16"/>
  <c r="AE74" i="16" s="1"/>
  <c r="F29" i="23"/>
  <c r="G29" i="23" s="1"/>
  <c r="F124" i="17"/>
  <c r="G124" i="17" s="1"/>
  <c r="N90" i="2"/>
  <c r="O90" i="2" s="1"/>
  <c r="F49" i="2"/>
  <c r="G49" i="2" s="1"/>
  <c r="N99" i="2"/>
  <c r="O99" i="2" s="1"/>
  <c r="F73" i="2"/>
  <c r="G73" i="2" s="1"/>
  <c r="F41" i="2"/>
  <c r="G41" i="2" s="1"/>
  <c r="AD48" i="2"/>
  <c r="AE48" i="2" s="1"/>
  <c r="AL25" i="2"/>
  <c r="AM25" i="2" s="1"/>
  <c r="N30" i="2"/>
  <c r="O30" i="2" s="1"/>
  <c r="V39" i="2"/>
  <c r="W39" i="2" s="1"/>
  <c r="F128" i="16"/>
  <c r="G128" i="16" s="1"/>
  <c r="F74" i="17"/>
  <c r="G74" i="17" s="1"/>
  <c r="F71" i="22"/>
  <c r="G71" i="22" s="1"/>
  <c r="F127" i="23"/>
  <c r="G127" i="23" s="1"/>
  <c r="F118" i="21"/>
  <c r="G118" i="21" s="1"/>
  <c r="V30" i="22"/>
  <c r="W30" i="22" s="1"/>
  <c r="AL27" i="16"/>
  <c r="AM27" i="16" s="1"/>
  <c r="F147" i="2"/>
  <c r="G147" i="2" s="1"/>
  <c r="AD144" i="2"/>
  <c r="AE144" i="2" s="1"/>
  <c r="N37" i="2"/>
  <c r="O37" i="2" s="1"/>
  <c r="AD138" i="2"/>
  <c r="AE138" i="2" s="1"/>
  <c r="F143" i="2"/>
  <c r="G143" i="2" s="1"/>
  <c r="F51" i="2"/>
  <c r="G51" i="2" s="1"/>
  <c r="N47" i="2"/>
  <c r="O47" i="2" s="1"/>
  <c r="N52" i="2"/>
  <c r="O52" i="2" s="1"/>
  <c r="F44" i="2"/>
  <c r="G44" i="2" s="1"/>
  <c r="AD120" i="23"/>
  <c r="AE120" i="23" s="1"/>
  <c r="F107" i="2"/>
  <c r="G107" i="2" s="1"/>
  <c r="AL43" i="2"/>
  <c r="AM43" i="2" s="1"/>
  <c r="AD112" i="20"/>
  <c r="AE112" i="20" s="1"/>
  <c r="F47" i="23"/>
  <c r="G47" i="23" s="1"/>
  <c r="AL135" i="16"/>
  <c r="AM135" i="16" s="1"/>
  <c r="AL87" i="2"/>
  <c r="AM87" i="2" s="1"/>
  <c r="F50" i="2"/>
  <c r="G50" i="2" s="1"/>
  <c r="V115" i="23"/>
  <c r="W115" i="23" s="1"/>
  <c r="AL113" i="20"/>
  <c r="AM113" i="20" s="1"/>
  <c r="F158" i="2"/>
  <c r="G158" i="2" s="1"/>
  <c r="AL42" i="2"/>
  <c r="AM42" i="2" s="1"/>
  <c r="AD157" i="2"/>
  <c r="AE157" i="2" s="1"/>
  <c r="AL74" i="2"/>
  <c r="AM74" i="2" s="1"/>
  <c r="V72" i="23"/>
  <c r="W72" i="23" s="1"/>
  <c r="V45" i="2"/>
  <c r="W45" i="2" s="1"/>
  <c r="F39" i="20"/>
  <c r="G39" i="20" s="1"/>
  <c r="AL143" i="16"/>
  <c r="AM143" i="16" s="1"/>
  <c r="AD31" i="20"/>
  <c r="AE31" i="20" s="1"/>
  <c r="F32" i="20"/>
  <c r="G32" i="20" s="1"/>
  <c r="N24" i="20"/>
  <c r="O24" i="20" s="1"/>
  <c r="N141" i="16"/>
  <c r="O141" i="16" s="1"/>
  <c r="V57" i="22"/>
  <c r="W57" i="22" s="1"/>
  <c r="AL43" i="16"/>
  <c r="AM43" i="16" s="1"/>
  <c r="N118" i="23"/>
  <c r="O118" i="23" s="1"/>
  <c r="V130" i="23"/>
  <c r="W130" i="23" s="1"/>
  <c r="F134" i="23"/>
  <c r="G134" i="23" s="1"/>
  <c r="F123" i="23"/>
  <c r="G123" i="23" s="1"/>
  <c r="F40" i="21"/>
  <c r="G40" i="21" s="1"/>
  <c r="V73" i="23"/>
  <c r="W73" i="23" s="1"/>
  <c r="F100" i="18"/>
  <c r="G100" i="18" s="1"/>
  <c r="F41" i="16"/>
  <c r="G41" i="16" s="1"/>
  <c r="N60" i="20"/>
  <c r="O60" i="20" s="1"/>
  <c r="F53" i="16"/>
  <c r="G53" i="16" s="1"/>
  <c r="F32" i="21"/>
  <c r="G32" i="21" s="1"/>
  <c r="F62" i="18"/>
  <c r="G62" i="18" s="1"/>
  <c r="F70" i="16"/>
  <c r="G70" i="16" s="1"/>
  <c r="AD134" i="16"/>
  <c r="AE134" i="16" s="1"/>
  <c r="AL109" i="21"/>
  <c r="AM109" i="21" s="1"/>
  <c r="V131" i="17"/>
  <c r="W131" i="17" s="1"/>
  <c r="V33" i="20"/>
  <c r="W33" i="20" s="1"/>
  <c r="V63" i="21"/>
  <c r="W63" i="21" s="1"/>
  <c r="F41" i="17"/>
  <c r="G41" i="17" s="1"/>
  <c r="AD141" i="16"/>
  <c r="AE141" i="16" s="1"/>
  <c r="V111" i="22"/>
  <c r="W111" i="22" s="1"/>
  <c r="F59" i="21"/>
  <c r="G59" i="21" s="1"/>
  <c r="F26" i="22"/>
  <c r="G26" i="22" s="1"/>
  <c r="F128" i="23"/>
  <c r="G128" i="23" s="1"/>
  <c r="V110" i="20"/>
  <c r="W110" i="20" s="1"/>
  <c r="AD59" i="18"/>
  <c r="AE59" i="18" s="1"/>
  <c r="AL25" i="22"/>
  <c r="AM25" i="22" s="1"/>
  <c r="AD160" i="2"/>
  <c r="AE160" i="2" s="1"/>
  <c r="N159" i="2"/>
  <c r="O159" i="2" s="1"/>
  <c r="AL64" i="23"/>
  <c r="AM64" i="23" s="1"/>
  <c r="AL25" i="17"/>
  <c r="AM25" i="17" s="1"/>
  <c r="V62" i="21"/>
  <c r="W62" i="21" s="1"/>
  <c r="AL111" i="20"/>
  <c r="AM111" i="20" s="1"/>
  <c r="F47" i="21"/>
  <c r="G47" i="21" s="1"/>
  <c r="F73" i="21"/>
  <c r="G73" i="21" s="1"/>
  <c r="AL108" i="21"/>
  <c r="AM108" i="21" s="1"/>
  <c r="N110" i="20"/>
  <c r="O110" i="20" s="1"/>
  <c r="F118" i="23"/>
  <c r="G118" i="23" s="1"/>
  <c r="V56" i="21"/>
  <c r="W56" i="21" s="1"/>
  <c r="AL77" i="16"/>
  <c r="AM77" i="16" s="1"/>
  <c r="V74" i="23"/>
  <c r="W74" i="23" s="1"/>
  <c r="AL142" i="2"/>
  <c r="AM142" i="2" s="1"/>
  <c r="N85" i="2"/>
  <c r="O85" i="2" s="1"/>
  <c r="F42" i="22"/>
  <c r="G42" i="22" s="1"/>
  <c r="N51" i="18"/>
  <c r="O51" i="18" s="1"/>
  <c r="F127" i="21"/>
  <c r="G127" i="21" s="1"/>
  <c r="V82" i="16"/>
  <c r="W82" i="16" s="1"/>
  <c r="AD91" i="18"/>
  <c r="AE91" i="18" s="1"/>
  <c r="N33" i="20"/>
  <c r="O33" i="20" s="1"/>
  <c r="N44" i="16"/>
  <c r="O44" i="16" s="1"/>
  <c r="AD31" i="21"/>
  <c r="AE31" i="21" s="1"/>
  <c r="AD78" i="23"/>
  <c r="AE78" i="23" s="1"/>
  <c r="F30" i="20"/>
  <c r="G30" i="20" s="1"/>
  <c r="F33" i="16"/>
  <c r="G33" i="16" s="1"/>
  <c r="AD108" i="22"/>
  <c r="AE108" i="22" s="1"/>
  <c r="F25" i="17"/>
  <c r="G25" i="17" s="1"/>
  <c r="V63" i="20"/>
  <c r="W63" i="20" s="1"/>
  <c r="V43" i="17"/>
  <c r="W43" i="17" s="1"/>
  <c r="AD40" i="23"/>
  <c r="AE40" i="23" s="1"/>
  <c r="AL155" i="2"/>
  <c r="AM155" i="2" s="1"/>
  <c r="N142" i="2"/>
  <c r="O142" i="2" s="1"/>
  <c r="AD139" i="16"/>
  <c r="AE139" i="16" s="1"/>
  <c r="V123" i="23"/>
  <c r="W123" i="23" s="1"/>
  <c r="F56" i="20"/>
  <c r="G56" i="20" s="1"/>
  <c r="V112" i="23"/>
  <c r="W112" i="23" s="1"/>
  <c r="N139" i="2"/>
  <c r="O139" i="2" s="1"/>
  <c r="AL77" i="2"/>
  <c r="AM77" i="2" s="1"/>
  <c r="AD33" i="16"/>
  <c r="AE33" i="16" s="1"/>
  <c r="AL131" i="16"/>
  <c r="AM131" i="16" s="1"/>
  <c r="AL93" i="18"/>
  <c r="AM93" i="18" s="1"/>
  <c r="V64" i="21"/>
  <c r="W64" i="21" s="1"/>
  <c r="F34" i="23"/>
  <c r="G34" i="23" s="1"/>
  <c r="F106" i="21"/>
  <c r="G106" i="21" s="1"/>
  <c r="V77" i="16"/>
  <c r="W77" i="16" s="1"/>
  <c r="AD137" i="2"/>
  <c r="AF135" i="2" s="1"/>
  <c r="F112" i="22"/>
  <c r="G112" i="22" s="1"/>
  <c r="F128" i="21"/>
  <c r="G128" i="21" s="1"/>
  <c r="AD57" i="18"/>
  <c r="AE57" i="18" s="1"/>
  <c r="N60" i="22"/>
  <c r="O60" i="22" s="1"/>
  <c r="AD106" i="22"/>
  <c r="AE106" i="22" s="1"/>
  <c r="AD129" i="23"/>
  <c r="AE129" i="23" s="1"/>
  <c r="V95" i="18"/>
  <c r="W95" i="18" s="1"/>
  <c r="V103" i="22"/>
  <c r="W103" i="22" s="1"/>
  <c r="N25" i="21"/>
  <c r="O25" i="21" s="1"/>
  <c r="AD57" i="22"/>
  <c r="AE57" i="22" s="1"/>
  <c r="AD58" i="20"/>
  <c r="AE58" i="20" s="1"/>
  <c r="F60" i="22"/>
  <c r="G60" i="22" s="1"/>
  <c r="F144" i="2"/>
  <c r="G144" i="2" s="1"/>
  <c r="F106" i="2"/>
  <c r="G106" i="2" s="1"/>
  <c r="AL24" i="2"/>
  <c r="AM24" i="2" s="1"/>
  <c r="N39" i="2"/>
  <c r="O39" i="2" s="1"/>
  <c r="AL146" i="2"/>
  <c r="AM146" i="2" s="1"/>
  <c r="AL75" i="2"/>
  <c r="AM75" i="2" s="1"/>
  <c r="F138" i="2"/>
  <c r="G138" i="2" s="1"/>
  <c r="F108" i="2"/>
  <c r="G108" i="2" s="1"/>
  <c r="F56" i="2"/>
  <c r="G56" i="2" s="1"/>
  <c r="AD46" i="2"/>
  <c r="AE46" i="2" s="1"/>
  <c r="AL46" i="2"/>
  <c r="AM46" i="2" s="1"/>
  <c r="AD82" i="2"/>
  <c r="AE82" i="2" s="1"/>
  <c r="AD81" i="2"/>
  <c r="AE81" i="2" s="1"/>
  <c r="AD85" i="2"/>
  <c r="AE85" i="2" s="1"/>
  <c r="V57" i="21"/>
  <c r="W57" i="21" s="1"/>
  <c r="F34" i="20"/>
  <c r="G34" i="20" s="1"/>
  <c r="F72" i="21"/>
  <c r="G72" i="21" s="1"/>
  <c r="F34" i="21"/>
  <c r="G34" i="21" s="1"/>
  <c r="N79" i="16"/>
  <c r="O79" i="16" s="1"/>
  <c r="F132" i="23"/>
  <c r="G132" i="23" s="1"/>
  <c r="N97" i="2"/>
  <c r="O97" i="2" s="1"/>
  <c r="N24" i="23"/>
  <c r="P22" i="23" s="1"/>
  <c r="F89" i="16"/>
  <c r="G89" i="16" s="1"/>
  <c r="V61" i="22"/>
  <c r="W61" i="22" s="1"/>
  <c r="N59" i="20"/>
  <c r="O59" i="20" s="1"/>
  <c r="AD143" i="16"/>
  <c r="AE143" i="16" s="1"/>
  <c r="AL33" i="21"/>
  <c r="AM33" i="21" s="1"/>
  <c r="V120" i="17"/>
  <c r="W120" i="17" s="1"/>
  <c r="F66" i="21"/>
  <c r="G66" i="21" s="1"/>
  <c r="AL53" i="18"/>
  <c r="AM53" i="18" s="1"/>
  <c r="AD55" i="22"/>
  <c r="AE55" i="22" s="1"/>
  <c r="N164" i="2"/>
  <c r="O164" i="2" s="1"/>
  <c r="AD98" i="18"/>
  <c r="AE98" i="18" s="1"/>
  <c r="AL125" i="23"/>
  <c r="AM125" i="23" s="1"/>
  <c r="AL116" i="17"/>
  <c r="AM116" i="17" s="1"/>
  <c r="AD69" i="23"/>
  <c r="AE69" i="23" s="1"/>
  <c r="F103" i="18"/>
  <c r="G103" i="18" s="1"/>
  <c r="AD146" i="2"/>
  <c r="AE146" i="2" s="1"/>
  <c r="AL141" i="2"/>
  <c r="AM141" i="2" s="1"/>
  <c r="N158" i="2"/>
  <c r="O158" i="2" s="1"/>
  <c r="N80" i="2"/>
  <c r="O80" i="2" s="1"/>
  <c r="V162" i="2"/>
  <c r="W162" i="2" s="1"/>
  <c r="AD150" i="2"/>
  <c r="AE150" i="2" s="1"/>
  <c r="AL147" i="2"/>
  <c r="AM147" i="2" s="1"/>
  <c r="V97" i="2"/>
  <c r="W97" i="2" s="1"/>
  <c r="F148" i="2"/>
  <c r="G148" i="2" s="1"/>
  <c r="N38" i="2"/>
  <c r="O38" i="2" s="1"/>
  <c r="AL152" i="2"/>
  <c r="AM152" i="2" s="1"/>
  <c r="N79" i="2"/>
  <c r="O79" i="2" s="1"/>
  <c r="F105" i="2"/>
  <c r="G105" i="2" s="1"/>
  <c r="F77" i="2"/>
  <c r="G77" i="2" s="1"/>
  <c r="AD31" i="2"/>
  <c r="AE31" i="2" s="1"/>
  <c r="F46" i="2"/>
  <c r="G46" i="2" s="1"/>
  <c r="V51" i="2"/>
  <c r="W51" i="2" s="1"/>
  <c r="V26" i="2"/>
  <c r="W26" i="2" s="1"/>
  <c r="N34" i="2"/>
  <c r="O34" i="2" s="1"/>
  <c r="N154" i="2"/>
  <c r="O154" i="2" s="1"/>
  <c r="AD88" i="2"/>
  <c r="AE88" i="2" s="1"/>
  <c r="V153" i="2"/>
  <c r="W153" i="2" s="1"/>
  <c r="F171" i="2"/>
  <c r="G171" i="2" s="1"/>
  <c r="AL76" i="23"/>
  <c r="AM76" i="23" s="1"/>
  <c r="N119" i="21"/>
  <c r="O119" i="21" s="1"/>
  <c r="N72" i="16"/>
  <c r="O72" i="16" s="1"/>
  <c r="F152" i="16"/>
  <c r="G152" i="16" s="1"/>
  <c r="N115" i="22"/>
  <c r="O115" i="22" s="1"/>
  <c r="N157" i="2"/>
  <c r="O157" i="2" s="1"/>
  <c r="V43" i="23"/>
  <c r="W43" i="23" s="1"/>
  <c r="N116" i="21"/>
  <c r="O116" i="21" s="1"/>
  <c r="N57" i="22"/>
  <c r="O57" i="22" s="1"/>
  <c r="AD33" i="21"/>
  <c r="AE33" i="21" s="1"/>
  <c r="AD85" i="16"/>
  <c r="AE85" i="16" s="1"/>
  <c r="F64" i="21"/>
  <c r="G64" i="21" s="1"/>
  <c r="F29" i="18"/>
  <c r="G29" i="18" s="1"/>
  <c r="F45" i="22"/>
  <c r="G45" i="22" s="1"/>
  <c r="AD116" i="21"/>
  <c r="AE116" i="21" s="1"/>
  <c r="V117" i="21"/>
  <c r="W117" i="21" s="1"/>
  <c r="AD140" i="2"/>
  <c r="AE140" i="2" s="1"/>
  <c r="F44" i="21"/>
  <c r="G44" i="21" s="1"/>
  <c r="V76" i="23"/>
  <c r="W76" i="23" s="1"/>
  <c r="F27" i="18"/>
  <c r="G27" i="18" s="1"/>
  <c r="AL114" i="20"/>
  <c r="AM114" i="20" s="1"/>
  <c r="AD108" i="20"/>
  <c r="AE108" i="20" s="1"/>
  <c r="N155" i="2"/>
  <c r="O155" i="2" s="1"/>
  <c r="AD147" i="2"/>
  <c r="AE147" i="2" s="1"/>
  <c r="V160" i="2"/>
  <c r="W160" i="2" s="1"/>
  <c r="V82" i="2"/>
  <c r="W82" i="2" s="1"/>
  <c r="AL85" i="2"/>
  <c r="AM85" i="2" s="1"/>
  <c r="N82" i="2"/>
  <c r="O82" i="2" s="1"/>
  <c r="N87" i="2"/>
  <c r="O87" i="2" s="1"/>
  <c r="AL148" i="2"/>
  <c r="AM148" i="2" s="1"/>
  <c r="F142" i="2"/>
  <c r="G142" i="2" s="1"/>
  <c r="AL37" i="2"/>
  <c r="AM37" i="2" s="1"/>
  <c r="V161" i="2"/>
  <c r="W161" i="2" s="1"/>
  <c r="AD84" i="2"/>
  <c r="AE84" i="2" s="1"/>
  <c r="F90" i="2"/>
  <c r="G90" i="2" s="1"/>
  <c r="F75" i="2"/>
  <c r="G75" i="2" s="1"/>
  <c r="F26" i="2"/>
  <c r="G26" i="2" s="1"/>
  <c r="F58" i="2"/>
  <c r="G58" i="2" s="1"/>
  <c r="AD43" i="2"/>
  <c r="AE43" i="2" s="1"/>
  <c r="AL32" i="2"/>
  <c r="AM32" i="2" s="1"/>
  <c r="N51" i="2"/>
  <c r="O51" i="2" s="1"/>
  <c r="V137" i="2"/>
  <c r="W137" i="2" s="1"/>
  <c r="N83" i="2"/>
  <c r="O83" i="2" s="1"/>
  <c r="AL84" i="2"/>
  <c r="AM84" i="2" s="1"/>
  <c r="F83" i="2"/>
  <c r="G83" i="2" s="1"/>
  <c r="V67" i="23"/>
  <c r="W67" i="23" s="1"/>
  <c r="V29" i="23"/>
  <c r="W29" i="23" s="1"/>
  <c r="F31" i="22"/>
  <c r="G31" i="22" s="1"/>
  <c r="AD102" i="20"/>
  <c r="AE102" i="20" s="1"/>
  <c r="F77" i="21"/>
  <c r="G77" i="21" s="1"/>
  <c r="F41" i="23"/>
  <c r="G41" i="23" s="1"/>
  <c r="F139" i="2"/>
  <c r="G139" i="2" s="1"/>
  <c r="AD25" i="2"/>
  <c r="AE25" i="2" s="1"/>
  <c r="F82" i="2"/>
  <c r="G82" i="2" s="1"/>
  <c r="N101" i="2"/>
  <c r="O101" i="2" s="1"/>
  <c r="F95" i="2"/>
  <c r="G95" i="2" s="1"/>
  <c r="F101" i="2"/>
  <c r="G101" i="2" s="1"/>
  <c r="F33" i="2"/>
  <c r="G33" i="2" s="1"/>
  <c r="F60" i="2"/>
  <c r="G60" i="2" s="1"/>
  <c r="F52" i="2"/>
  <c r="G52" i="2" s="1"/>
  <c r="AL26" i="2"/>
  <c r="AM26" i="2" s="1"/>
  <c r="F66" i="23"/>
  <c r="G66" i="23" s="1"/>
  <c r="N167" i="2"/>
  <c r="O167" i="2" s="1"/>
  <c r="N112" i="21"/>
  <c r="O112" i="21" s="1"/>
  <c r="F97" i="18"/>
  <c r="G97" i="18" s="1"/>
  <c r="F29" i="17"/>
  <c r="G29" i="17" s="1"/>
  <c r="V108" i="20"/>
  <c r="W108" i="20" s="1"/>
  <c r="V35" i="2"/>
  <c r="W35" i="2" s="1"/>
  <c r="AL144" i="2"/>
  <c r="AM144" i="2" s="1"/>
  <c r="F76" i="2"/>
  <c r="G76" i="2" s="1"/>
  <c r="N53" i="2"/>
  <c r="O53" i="2" s="1"/>
  <c r="F36" i="2"/>
  <c r="G36" i="2" s="1"/>
  <c r="AL40" i="2"/>
  <c r="AM40" i="2" s="1"/>
  <c r="V41" i="2"/>
  <c r="W41" i="2" s="1"/>
  <c r="V24" i="23"/>
  <c r="W24" i="23" s="1"/>
  <c r="F37" i="16"/>
  <c r="G37" i="16" s="1"/>
  <c r="N113" i="22"/>
  <c r="O113" i="22" s="1"/>
  <c r="AD80" i="23"/>
  <c r="AE80" i="23" s="1"/>
  <c r="F69" i="17"/>
  <c r="G69" i="17" s="1"/>
  <c r="V119" i="23"/>
  <c r="W119" i="23" s="1"/>
  <c r="F62" i="21"/>
  <c r="G62" i="21" s="1"/>
  <c r="AD145" i="2"/>
  <c r="AE145" i="2" s="1"/>
  <c r="AD49" i="2"/>
  <c r="AE49" i="2" s="1"/>
  <c r="AL83" i="2"/>
  <c r="AM83" i="2" s="1"/>
  <c r="F168" i="2"/>
  <c r="G168" i="2" s="1"/>
  <c r="F47" i="2"/>
  <c r="G47" i="2" s="1"/>
  <c r="AD38" i="2"/>
  <c r="AE38" i="2" s="1"/>
  <c r="V37" i="2"/>
  <c r="W37" i="2" s="1"/>
  <c r="AD30" i="23"/>
  <c r="AE30" i="23" s="1"/>
  <c r="N143" i="2"/>
  <c r="O143" i="2" s="1"/>
  <c r="F57" i="2"/>
  <c r="G57" i="2" s="1"/>
  <c r="F54" i="2"/>
  <c r="G54" i="2" s="1"/>
  <c r="N105" i="20"/>
  <c r="O105" i="20" s="1"/>
  <c r="AL116" i="23"/>
  <c r="AM116" i="23" s="1"/>
  <c r="F156" i="2"/>
  <c r="G156" i="2" s="1"/>
  <c r="AL44" i="2"/>
  <c r="AM44" i="2" s="1"/>
  <c r="AL153" i="2"/>
  <c r="AM153" i="2" s="1"/>
  <c r="N128" i="16"/>
  <c r="O128" i="16" s="1"/>
  <c r="AL48" i="2"/>
  <c r="AM48" i="2" s="1"/>
  <c r="F97" i="2"/>
  <c r="G97" i="2" s="1"/>
  <c r="F28" i="2"/>
  <c r="G28" i="2" s="1"/>
  <c r="N39" i="17"/>
  <c r="O39" i="17" s="1"/>
  <c r="N84" i="16"/>
  <c r="O84" i="16" s="1"/>
  <c r="N41" i="2"/>
  <c r="O41" i="2" s="1"/>
  <c r="F142" i="16"/>
  <c r="G142" i="16" s="1"/>
  <c r="AL107" i="21"/>
  <c r="AM107" i="21" s="1"/>
  <c r="AL35" i="20"/>
  <c r="AM35" i="20" s="1"/>
  <c r="AD25" i="16"/>
  <c r="AE25" i="16" s="1"/>
  <c r="F31" i="17"/>
  <c r="G31" i="17" s="1"/>
  <c r="F25" i="23"/>
  <c r="G25" i="23" s="1"/>
  <c r="V26" i="22"/>
  <c r="W26" i="22" s="1"/>
  <c r="V28" i="16"/>
  <c r="W28" i="16" s="1"/>
  <c r="AD119" i="23"/>
  <c r="AE119" i="23" s="1"/>
  <c r="AD61" i="22"/>
  <c r="AE61" i="22" s="1"/>
  <c r="N66" i="22"/>
  <c r="O66" i="22" s="1"/>
  <c r="F130" i="23"/>
  <c r="G130" i="23" s="1"/>
  <c r="AL37" i="17"/>
  <c r="AM37" i="17" s="1"/>
  <c r="AL24" i="23"/>
  <c r="AM24" i="23" s="1"/>
  <c r="F107" i="21"/>
  <c r="G107" i="21" s="1"/>
  <c r="AL139" i="16"/>
  <c r="AM139" i="16" s="1"/>
  <c r="AD63" i="23"/>
  <c r="AE63" i="23" s="1"/>
  <c r="N26" i="22"/>
  <c r="O26" i="22" s="1"/>
  <c r="N115" i="17"/>
  <c r="O115" i="17" s="1"/>
  <c r="F31" i="18"/>
  <c r="G31" i="18" s="1"/>
  <c r="F144" i="16"/>
  <c r="G144" i="16" s="1"/>
  <c r="N89" i="2"/>
  <c r="O89" i="2" s="1"/>
  <c r="V92" i="18"/>
  <c r="W92" i="18" s="1"/>
  <c r="F72" i="22"/>
  <c r="G72" i="22" s="1"/>
  <c r="N67" i="23"/>
  <c r="O67" i="23" s="1"/>
  <c r="N36" i="20"/>
  <c r="O36" i="20" s="1"/>
  <c r="AD31" i="18"/>
  <c r="AE31" i="18" s="1"/>
  <c r="N37" i="17"/>
  <c r="O37" i="17" s="1"/>
  <c r="F43" i="22"/>
  <c r="G43" i="22" s="1"/>
  <c r="V80" i="2"/>
  <c r="W80" i="2" s="1"/>
  <c r="F81" i="16"/>
  <c r="G81" i="16" s="1"/>
  <c r="N27" i="20"/>
  <c r="O27" i="20" s="1"/>
  <c r="AD57" i="21"/>
  <c r="AE57" i="21" s="1"/>
  <c r="N30" i="22"/>
  <c r="O30" i="22" s="1"/>
  <c r="F147" i="16"/>
  <c r="G147" i="16" s="1"/>
  <c r="V25" i="23"/>
  <c r="W25" i="23" s="1"/>
  <c r="AD127" i="23"/>
  <c r="AE127" i="23" s="1"/>
  <c r="N120" i="17"/>
  <c r="O120" i="17" s="1"/>
  <c r="N132" i="16"/>
  <c r="O132" i="16" s="1"/>
  <c r="V70" i="17"/>
  <c r="W70" i="17" s="1"/>
  <c r="AD159" i="2"/>
  <c r="AE159" i="2" s="1"/>
  <c r="N45" i="16"/>
  <c r="O45" i="16" s="1"/>
  <c r="AD34" i="22"/>
  <c r="AE34" i="22" s="1"/>
  <c r="V75" i="2"/>
  <c r="W75" i="2" s="1"/>
  <c r="V24" i="18"/>
  <c r="X22" i="18" s="1"/>
  <c r="F125" i="17"/>
  <c r="G125" i="17" s="1"/>
  <c r="F54" i="22"/>
  <c r="H52" i="22" s="1"/>
  <c r="F64" i="23"/>
  <c r="G64" i="23" s="1"/>
  <c r="V134" i="23"/>
  <c r="W134" i="23" s="1"/>
  <c r="F112" i="23"/>
  <c r="G112" i="23" s="1"/>
  <c r="F100" i="2"/>
  <c r="G100" i="2" s="1"/>
  <c r="N35" i="2"/>
  <c r="O35" i="2" s="1"/>
  <c r="V31" i="2"/>
  <c r="W31" i="2" s="1"/>
  <c r="AL41" i="2"/>
  <c r="AM41" i="2" s="1"/>
  <c r="N145" i="2"/>
  <c r="O145" i="2" s="1"/>
  <c r="V93" i="2"/>
  <c r="W93" i="2" s="1"/>
  <c r="F131" i="17"/>
  <c r="G131" i="17" s="1"/>
  <c r="AD33" i="20"/>
  <c r="AE33" i="20" s="1"/>
  <c r="V79" i="16"/>
  <c r="W79" i="16" s="1"/>
  <c r="N131" i="17"/>
  <c r="O131" i="17" s="1"/>
  <c r="AL26" i="20"/>
  <c r="AM26" i="20" s="1"/>
  <c r="F63" i="20"/>
  <c r="G63" i="20" s="1"/>
  <c r="V135" i="16"/>
  <c r="W135" i="16" s="1"/>
  <c r="N76" i="2"/>
  <c r="O76" i="2" s="1"/>
  <c r="V63" i="22"/>
  <c r="W63" i="22" s="1"/>
  <c r="V105" i="20"/>
  <c r="W105" i="20" s="1"/>
  <c r="N39" i="22"/>
  <c r="O39" i="22" s="1"/>
  <c r="N81" i="2"/>
  <c r="O81" i="2" s="1"/>
  <c r="AD87" i="2"/>
  <c r="AE87" i="2" s="1"/>
  <c r="V84" i="2"/>
  <c r="W84" i="2" s="1"/>
  <c r="F141" i="2"/>
  <c r="G141" i="2" s="1"/>
  <c r="F104" i="2"/>
  <c r="G104" i="2" s="1"/>
  <c r="F149" i="2"/>
  <c r="G149" i="2" s="1"/>
  <c r="F167" i="2"/>
  <c r="G167" i="2" s="1"/>
  <c r="AL47" i="2"/>
  <c r="AM47" i="2" s="1"/>
  <c r="V44" i="2"/>
  <c r="W44" i="2" s="1"/>
  <c r="AL156" i="2"/>
  <c r="AM156" i="2" s="1"/>
  <c r="AL72" i="2"/>
  <c r="AN70" i="2" s="1"/>
  <c r="N136" i="16"/>
  <c r="O136" i="16" s="1"/>
  <c r="V132" i="23"/>
  <c r="W132" i="23" s="1"/>
  <c r="N152" i="2"/>
  <c r="O152" i="2" s="1"/>
  <c r="V126" i="23"/>
  <c r="W126" i="23" s="1"/>
  <c r="AL110" i="21"/>
  <c r="AM110" i="21" s="1"/>
  <c r="N113" i="21"/>
  <c r="O113" i="21" s="1"/>
  <c r="N37" i="23"/>
  <c r="O37" i="23" s="1"/>
  <c r="AD112" i="23"/>
  <c r="AE112" i="23" s="1"/>
  <c r="N165" i="2"/>
  <c r="O165" i="2" s="1"/>
  <c r="AD40" i="16"/>
  <c r="AE40" i="16" s="1"/>
  <c r="V98" i="18"/>
  <c r="W98" i="18" s="1"/>
  <c r="V142" i="2"/>
  <c r="W142" i="2" s="1"/>
  <c r="V72" i="2"/>
  <c r="X70" i="2" s="1"/>
  <c r="AD90" i="2"/>
  <c r="AE90" i="2" s="1"/>
  <c r="AL91" i="2"/>
  <c r="AM91" i="2" s="1"/>
  <c r="AL36" i="2"/>
  <c r="AM36" i="2" s="1"/>
  <c r="AL80" i="2"/>
  <c r="AM80" i="2" s="1"/>
  <c r="F146" i="2"/>
  <c r="G146" i="2" s="1"/>
  <c r="F55" i="2"/>
  <c r="G55" i="2" s="1"/>
  <c r="N31" i="2"/>
  <c r="O31" i="2" s="1"/>
  <c r="V143" i="2"/>
  <c r="W143" i="2" s="1"/>
  <c r="AD77" i="2"/>
  <c r="AE77" i="2" s="1"/>
  <c r="F81" i="2"/>
  <c r="G81" i="2" s="1"/>
  <c r="V31" i="18"/>
  <c r="W31" i="18" s="1"/>
  <c r="F119" i="22"/>
  <c r="G119" i="22" s="1"/>
  <c r="F118" i="22"/>
  <c r="G118" i="22" s="1"/>
  <c r="N161" i="2"/>
  <c r="O161" i="2" s="1"/>
  <c r="F38" i="2"/>
  <c r="G38" i="2" s="1"/>
  <c r="F93" i="2"/>
  <c r="G93" i="2" s="1"/>
  <c r="V36" i="2"/>
  <c r="W36" i="2" s="1"/>
  <c r="N49" i="2"/>
  <c r="O49" i="2" s="1"/>
  <c r="AL57" i="22"/>
  <c r="AM57" i="22" s="1"/>
  <c r="N93" i="2"/>
  <c r="O93" i="2" s="1"/>
  <c r="F58" i="21"/>
  <c r="G58" i="21" s="1"/>
  <c r="F54" i="18"/>
  <c r="G54" i="18" s="1"/>
  <c r="AL29" i="2"/>
  <c r="AM29" i="2" s="1"/>
  <c r="F150" i="2"/>
  <c r="G150" i="2" s="1"/>
  <c r="F79" i="2"/>
  <c r="G79" i="2" s="1"/>
  <c r="AL34" i="2"/>
  <c r="AM34" i="2" s="1"/>
  <c r="V33" i="2"/>
  <c r="W33" i="2" s="1"/>
  <c r="AL137" i="2"/>
  <c r="AM137" i="2" s="1"/>
  <c r="AL27" i="18"/>
  <c r="AM27" i="18" s="1"/>
  <c r="V128" i="17"/>
  <c r="W128" i="17" s="1"/>
  <c r="V81" i="2"/>
  <c r="W81" i="2" s="1"/>
  <c r="AL31" i="2"/>
  <c r="AM31" i="2" s="1"/>
  <c r="V27" i="2"/>
  <c r="W27" i="2" s="1"/>
  <c r="AD103" i="22"/>
  <c r="AE103" i="22" s="1"/>
  <c r="AD79" i="16"/>
  <c r="AE79" i="16" s="1"/>
  <c r="AD32" i="17"/>
  <c r="AE32" i="17" s="1"/>
  <c r="V32" i="2"/>
  <c r="W32" i="2" s="1"/>
  <c r="F40" i="2"/>
  <c r="G40" i="2" s="1"/>
  <c r="N33" i="2"/>
  <c r="O33" i="2" s="1"/>
  <c r="AD114" i="23"/>
  <c r="AE114" i="23" s="1"/>
  <c r="AD78" i="2"/>
  <c r="AE78" i="2" s="1"/>
  <c r="F156" i="16"/>
  <c r="G156" i="16" s="1"/>
  <c r="AL73" i="16"/>
  <c r="AM73" i="16" s="1"/>
  <c r="V66" i="21"/>
  <c r="W66" i="21" s="1"/>
  <c r="V25" i="22"/>
  <c r="W25" i="22" s="1"/>
  <c r="AD94" i="18"/>
  <c r="AE94" i="18" s="1"/>
  <c r="F129" i="17"/>
  <c r="G129" i="17" s="1"/>
  <c r="N137" i="16"/>
  <c r="O137" i="16" s="1"/>
  <c r="F112" i="20"/>
  <c r="G112" i="20" s="1"/>
  <c r="V115" i="20"/>
  <c r="W115" i="20" s="1"/>
  <c r="V114" i="23"/>
  <c r="W114" i="23" s="1"/>
  <c r="AL108" i="20"/>
  <c r="AM108" i="20" s="1"/>
  <c r="AD74" i="23"/>
  <c r="AE74" i="23" s="1"/>
  <c r="AD146" i="16"/>
  <c r="AE146" i="16" s="1"/>
  <c r="N65" i="22"/>
  <c r="O65" i="22" s="1"/>
  <c r="AL34" i="18"/>
  <c r="AM34" i="18" s="1"/>
  <c r="AD28" i="23"/>
  <c r="AE28" i="23" s="1"/>
  <c r="V81" i="23"/>
  <c r="W81" i="23" s="1"/>
  <c r="AD94" i="2"/>
  <c r="AE94" i="2" s="1"/>
  <c r="AD106" i="21"/>
  <c r="AE106" i="21" s="1"/>
  <c r="AD111" i="21"/>
  <c r="AE111" i="21" s="1"/>
  <c r="N139" i="16"/>
  <c r="O139" i="16" s="1"/>
  <c r="AL88" i="16"/>
  <c r="AM88" i="16" s="1"/>
  <c r="F36" i="17"/>
  <c r="G36" i="17" s="1"/>
  <c r="V27" i="22"/>
  <c r="W27" i="22" s="1"/>
  <c r="F65" i="22"/>
  <c r="G65" i="22" s="1"/>
  <c r="N144" i="2"/>
  <c r="O144" i="2" s="1"/>
  <c r="AL31" i="21"/>
  <c r="AM31" i="21" s="1"/>
  <c r="N64" i="22"/>
  <c r="O64" i="22" s="1"/>
  <c r="AL106" i="21"/>
  <c r="N27" i="22"/>
  <c r="O27" i="22" s="1"/>
  <c r="F102" i="18"/>
  <c r="G102" i="18" s="1"/>
  <c r="AL122" i="23"/>
  <c r="AM122" i="23" s="1"/>
  <c r="V83" i="23"/>
  <c r="W83" i="23" s="1"/>
  <c r="N31" i="20"/>
  <c r="O31" i="20" s="1"/>
  <c r="AL133" i="16"/>
  <c r="AM133" i="16" s="1"/>
  <c r="V38" i="17"/>
  <c r="W38" i="17" s="1"/>
  <c r="AL54" i="20"/>
  <c r="AM54" i="20" s="1"/>
  <c r="N32" i="17"/>
  <c r="O32" i="17" s="1"/>
  <c r="N26" i="23"/>
  <c r="O26" i="23" s="1"/>
  <c r="AL82" i="2"/>
  <c r="AM82" i="2" s="1"/>
  <c r="V128" i="16"/>
  <c r="W128" i="16" s="1"/>
  <c r="F127" i="17"/>
  <c r="G127" i="17" s="1"/>
  <c r="F31" i="23"/>
  <c r="G31" i="23" s="1"/>
  <c r="F78" i="17"/>
  <c r="G78" i="17" s="1"/>
  <c r="AD29" i="23"/>
  <c r="AE29" i="23" s="1"/>
  <c r="AD65" i="23"/>
  <c r="AE65" i="23" s="1"/>
  <c r="F140" i="2"/>
  <c r="G140" i="2" s="1"/>
  <c r="N72" i="2"/>
  <c r="O72" i="2" s="1"/>
  <c r="F48" i="2"/>
  <c r="G48" i="2" s="1"/>
  <c r="N42" i="2"/>
  <c r="O42" i="2" s="1"/>
  <c r="N162" i="2"/>
  <c r="O162" i="2" s="1"/>
  <c r="AD143" i="2"/>
  <c r="AE143" i="2" s="1"/>
  <c r="AL68" i="23"/>
  <c r="AM68" i="23" s="1"/>
  <c r="F130" i="16"/>
  <c r="G130" i="16" s="1"/>
  <c r="F55" i="22"/>
  <c r="G55" i="22" s="1"/>
  <c r="AD24" i="18"/>
  <c r="F38" i="16"/>
  <c r="G38" i="16" s="1"/>
  <c r="AL83" i="16"/>
  <c r="AM83" i="16" s="1"/>
  <c r="AL28" i="18"/>
  <c r="AM28" i="18" s="1"/>
  <c r="AD83" i="2"/>
  <c r="AE83" i="2" s="1"/>
  <c r="AD118" i="23"/>
  <c r="AE118" i="23" s="1"/>
  <c r="F62" i="22"/>
  <c r="G62" i="22" s="1"/>
  <c r="AD33" i="22"/>
  <c r="AE33" i="22" s="1"/>
  <c r="AD86" i="2"/>
  <c r="AE86" i="2" s="1"/>
  <c r="AD141" i="2"/>
  <c r="AE141" i="2" s="1"/>
  <c r="V96" i="2"/>
  <c r="W96" i="2" s="1"/>
  <c r="F85" i="2"/>
  <c r="G85" i="2" s="1"/>
  <c r="F145" i="2"/>
  <c r="G145" i="2" s="1"/>
  <c r="F92" i="2"/>
  <c r="G92" i="2" s="1"/>
  <c r="F34" i="2"/>
  <c r="G34" i="2" s="1"/>
  <c r="AD41" i="2"/>
  <c r="AE41" i="2" s="1"/>
  <c r="AD73" i="2"/>
  <c r="AE73" i="2" s="1"/>
  <c r="F173" i="2"/>
  <c r="G173" i="2" s="1"/>
  <c r="N54" i="20"/>
  <c r="O54" i="20" s="1"/>
  <c r="V47" i="23"/>
  <c r="W47" i="23" s="1"/>
  <c r="N36" i="23"/>
  <c r="O36" i="23" s="1"/>
  <c r="F117" i="23"/>
  <c r="G117" i="23" s="1"/>
  <c r="AD45" i="23"/>
  <c r="AE45" i="23" s="1"/>
  <c r="AL139" i="2"/>
  <c r="AM139" i="2" s="1"/>
  <c r="V152" i="2"/>
  <c r="W152" i="2" s="1"/>
  <c r="V111" i="21"/>
  <c r="W111" i="21" s="1"/>
  <c r="N25" i="16"/>
  <c r="O25" i="16" s="1"/>
  <c r="N84" i="2"/>
  <c r="O84" i="2" s="1"/>
  <c r="V151" i="2"/>
  <c r="W151" i="2" s="1"/>
  <c r="N153" i="2"/>
  <c r="O153" i="2" s="1"/>
  <c r="AD80" i="2"/>
  <c r="AE80" i="2" s="1"/>
  <c r="AD37" i="2"/>
  <c r="AE37" i="2" s="1"/>
  <c r="N91" i="2"/>
  <c r="O91" i="2" s="1"/>
  <c r="F175" i="2"/>
  <c r="G175" i="2" s="1"/>
  <c r="F42" i="2"/>
  <c r="G42" i="2" s="1"/>
  <c r="V48" i="2"/>
  <c r="W48" i="2" s="1"/>
  <c r="AL159" i="2"/>
  <c r="AM159" i="2" s="1"/>
  <c r="V89" i="2"/>
  <c r="W89" i="2" s="1"/>
  <c r="F172" i="2"/>
  <c r="G172" i="2" s="1"/>
  <c r="V149" i="16"/>
  <c r="W149" i="16" s="1"/>
  <c r="N73" i="2"/>
  <c r="O73" i="2" s="1"/>
  <c r="N31" i="23"/>
  <c r="O31" i="23" s="1"/>
  <c r="AL157" i="2"/>
  <c r="AM157" i="2" s="1"/>
  <c r="F53" i="2"/>
  <c r="G53" i="2" s="1"/>
  <c r="F163" i="2"/>
  <c r="G163" i="2" s="1"/>
  <c r="F63" i="2"/>
  <c r="G63" i="2" s="1"/>
  <c r="V43" i="2"/>
  <c r="W43" i="2" s="1"/>
  <c r="N108" i="22"/>
  <c r="O108" i="22" s="1"/>
  <c r="N32" i="18"/>
  <c r="O32" i="18" s="1"/>
  <c r="F32" i="22"/>
  <c r="G32" i="22" s="1"/>
  <c r="N107" i="21"/>
  <c r="O107" i="21" s="1"/>
  <c r="V159" i="2"/>
  <c r="W159" i="2" s="1"/>
  <c r="F30" i="2"/>
  <c r="G30" i="2" s="1"/>
  <c r="F155" i="2"/>
  <c r="G155" i="2" s="1"/>
  <c r="AD42" i="2"/>
  <c r="AE42" i="2" s="1"/>
  <c r="AL30" i="2"/>
  <c r="AM30" i="2" s="1"/>
  <c r="N95" i="18"/>
  <c r="O95" i="18" s="1"/>
  <c r="AD74" i="17"/>
  <c r="AE74" i="17" s="1"/>
  <c r="V33" i="22"/>
  <c r="W33" i="22" s="1"/>
  <c r="AL27" i="22"/>
  <c r="AM27" i="22" s="1"/>
  <c r="AD29" i="2"/>
  <c r="AE29" i="2" s="1"/>
  <c r="F174" i="2"/>
  <c r="G174" i="2" s="1"/>
  <c r="F161" i="2"/>
  <c r="G161" i="2" s="1"/>
  <c r="F31" i="2"/>
  <c r="G31" i="2" s="1"/>
  <c r="V49" i="2"/>
  <c r="W49" i="2" s="1"/>
  <c r="F76" i="23"/>
  <c r="G76" i="23" s="1"/>
  <c r="V62" i="22"/>
  <c r="W62" i="22" s="1"/>
  <c r="V148" i="2"/>
  <c r="W148" i="2" s="1"/>
  <c r="F91" i="2"/>
  <c r="G91" i="2" s="1"/>
  <c r="V42" i="2"/>
  <c r="W42" i="2" s="1"/>
  <c r="F56" i="22"/>
  <c r="G56" i="22" s="1"/>
  <c r="X22" i="17"/>
  <c r="V107" i="22"/>
  <c r="W107" i="22" s="1"/>
  <c r="AL58" i="18"/>
  <c r="AM58" i="18" s="1"/>
  <c r="AL42" i="17"/>
  <c r="AM42" i="17" s="1"/>
  <c r="N131" i="16"/>
  <c r="O131" i="16" s="1"/>
  <c r="AL111" i="22"/>
  <c r="AM111" i="22" s="1"/>
  <c r="AL114" i="21"/>
  <c r="AM114" i="21" s="1"/>
  <c r="V75" i="17"/>
  <c r="W75" i="17" s="1"/>
  <c r="AD95" i="2"/>
  <c r="AE95" i="2" s="1"/>
  <c r="AL134" i="16"/>
  <c r="AM134" i="16" s="1"/>
  <c r="V150" i="2"/>
  <c r="W150" i="2" s="1"/>
  <c r="V35" i="21"/>
  <c r="W35" i="21" s="1"/>
  <c r="V62" i="20"/>
  <c r="W62" i="20" s="1"/>
  <c r="AD64" i="20"/>
  <c r="AE64" i="20" s="1"/>
  <c r="N106" i="22"/>
  <c r="O106" i="22" s="1"/>
  <c r="N100" i="2"/>
  <c r="O100" i="2" s="1"/>
  <c r="V155" i="2"/>
  <c r="W155" i="2" s="1"/>
  <c r="V124" i="17"/>
  <c r="W124" i="17" s="1"/>
  <c r="N114" i="23"/>
  <c r="O114" i="23" s="1"/>
  <c r="F45" i="16"/>
  <c r="G45" i="16" s="1"/>
  <c r="F39" i="23"/>
  <c r="G39" i="23" s="1"/>
  <c r="AD68" i="16"/>
  <c r="N146" i="2"/>
  <c r="O146" i="2" s="1"/>
  <c r="N28" i="2"/>
  <c r="O28" i="2" s="1"/>
  <c r="V157" i="2"/>
  <c r="W157" i="2" s="1"/>
  <c r="F113" i="23"/>
  <c r="G113" i="23" s="1"/>
  <c r="N86" i="2"/>
  <c r="O86" i="2" s="1"/>
  <c r="V117" i="23"/>
  <c r="W117" i="23" s="1"/>
  <c r="F29" i="22"/>
  <c r="G29" i="22" s="1"/>
  <c r="N115" i="21"/>
  <c r="O115" i="21" s="1"/>
  <c r="F48" i="16"/>
  <c r="G48" i="16" s="1"/>
  <c r="AL160" i="2"/>
  <c r="AM160" i="2" s="1"/>
  <c r="AD92" i="2"/>
  <c r="AE92" i="2" s="1"/>
  <c r="N43" i="2"/>
  <c r="O43" i="2" s="1"/>
  <c r="V73" i="2"/>
  <c r="W73" i="2" s="1"/>
  <c r="AD32" i="2"/>
  <c r="AE32" i="2" s="1"/>
  <c r="V74" i="2"/>
  <c r="W74" i="2" s="1"/>
  <c r="F80" i="2"/>
  <c r="G80" i="2" s="1"/>
  <c r="AL60" i="22"/>
  <c r="AM60" i="22" s="1"/>
  <c r="N36" i="16"/>
  <c r="O36" i="16" s="1"/>
  <c r="V78" i="2"/>
  <c r="W78" i="2" s="1"/>
  <c r="AD32" i="22"/>
  <c r="AE32" i="22" s="1"/>
  <c r="V83" i="2"/>
  <c r="W83" i="2" s="1"/>
  <c r="AD89" i="2"/>
  <c r="AE89" i="2" s="1"/>
  <c r="F166" i="2"/>
  <c r="G166" i="2" s="1"/>
  <c r="F111" i="2"/>
  <c r="G111" i="2" s="1"/>
  <c r="N46" i="2"/>
  <c r="O46" i="2" s="1"/>
  <c r="N95" i="2"/>
  <c r="O95" i="2" s="1"/>
  <c r="F40" i="22"/>
  <c r="G40" i="22" s="1"/>
  <c r="V60" i="22"/>
  <c r="W60" i="22" s="1"/>
  <c r="AD76" i="23"/>
  <c r="AE76" i="23" s="1"/>
  <c r="V76" i="2"/>
  <c r="W76" i="2" s="1"/>
  <c r="N25" i="2"/>
  <c r="O25" i="2" s="1"/>
  <c r="AD65" i="17"/>
  <c r="AE65" i="17" s="1"/>
  <c r="F67" i="22"/>
  <c r="G67" i="22" s="1"/>
  <c r="F102" i="2"/>
  <c r="G102" i="2" s="1"/>
  <c r="F154" i="2"/>
  <c r="G154" i="2" s="1"/>
  <c r="AL39" i="2"/>
  <c r="AM39" i="2" s="1"/>
  <c r="F72" i="17"/>
  <c r="G72" i="17" s="1"/>
  <c r="V50" i="2"/>
  <c r="W50" i="2" s="1"/>
  <c r="F27" i="2"/>
  <c r="G27" i="2" s="1"/>
  <c r="F56" i="21"/>
  <c r="G56" i="21" s="1"/>
  <c r="AL86" i="2"/>
  <c r="AM86" i="2" s="1"/>
  <c r="F70" i="22"/>
  <c r="G70" i="22" s="1"/>
  <c r="V87" i="2"/>
  <c r="W87" i="2" s="1"/>
  <c r="AD153" i="2"/>
  <c r="AE153" i="2" s="1"/>
  <c r="AD35" i="17"/>
  <c r="AE35" i="17" s="1"/>
  <c r="F69" i="23"/>
  <c r="G69" i="23" s="1"/>
  <c r="N30" i="21"/>
  <c r="O30" i="21" s="1"/>
  <c r="AL93" i="2"/>
  <c r="AM93" i="2" s="1"/>
  <c r="V30" i="2"/>
  <c r="W30" i="2" s="1"/>
  <c r="F109" i="2"/>
  <c r="G109" i="2" s="1"/>
  <c r="F59" i="2"/>
  <c r="G59" i="2" s="1"/>
  <c r="V54" i="18"/>
  <c r="W54" i="18" s="1"/>
  <c r="V28" i="2"/>
  <c r="W28" i="2" s="1"/>
  <c r="V36" i="17"/>
  <c r="W36" i="17" s="1"/>
  <c r="F98" i="2"/>
  <c r="G98" i="2" s="1"/>
  <c r="N32" i="2"/>
  <c r="O32" i="2" s="1"/>
  <c r="F27" i="17"/>
  <c r="G27" i="17" s="1"/>
  <c r="N68" i="23"/>
  <c r="O68" i="23" s="1"/>
  <c r="AD121" i="23"/>
  <c r="AE121" i="23" s="1"/>
  <c r="N118" i="17"/>
  <c r="O118" i="17" s="1"/>
  <c r="F24" i="22"/>
  <c r="G24" i="22" s="1"/>
  <c r="F64" i="18"/>
  <c r="G64" i="18" s="1"/>
  <c r="F31" i="20"/>
  <c r="G31" i="20" s="1"/>
  <c r="AD65" i="21"/>
  <c r="AE65" i="21" s="1"/>
  <c r="AD34" i="2"/>
  <c r="AE34" i="2" s="1"/>
  <c r="AD40" i="2"/>
  <c r="AE40" i="2" s="1"/>
  <c r="N63" i="23"/>
  <c r="O63" i="23" s="1"/>
  <c r="AD152" i="2"/>
  <c r="AE152" i="2" s="1"/>
  <c r="AL35" i="2"/>
  <c r="AM35" i="2" s="1"/>
  <c r="AL140" i="2"/>
  <c r="AM140" i="2" s="1"/>
  <c r="F124" i="21"/>
  <c r="G124" i="21" s="1"/>
  <c r="N114" i="17"/>
  <c r="P112" i="17" s="1"/>
  <c r="V118" i="23"/>
  <c r="W118" i="23" s="1"/>
  <c r="F74" i="2"/>
  <c r="G74" i="2" s="1"/>
  <c r="N98" i="2"/>
  <c r="O98" i="2" s="1"/>
  <c r="AL158" i="2"/>
  <c r="AM158" i="2" s="1"/>
  <c r="F25" i="2"/>
  <c r="G25" i="2" s="1"/>
  <c r="AD27" i="20"/>
  <c r="AE27" i="20" s="1"/>
  <c r="AD30" i="2"/>
  <c r="AE30" i="2" s="1"/>
  <c r="V110" i="21"/>
  <c r="W110" i="21" s="1"/>
  <c r="N29" i="2"/>
  <c r="O29" i="2" s="1"/>
  <c r="AL105" i="20"/>
  <c r="AM105" i="20" s="1"/>
  <c r="F35" i="18"/>
  <c r="G35" i="18" s="1"/>
  <c r="N42" i="17"/>
  <c r="O42" i="17" s="1"/>
  <c r="O121" i="17"/>
  <c r="F66" i="17"/>
  <c r="G66" i="17" s="1"/>
  <c r="AD123" i="17"/>
  <c r="AE123" i="17" s="1"/>
  <c r="AD113" i="23"/>
  <c r="AE113" i="23" s="1"/>
  <c r="AL60" i="20"/>
  <c r="AM60" i="20" s="1"/>
  <c r="AD151" i="2"/>
  <c r="AE151" i="2" s="1"/>
  <c r="AL67" i="20"/>
  <c r="AM67" i="20" s="1"/>
  <c r="V25" i="16"/>
  <c r="W25" i="16" s="1"/>
  <c r="N92" i="2"/>
  <c r="O92" i="2" s="1"/>
  <c r="AD24" i="22"/>
  <c r="AF22" i="22" s="1"/>
  <c r="F69" i="22"/>
  <c r="G69" i="22" s="1"/>
  <c r="N34" i="18"/>
  <c r="O34" i="18" s="1"/>
  <c r="V128" i="23"/>
  <c r="W128" i="23" s="1"/>
  <c r="AL81" i="2"/>
  <c r="AM81" i="2" s="1"/>
  <c r="V144" i="2"/>
  <c r="W144" i="2" s="1"/>
  <c r="AD34" i="21"/>
  <c r="AE34" i="21" s="1"/>
  <c r="N71" i="23"/>
  <c r="O71" i="23" s="1"/>
  <c r="F26" i="16"/>
  <c r="G26" i="16" s="1"/>
  <c r="AD125" i="23"/>
  <c r="AE125" i="23" s="1"/>
  <c r="AL66" i="17"/>
  <c r="AM66" i="17" s="1"/>
  <c r="AD158" i="2"/>
  <c r="AE158" i="2" s="1"/>
  <c r="F45" i="2"/>
  <c r="G45" i="2" s="1"/>
  <c r="AL76" i="2"/>
  <c r="AM76" i="2" s="1"/>
  <c r="N27" i="23"/>
  <c r="O27" i="23" s="1"/>
  <c r="N29" i="23"/>
  <c r="O29" i="23" s="1"/>
  <c r="V61" i="23"/>
  <c r="W61" i="23" s="1"/>
  <c r="N150" i="2"/>
  <c r="O150" i="2" s="1"/>
  <c r="AD111" i="22"/>
  <c r="AE111" i="22" s="1"/>
  <c r="N151" i="2"/>
  <c r="O151" i="2" s="1"/>
  <c r="N75" i="2"/>
  <c r="O75" i="2" s="1"/>
  <c r="V40" i="2"/>
  <c r="W40" i="2" s="1"/>
  <c r="AL151" i="2"/>
  <c r="AM151" i="2" s="1"/>
  <c r="N27" i="2"/>
  <c r="O27" i="2" s="1"/>
  <c r="AD74" i="2"/>
  <c r="AE74" i="2" s="1"/>
  <c r="F162" i="2"/>
  <c r="G162" i="2" s="1"/>
  <c r="V57" i="20"/>
  <c r="W57" i="20" s="1"/>
  <c r="V30" i="23"/>
  <c r="W30" i="23" s="1"/>
  <c r="F141" i="16"/>
  <c r="G141" i="16" s="1"/>
  <c r="AL89" i="2"/>
  <c r="AM89" i="2" s="1"/>
  <c r="AL28" i="22"/>
  <c r="AM28" i="22" s="1"/>
  <c r="AL90" i="2"/>
  <c r="AM90" i="2" s="1"/>
  <c r="AD149" i="2"/>
  <c r="AE149" i="2" s="1"/>
  <c r="F35" i="2"/>
  <c r="G35" i="2" s="1"/>
  <c r="F103" i="2"/>
  <c r="G103" i="2" s="1"/>
  <c r="AL27" i="2"/>
  <c r="AM27" i="2" s="1"/>
  <c r="F165" i="2"/>
  <c r="G165" i="2" s="1"/>
  <c r="N140" i="16"/>
  <c r="O140" i="16" s="1"/>
  <c r="AL114" i="23"/>
  <c r="AM114" i="23" s="1"/>
  <c r="AL129" i="16"/>
  <c r="AM129" i="16" s="1"/>
  <c r="AD76" i="2"/>
  <c r="AE76" i="2" s="1"/>
  <c r="N48" i="2"/>
  <c r="O48" i="2" s="1"/>
  <c r="AL75" i="23"/>
  <c r="AM75" i="23" s="1"/>
  <c r="F88" i="2"/>
  <c r="G88" i="2" s="1"/>
  <c r="F78" i="2"/>
  <c r="G78" i="2" s="1"/>
  <c r="N45" i="2"/>
  <c r="O45" i="2" s="1"/>
  <c r="AL62" i="20"/>
  <c r="AM62" i="20" s="1"/>
  <c r="N160" i="2"/>
  <c r="O160" i="2" s="1"/>
  <c r="AD39" i="2"/>
  <c r="AE39" i="2" s="1"/>
  <c r="F160" i="2"/>
  <c r="G160" i="2" s="1"/>
  <c r="AL63" i="20"/>
  <c r="AM63" i="20" s="1"/>
  <c r="AD35" i="2"/>
  <c r="AE35" i="2" s="1"/>
  <c r="AD137" i="16"/>
  <c r="AE137" i="16" s="1"/>
  <c r="F170" i="2"/>
  <c r="G170" i="2" s="1"/>
  <c r="AD26" i="2"/>
  <c r="AE26" i="2" s="1"/>
  <c r="V107" i="21"/>
  <c r="W107" i="21" s="1"/>
  <c r="AL119" i="23"/>
  <c r="AM119" i="23" s="1"/>
  <c r="F79" i="23"/>
  <c r="G79" i="23" s="1"/>
  <c r="AD58" i="22"/>
  <c r="AE58" i="22" s="1"/>
  <c r="AL30" i="23"/>
  <c r="AM30" i="23" s="1"/>
  <c r="F40" i="23"/>
  <c r="G40" i="23" s="1"/>
  <c r="AL115" i="23"/>
  <c r="AM115" i="23" s="1"/>
  <c r="AD73" i="23"/>
  <c r="AE73" i="23" s="1"/>
  <c r="F33" i="23"/>
  <c r="G33" i="23" s="1"/>
  <c r="F39" i="18"/>
  <c r="G39" i="18" s="1"/>
  <c r="N27" i="16"/>
  <c r="O27" i="16" s="1"/>
  <c r="F122" i="23"/>
  <c r="G122" i="23" s="1"/>
  <c r="F25" i="22"/>
  <c r="G25" i="22" s="1"/>
  <c r="N116" i="23"/>
  <c r="O116" i="23" s="1"/>
  <c r="N102" i="22"/>
  <c r="P100" i="22" s="1"/>
  <c r="AD110" i="20"/>
  <c r="AE110" i="20" s="1"/>
  <c r="F68" i="23"/>
  <c r="G68" i="23" s="1"/>
  <c r="N73" i="16"/>
  <c r="O73" i="16" s="1"/>
  <c r="N123" i="23"/>
  <c r="O123" i="23" s="1"/>
  <c r="AD24" i="20"/>
  <c r="AE24" i="20" s="1"/>
  <c r="AD67" i="20"/>
  <c r="AE67" i="20" s="1"/>
  <c r="AD80" i="16"/>
  <c r="AE80" i="16" s="1"/>
  <c r="AL33" i="2"/>
  <c r="AM33" i="2" s="1"/>
  <c r="F84" i="2"/>
  <c r="G84" i="2" s="1"/>
  <c r="N24" i="2"/>
  <c r="AD60" i="21"/>
  <c r="AE60" i="21" s="1"/>
  <c r="AL61" i="22"/>
  <c r="AM61" i="22" s="1"/>
  <c r="F33" i="22"/>
  <c r="G33" i="22" s="1"/>
  <c r="AD43" i="23"/>
  <c r="AE43" i="23" s="1"/>
  <c r="F57" i="21"/>
  <c r="G57" i="21" s="1"/>
  <c r="N140" i="2"/>
  <c r="O140" i="2" s="1"/>
  <c r="F94" i="2"/>
  <c r="G94" i="2" s="1"/>
  <c r="AD36" i="2"/>
  <c r="AE36" i="2" s="1"/>
  <c r="AL103" i="22"/>
  <c r="AM103" i="22" s="1"/>
  <c r="V26" i="18"/>
  <c r="W26" i="18" s="1"/>
  <c r="V105" i="22"/>
  <c r="W105" i="22" s="1"/>
  <c r="F64" i="22"/>
  <c r="G64" i="22" s="1"/>
  <c r="F157" i="2"/>
  <c r="G157" i="2" s="1"/>
  <c r="V156" i="2"/>
  <c r="W156" i="2" s="1"/>
  <c r="V29" i="21"/>
  <c r="W29" i="21" s="1"/>
  <c r="AL45" i="2"/>
  <c r="AM45" i="2" s="1"/>
  <c r="F43" i="2"/>
  <c r="G43" i="2" s="1"/>
  <c r="AD44" i="2"/>
  <c r="AE44" i="2" s="1"/>
  <c r="F91" i="16"/>
  <c r="G91" i="16" s="1"/>
  <c r="AD24" i="2"/>
  <c r="AF22" i="2" s="1"/>
  <c r="F138" i="16"/>
  <c r="G138" i="16" s="1"/>
  <c r="N31" i="22"/>
  <c r="O31" i="22" s="1"/>
  <c r="AD44" i="23"/>
  <c r="AE44" i="23" s="1"/>
  <c r="N117" i="22"/>
  <c r="O117" i="22" s="1"/>
  <c r="F36" i="23"/>
  <c r="G36" i="23" s="1"/>
  <c r="AL72" i="16"/>
  <c r="AM72" i="16" s="1"/>
  <c r="AD81" i="17"/>
  <c r="AE81" i="17" s="1"/>
  <c r="V120" i="23"/>
  <c r="W120" i="23" s="1"/>
  <c r="F30" i="23"/>
  <c r="G30" i="23" s="1"/>
  <c r="AL98" i="18"/>
  <c r="AM98" i="18" s="1"/>
  <c r="V26" i="21"/>
  <c r="W26" i="21" s="1"/>
  <c r="V93" i="18"/>
  <c r="W93" i="18" s="1"/>
  <c r="F99" i="2"/>
  <c r="G99" i="2" s="1"/>
  <c r="N33" i="23"/>
  <c r="O33" i="23" s="1"/>
  <c r="F148" i="16"/>
  <c r="G148" i="16" s="1"/>
  <c r="AL94" i="2"/>
  <c r="AM94" i="2" s="1"/>
  <c r="F87" i="2"/>
  <c r="G87" i="2" s="1"/>
  <c r="F149" i="16"/>
  <c r="G149" i="16" s="1"/>
  <c r="F58" i="20"/>
  <c r="G58" i="20" s="1"/>
  <c r="V33" i="18"/>
  <c r="W33" i="18" s="1"/>
  <c r="N77" i="2"/>
  <c r="O77" i="2" s="1"/>
  <c r="AL38" i="2"/>
  <c r="AM38" i="2" s="1"/>
  <c r="F125" i="21"/>
  <c r="G125" i="21" s="1"/>
  <c r="V29" i="2"/>
  <c r="W29" i="2" s="1"/>
  <c r="V29" i="22"/>
  <c r="W29" i="22" s="1"/>
  <c r="V145" i="2"/>
  <c r="W145" i="2" s="1"/>
  <c r="AD32" i="23"/>
  <c r="AE32" i="23" s="1"/>
  <c r="F137" i="2"/>
  <c r="H135" i="2" s="1"/>
  <c r="V25" i="2"/>
  <c r="W25" i="2" s="1"/>
  <c r="AD27" i="2"/>
  <c r="AE27" i="2" s="1"/>
  <c r="AF100" i="22" l="1"/>
  <c r="P104" i="21"/>
  <c r="P109" i="21" s="1"/>
  <c r="AN89" i="18"/>
  <c r="W91" i="18"/>
  <c r="P59" i="23"/>
  <c r="P61" i="23" s="1"/>
  <c r="P70" i="2"/>
  <c r="P97" i="2" s="1"/>
  <c r="AN22" i="16"/>
  <c r="AN38" i="16" s="1"/>
  <c r="W62" i="17"/>
  <c r="X62" i="17" s="1"/>
  <c r="X52" i="22"/>
  <c r="X58" i="22" s="1"/>
  <c r="H22" i="23"/>
  <c r="H42" i="23" s="1"/>
  <c r="H22" i="20"/>
  <c r="H25" i="20" s="1"/>
  <c r="H89" i="18"/>
  <c r="H102" i="18" s="1"/>
  <c r="H66" i="16"/>
  <c r="AN71" i="16" s="1"/>
  <c r="AF22" i="21"/>
  <c r="AF27" i="21" s="1"/>
  <c r="AN22" i="2"/>
  <c r="AN46" i="2" s="1"/>
  <c r="AE54" i="22"/>
  <c r="AF54" i="22" s="1"/>
  <c r="P22" i="18"/>
  <c r="P24" i="18" s="1"/>
  <c r="AM101" i="20"/>
  <c r="AN101" i="20" s="1"/>
  <c r="H22" i="18"/>
  <c r="H36" i="18" s="1"/>
  <c r="O24" i="17"/>
  <c r="P24" i="17" s="1"/>
  <c r="AF126" i="16"/>
  <c r="AF130" i="16" s="1"/>
  <c r="P47" i="18"/>
  <c r="P50" i="18" s="1"/>
  <c r="AM24" i="21"/>
  <c r="AN24" i="21" s="1"/>
  <c r="AE62" i="17"/>
  <c r="AF62" i="17" s="1"/>
  <c r="X109" i="23"/>
  <c r="X116" i="23" s="1"/>
  <c r="P89" i="18"/>
  <c r="P95" i="18" s="1"/>
  <c r="AN22" i="18"/>
  <c r="AN31" i="18" s="1"/>
  <c r="AE24" i="23"/>
  <c r="AF24" i="23" s="1"/>
  <c r="O24" i="16"/>
  <c r="G72" i="2"/>
  <c r="H72" i="2" s="1"/>
  <c r="P66" i="16"/>
  <c r="P70" i="16" s="1"/>
  <c r="H126" i="16"/>
  <c r="AN148" i="16" s="1"/>
  <c r="X22" i="21"/>
  <c r="X30" i="21" s="1"/>
  <c r="O53" i="20"/>
  <c r="P53" i="20" s="1"/>
  <c r="AE137" i="2"/>
  <c r="AF137" i="2" s="1"/>
  <c r="X100" i="22"/>
  <c r="X104" i="22" s="1"/>
  <c r="W114" i="17"/>
  <c r="X114" i="17" s="1"/>
  <c r="W24" i="16"/>
  <c r="X24" i="16" s="1"/>
  <c r="AN52" i="22"/>
  <c r="AM72" i="2"/>
  <c r="AN72" i="2" s="1"/>
  <c r="AN59" i="23"/>
  <c r="H54" i="21"/>
  <c r="H79" i="21" s="1"/>
  <c r="O114" i="17"/>
  <c r="P114" i="17" s="1"/>
  <c r="P60" i="17"/>
  <c r="P80" i="17" s="1"/>
  <c r="O24" i="23"/>
  <c r="P24" i="23" s="1"/>
  <c r="W24" i="18"/>
  <c r="X24" i="18" s="1"/>
  <c r="AF70" i="2"/>
  <c r="AF84" i="2" s="1"/>
  <c r="X104" i="21"/>
  <c r="X108" i="21" s="1"/>
  <c r="H60" i="17"/>
  <c r="H65" i="17" s="1"/>
  <c r="O24" i="2"/>
  <c r="P22" i="2"/>
  <c r="P25" i="2" s="1"/>
  <c r="AE24" i="18"/>
  <c r="AF22" i="18"/>
  <c r="AF31" i="18" s="1"/>
  <c r="AN104" i="21"/>
  <c r="AM106" i="21"/>
  <c r="AE68" i="16"/>
  <c r="AF66" i="16"/>
  <c r="AF83" i="16" s="1"/>
  <c r="G111" i="23"/>
  <c r="H111" i="23" s="1"/>
  <c r="H100" i="22"/>
  <c r="H111" i="22" s="1"/>
  <c r="AF22" i="17"/>
  <c r="AF26" i="17" s="1"/>
  <c r="AE101" i="20"/>
  <c r="AF101" i="20" s="1"/>
  <c r="O102" i="22"/>
  <c r="P102" i="22" s="1"/>
  <c r="X135" i="2"/>
  <c r="X141" i="2" s="1"/>
  <c r="AF112" i="17"/>
  <c r="AF116" i="17" s="1"/>
  <c r="X51" i="20"/>
  <c r="X56" i="20" s="1"/>
  <c r="H104" i="21"/>
  <c r="H118" i="21" s="1"/>
  <c r="H112" i="17"/>
  <c r="H129" i="17" s="1"/>
  <c r="H59" i="23"/>
  <c r="H62" i="23" s="1"/>
  <c r="P99" i="20"/>
  <c r="P111" i="20" s="1"/>
  <c r="AE56" i="21"/>
  <c r="AF56" i="21" s="1"/>
  <c r="AM24" i="22"/>
  <c r="AN22" i="22"/>
  <c r="AN29" i="22" s="1"/>
  <c r="W24" i="20"/>
  <c r="X24" i="20" s="1"/>
  <c r="G101" i="20"/>
  <c r="H101" i="20" s="1"/>
  <c r="G24" i="17"/>
  <c r="H24" i="17" s="1"/>
  <c r="AM68" i="16"/>
  <c r="P52" i="22"/>
  <c r="O54" i="22"/>
  <c r="AN126" i="16"/>
  <c r="AM128" i="16"/>
  <c r="AN128" i="16" s="1"/>
  <c r="AE61" i="23"/>
  <c r="AF59" i="23"/>
  <c r="AF68" i="23" s="1"/>
  <c r="X59" i="23"/>
  <c r="X82" i="23" s="1"/>
  <c r="AN22" i="20"/>
  <c r="AN28" i="20" s="1"/>
  <c r="X22" i="2"/>
  <c r="X42" i="2" s="1"/>
  <c r="X126" i="16"/>
  <c r="X140" i="16" s="1"/>
  <c r="X47" i="18"/>
  <c r="X56" i="18" s="1"/>
  <c r="AF22" i="20"/>
  <c r="AF34" i="20" s="1"/>
  <c r="AN112" i="17"/>
  <c r="W72" i="2"/>
  <c r="X72" i="2" s="1"/>
  <c r="AE49" i="18"/>
  <c r="AF49" i="18" s="1"/>
  <c r="AM49" i="18"/>
  <c r="AN47" i="18"/>
  <c r="H22" i="21"/>
  <c r="H44" i="21" s="1"/>
  <c r="G49" i="18"/>
  <c r="H47" i="18"/>
  <c r="H53" i="18" s="1"/>
  <c r="X54" i="21"/>
  <c r="X66" i="21" s="1"/>
  <c r="AM53" i="20"/>
  <c r="AN53" i="20" s="1"/>
  <c r="W101" i="20"/>
  <c r="X101" i="20" s="1"/>
  <c r="AN109" i="23"/>
  <c r="AN143" i="2"/>
  <c r="AN137" i="2"/>
  <c r="H144" i="2"/>
  <c r="AN141" i="2"/>
  <c r="H138" i="2"/>
  <c r="AN139" i="2"/>
  <c r="H140" i="2"/>
  <c r="H155" i="2"/>
  <c r="H147" i="2"/>
  <c r="H154" i="2"/>
  <c r="H159" i="2"/>
  <c r="AN155" i="2"/>
  <c r="AN159" i="2"/>
  <c r="AN144" i="2"/>
  <c r="H152" i="2"/>
  <c r="H153" i="2"/>
  <c r="H163" i="2"/>
  <c r="H167" i="2"/>
  <c r="AN152" i="2"/>
  <c r="AN154" i="2"/>
  <c r="AN157" i="2"/>
  <c r="H166" i="2"/>
  <c r="H171" i="2"/>
  <c r="AN138" i="2"/>
  <c r="AN146" i="2"/>
  <c r="AN147" i="2"/>
  <c r="AN140" i="2"/>
  <c r="H150" i="2"/>
  <c r="H151" i="2"/>
  <c r="AN158" i="2"/>
  <c r="AN145" i="2"/>
  <c r="H158" i="2"/>
  <c r="H146" i="2"/>
  <c r="H165" i="2"/>
  <c r="AN148" i="2"/>
  <c r="H161" i="2"/>
  <c r="H173" i="2"/>
  <c r="AN161" i="2"/>
  <c r="AN153" i="2"/>
  <c r="H169" i="2"/>
  <c r="AN156" i="2"/>
  <c r="H139" i="2"/>
  <c r="H168" i="2"/>
  <c r="H143" i="2"/>
  <c r="H174" i="2"/>
  <c r="H148" i="2"/>
  <c r="H142" i="2"/>
  <c r="H157" i="2"/>
  <c r="H149" i="2"/>
  <c r="AN151" i="2"/>
  <c r="AN160" i="2"/>
  <c r="H164" i="2"/>
  <c r="H141" i="2"/>
  <c r="H156" i="2"/>
  <c r="AN150" i="2"/>
  <c r="H175" i="2"/>
  <c r="H162" i="2"/>
  <c r="H172" i="2"/>
  <c r="H170" i="2"/>
  <c r="AN149" i="2"/>
  <c r="AN142" i="2"/>
  <c r="H160" i="2"/>
  <c r="H145" i="2"/>
  <c r="AF32" i="22"/>
  <c r="AF33" i="22"/>
  <c r="AF30" i="22"/>
  <c r="AF34" i="22"/>
  <c r="AF26" i="22"/>
  <c r="AF25" i="22"/>
  <c r="AF29" i="22"/>
  <c r="AF31" i="22"/>
  <c r="AF28" i="22"/>
  <c r="AF27" i="22"/>
  <c r="AF49" i="2"/>
  <c r="AF30" i="2"/>
  <c r="AF45" i="2"/>
  <c r="AF47" i="2"/>
  <c r="AF36" i="2"/>
  <c r="AF42" i="2"/>
  <c r="AF48" i="2"/>
  <c r="AF37" i="2"/>
  <c r="AF34" i="2"/>
  <c r="AF33" i="2"/>
  <c r="AF35" i="2"/>
  <c r="AF31" i="2"/>
  <c r="AF25" i="2"/>
  <c r="AF28" i="2"/>
  <c r="AF40" i="2"/>
  <c r="AF27" i="2"/>
  <c r="AF29" i="2"/>
  <c r="AF46" i="2"/>
  <c r="AF43" i="2"/>
  <c r="AF38" i="2"/>
  <c r="AF32" i="2"/>
  <c r="AF41" i="2"/>
  <c r="AF39" i="2"/>
  <c r="AF44" i="2"/>
  <c r="AF26" i="2"/>
  <c r="P114" i="23"/>
  <c r="P115" i="23"/>
  <c r="P116" i="23"/>
  <c r="P123" i="23"/>
  <c r="P119" i="23"/>
  <c r="P118" i="23"/>
  <c r="P112" i="23"/>
  <c r="P121" i="23"/>
  <c r="P113" i="23"/>
  <c r="P117" i="23"/>
  <c r="P122" i="23"/>
  <c r="P120" i="23"/>
  <c r="AF115" i="23"/>
  <c r="AF127" i="23"/>
  <c r="AF122" i="23"/>
  <c r="AF117" i="23"/>
  <c r="AF132" i="23"/>
  <c r="AF116" i="23"/>
  <c r="AF121" i="23"/>
  <c r="AF118" i="23"/>
  <c r="AF112" i="23"/>
  <c r="AF119" i="23"/>
  <c r="AF120" i="23"/>
  <c r="AF128" i="23"/>
  <c r="AF129" i="23"/>
  <c r="AF125" i="23"/>
  <c r="AF123" i="23"/>
  <c r="AF114" i="23"/>
  <c r="AF124" i="23"/>
  <c r="AF113" i="23"/>
  <c r="AF130" i="23"/>
  <c r="AF131" i="23"/>
  <c r="AF126" i="23"/>
  <c r="P45" i="16"/>
  <c r="P36" i="16"/>
  <c r="P43" i="16"/>
  <c r="P27" i="16"/>
  <c r="P44" i="16"/>
  <c r="P32" i="16"/>
  <c r="P48" i="16"/>
  <c r="P35" i="16"/>
  <c r="P39" i="16"/>
  <c r="P37" i="16"/>
  <c r="P25" i="16"/>
  <c r="P30" i="16"/>
  <c r="P34" i="16"/>
  <c r="P33" i="16"/>
  <c r="P38" i="16"/>
  <c r="P31" i="16"/>
  <c r="P42" i="16"/>
  <c r="P41" i="16"/>
  <c r="P29" i="16"/>
  <c r="P47" i="16"/>
  <c r="P28" i="16"/>
  <c r="P24" i="16"/>
  <c r="P46" i="16"/>
  <c r="P26" i="16"/>
  <c r="P40" i="16"/>
  <c r="X105" i="20"/>
  <c r="X111" i="20"/>
  <c r="X103" i="20"/>
  <c r="X114" i="20"/>
  <c r="X115" i="20"/>
  <c r="X110" i="20"/>
  <c r="X102" i="20"/>
  <c r="X113" i="20"/>
  <c r="X112" i="20"/>
  <c r="X108" i="20"/>
  <c r="X109" i="20"/>
  <c r="X107" i="20"/>
  <c r="X106" i="20"/>
  <c r="X104" i="20"/>
  <c r="H25" i="16"/>
  <c r="H41" i="16"/>
  <c r="H33" i="16"/>
  <c r="H29" i="16"/>
  <c r="H48" i="16"/>
  <c r="H38" i="16"/>
  <c r="H40" i="16"/>
  <c r="H34" i="16"/>
  <c r="H51" i="16"/>
  <c r="H42" i="16"/>
  <c r="H43" i="16"/>
  <c r="H31" i="16"/>
  <c r="H27" i="16"/>
  <c r="H46" i="16"/>
  <c r="H44" i="16"/>
  <c r="H58" i="16"/>
  <c r="H47" i="16"/>
  <c r="H54" i="16"/>
  <c r="H36" i="16"/>
  <c r="H49" i="16"/>
  <c r="H28" i="16"/>
  <c r="H35" i="16"/>
  <c r="H45" i="16"/>
  <c r="H59" i="16"/>
  <c r="H56" i="16"/>
  <c r="H26" i="16"/>
  <c r="H52" i="16"/>
  <c r="H37" i="16"/>
  <c r="H50" i="16"/>
  <c r="H53" i="16"/>
  <c r="H39" i="16"/>
  <c r="H57" i="16"/>
  <c r="H55" i="16"/>
  <c r="H32" i="16"/>
  <c r="H30" i="16"/>
  <c r="H59" i="22"/>
  <c r="AN57" i="22"/>
  <c r="H61" i="22"/>
  <c r="AN56" i="22"/>
  <c r="H66" i="22"/>
  <c r="H56" i="22"/>
  <c r="H58" i="22"/>
  <c r="H55" i="22"/>
  <c r="H64" i="22"/>
  <c r="H74" i="22"/>
  <c r="H57" i="22"/>
  <c r="H69" i="22"/>
  <c r="H73" i="22"/>
  <c r="AN61" i="22"/>
  <c r="H67" i="22"/>
  <c r="H63" i="22"/>
  <c r="H70" i="22"/>
  <c r="H75" i="22"/>
  <c r="AN60" i="22"/>
  <c r="H72" i="22"/>
  <c r="H62" i="22"/>
  <c r="AN54" i="22"/>
  <c r="AN62" i="22"/>
  <c r="H68" i="22"/>
  <c r="H71" i="22"/>
  <c r="AN59" i="22"/>
  <c r="AN63" i="22"/>
  <c r="AN55" i="22"/>
  <c r="H65" i="22"/>
  <c r="AN58" i="22"/>
  <c r="H60" i="22"/>
  <c r="P154" i="2"/>
  <c r="P160" i="2"/>
  <c r="P145" i="2"/>
  <c r="P142" i="2"/>
  <c r="P149" i="2"/>
  <c r="P146" i="2"/>
  <c r="P159" i="2"/>
  <c r="P164" i="2"/>
  <c r="P162" i="2"/>
  <c r="P153" i="2"/>
  <c r="P139" i="2"/>
  <c r="P144" i="2"/>
  <c r="P157" i="2"/>
  <c r="P155" i="2"/>
  <c r="P150" i="2"/>
  <c r="P143" i="2"/>
  <c r="P161" i="2"/>
  <c r="P165" i="2"/>
  <c r="P156" i="2"/>
  <c r="P163" i="2"/>
  <c r="P167" i="2"/>
  <c r="P138" i="2"/>
  <c r="P158" i="2"/>
  <c r="P147" i="2"/>
  <c r="P151" i="2"/>
  <c r="P140" i="2"/>
  <c r="P148" i="2"/>
  <c r="P141" i="2"/>
  <c r="P166" i="2"/>
  <c r="P152" i="2"/>
  <c r="AN63" i="20"/>
  <c r="H58" i="20"/>
  <c r="AN65" i="20"/>
  <c r="H74" i="20"/>
  <c r="H63" i="20"/>
  <c r="AN58" i="20"/>
  <c r="H68" i="20"/>
  <c r="H59" i="20"/>
  <c r="H62" i="20"/>
  <c r="H72" i="20"/>
  <c r="AN62" i="20"/>
  <c r="H57" i="20"/>
  <c r="H60" i="20"/>
  <c r="H69" i="20"/>
  <c r="H71" i="20"/>
  <c r="AN60" i="20"/>
  <c r="AN57" i="20"/>
  <c r="AN61" i="20"/>
  <c r="AN56" i="20"/>
  <c r="H70" i="20"/>
  <c r="H55" i="20"/>
  <c r="AN66" i="20"/>
  <c r="AN55" i="20"/>
  <c r="H67" i="20"/>
  <c r="H54" i="20"/>
  <c r="H73" i="20"/>
  <c r="AN54" i="20"/>
  <c r="H66" i="20"/>
  <c r="H56" i="20"/>
  <c r="AN59" i="20"/>
  <c r="H61" i="20"/>
  <c r="AN64" i="20"/>
  <c r="H64" i="20"/>
  <c r="AN67" i="20"/>
  <c r="H65" i="20"/>
  <c r="P33" i="23"/>
  <c r="P35" i="23"/>
  <c r="P27" i="23"/>
  <c r="P25" i="23"/>
  <c r="P26" i="23"/>
  <c r="P30" i="23"/>
  <c r="P36" i="23"/>
  <c r="P32" i="23"/>
  <c r="P31" i="23"/>
  <c r="P34" i="23"/>
  <c r="P29" i="23"/>
  <c r="P28" i="23"/>
  <c r="P37" i="23"/>
  <c r="H22" i="22"/>
  <c r="AF111" i="20"/>
  <c r="AF106" i="20"/>
  <c r="AF108" i="20"/>
  <c r="AF109" i="20"/>
  <c r="AF103" i="20"/>
  <c r="AF114" i="20"/>
  <c r="AF107" i="20"/>
  <c r="AF112" i="20"/>
  <c r="AF113" i="20"/>
  <c r="AF105" i="20"/>
  <c r="AF102" i="20"/>
  <c r="AF110" i="20"/>
  <c r="AF104" i="20"/>
  <c r="AF115" i="20"/>
  <c r="G137" i="2"/>
  <c r="H137" i="2" s="1"/>
  <c r="P32" i="17"/>
  <c r="P43" i="17"/>
  <c r="P31" i="17"/>
  <c r="P34" i="17"/>
  <c r="P33" i="17"/>
  <c r="P30" i="17"/>
  <c r="P39" i="17"/>
  <c r="P25" i="17"/>
  <c r="P36" i="17"/>
  <c r="P29" i="17"/>
  <c r="P37" i="17"/>
  <c r="P27" i="17"/>
  <c r="P42" i="17"/>
  <c r="P26" i="17"/>
  <c r="P41" i="17"/>
  <c r="P28" i="17"/>
  <c r="P35" i="17"/>
  <c r="P40" i="17"/>
  <c r="P38" i="17"/>
  <c r="X83" i="2"/>
  <c r="X85" i="2"/>
  <c r="X89" i="2"/>
  <c r="X80" i="2"/>
  <c r="X76" i="2"/>
  <c r="X94" i="2"/>
  <c r="X74" i="2"/>
  <c r="X73" i="2"/>
  <c r="X93" i="2"/>
  <c r="X75" i="2"/>
  <c r="X92" i="2"/>
  <c r="X77" i="2"/>
  <c r="X79" i="2"/>
  <c r="X81" i="2"/>
  <c r="X86" i="2"/>
  <c r="X78" i="2"/>
  <c r="X84" i="2"/>
  <c r="X87" i="2"/>
  <c r="X98" i="2"/>
  <c r="X99" i="2"/>
  <c r="X90" i="2"/>
  <c r="X95" i="2"/>
  <c r="X97" i="2"/>
  <c r="X82" i="2"/>
  <c r="X88" i="2"/>
  <c r="X96" i="2"/>
  <c r="X91" i="2"/>
  <c r="AF58" i="18"/>
  <c r="AF51" i="18"/>
  <c r="AF55" i="18"/>
  <c r="AF59" i="18"/>
  <c r="AF53" i="18"/>
  <c r="AF54" i="18"/>
  <c r="AF57" i="18"/>
  <c r="AF56" i="18"/>
  <c r="AF52" i="18"/>
  <c r="AF50" i="18"/>
  <c r="AF51" i="20"/>
  <c r="P113" i="22"/>
  <c r="P103" i="22"/>
  <c r="P117" i="22"/>
  <c r="P115" i="22"/>
  <c r="P109" i="22"/>
  <c r="P106" i="22"/>
  <c r="P108" i="22"/>
  <c r="P111" i="22"/>
  <c r="P107" i="22"/>
  <c r="P112" i="22"/>
  <c r="P110" i="22"/>
  <c r="P116" i="22"/>
  <c r="P114" i="22"/>
  <c r="P105" i="22"/>
  <c r="P104" i="22"/>
  <c r="X40" i="17"/>
  <c r="X41" i="17"/>
  <c r="X31" i="17"/>
  <c r="X24" i="17"/>
  <c r="X33" i="17"/>
  <c r="X34" i="17"/>
  <c r="X27" i="17"/>
  <c r="X37" i="17"/>
  <c r="X28" i="17"/>
  <c r="X25" i="17"/>
  <c r="X35" i="17"/>
  <c r="X29" i="17"/>
  <c r="X36" i="17"/>
  <c r="X39" i="17"/>
  <c r="X38" i="17"/>
  <c r="X43" i="17"/>
  <c r="X30" i="17"/>
  <c r="X32" i="17"/>
  <c r="X42" i="17"/>
  <c r="X26" i="17"/>
  <c r="P128" i="17"/>
  <c r="P130" i="17"/>
  <c r="P123" i="17"/>
  <c r="P133" i="17"/>
  <c r="P125" i="17"/>
  <c r="P124" i="17"/>
  <c r="P117" i="17"/>
  <c r="P122" i="17"/>
  <c r="P120" i="17"/>
  <c r="P129" i="17"/>
  <c r="P119" i="17"/>
  <c r="P115" i="17"/>
  <c r="P118" i="17"/>
  <c r="P131" i="17"/>
  <c r="P132" i="17"/>
  <c r="P127" i="17"/>
  <c r="P116" i="17"/>
  <c r="P126" i="17"/>
  <c r="X94" i="18"/>
  <c r="X95" i="18"/>
  <c r="X96" i="18"/>
  <c r="X101" i="18"/>
  <c r="X97" i="18"/>
  <c r="X91" i="18"/>
  <c r="X98" i="18"/>
  <c r="X92" i="18"/>
  <c r="X93" i="18"/>
  <c r="X99" i="18"/>
  <c r="X100" i="18"/>
  <c r="P22" i="21"/>
  <c r="AE24" i="2"/>
  <c r="AF24" i="2" s="1"/>
  <c r="G54" i="22"/>
  <c r="H54" i="22" s="1"/>
  <c r="AN29" i="21"/>
  <c r="AN27" i="21"/>
  <c r="AN32" i="21"/>
  <c r="AN28" i="21"/>
  <c r="AN26" i="21"/>
  <c r="AN25" i="21"/>
  <c r="AN30" i="21"/>
  <c r="AN33" i="21"/>
  <c r="AN31" i="21"/>
  <c r="AF89" i="18"/>
  <c r="AN135" i="2"/>
  <c r="P126" i="16"/>
  <c r="AM56" i="21"/>
  <c r="AF104" i="21"/>
  <c r="AE24" i="22"/>
  <c r="AF24" i="22" s="1"/>
  <c r="X22" i="23"/>
  <c r="AM102" i="22"/>
  <c r="AN22" i="23"/>
  <c r="H22" i="2"/>
  <c r="AF22" i="16"/>
  <c r="AF61" i="21"/>
  <c r="AF60" i="21"/>
  <c r="AF65" i="21"/>
  <c r="AF66" i="21"/>
  <c r="AF62" i="21"/>
  <c r="AF63" i="21"/>
  <c r="AF59" i="21"/>
  <c r="AF64" i="21"/>
  <c r="AF58" i="21"/>
  <c r="AF57" i="21"/>
  <c r="AF60" i="22"/>
  <c r="AF62" i="22"/>
  <c r="AF59" i="22"/>
  <c r="AF56" i="22"/>
  <c r="AF63" i="22"/>
  <c r="AF57" i="22"/>
  <c r="AF64" i="22"/>
  <c r="AF61" i="22"/>
  <c r="AF55" i="22"/>
  <c r="AF58" i="22"/>
  <c r="X22" i="22"/>
  <c r="P54" i="21"/>
  <c r="AF42" i="23"/>
  <c r="AF35" i="23"/>
  <c r="AF36" i="23"/>
  <c r="AF37" i="23"/>
  <c r="AF44" i="23"/>
  <c r="AF34" i="23"/>
  <c r="AF41" i="23"/>
  <c r="AF32" i="23"/>
  <c r="AF27" i="23"/>
  <c r="AF45" i="23"/>
  <c r="AF26" i="23"/>
  <c r="AF25" i="23"/>
  <c r="AF29" i="23"/>
  <c r="AF39" i="23"/>
  <c r="AF33" i="23"/>
  <c r="AF30" i="23"/>
  <c r="AF43" i="23"/>
  <c r="AF28" i="23"/>
  <c r="AF38" i="23"/>
  <c r="AF31" i="23"/>
  <c r="AF40" i="23"/>
  <c r="X66" i="16"/>
  <c r="O137" i="2"/>
  <c r="P137" i="2" s="1"/>
  <c r="AE111" i="23"/>
  <c r="AF111" i="23" s="1"/>
  <c r="G24" i="16"/>
  <c r="H24" i="16" s="1"/>
  <c r="G53" i="20"/>
  <c r="H53" i="20" s="1"/>
  <c r="O111" i="23"/>
  <c r="P111" i="23" s="1"/>
  <c r="AN100" i="18"/>
  <c r="H69" i="21"/>
  <c r="X73" i="17"/>
  <c r="X66" i="17"/>
  <c r="X77" i="17"/>
  <c r="X63" i="17"/>
  <c r="X78" i="17"/>
  <c r="X65" i="17"/>
  <c r="X81" i="17"/>
  <c r="X79" i="17"/>
  <c r="X80" i="17"/>
  <c r="X67" i="17"/>
  <c r="X70" i="17"/>
  <c r="X72" i="17"/>
  <c r="X69" i="17"/>
  <c r="X74" i="17"/>
  <c r="X71" i="17"/>
  <c r="X64" i="17"/>
  <c r="X68" i="17"/>
  <c r="X75" i="17"/>
  <c r="X76" i="17"/>
  <c r="P92" i="2"/>
  <c r="H92" i="16"/>
  <c r="AF136" i="16"/>
  <c r="AF103" i="22"/>
  <c r="AF105" i="22"/>
  <c r="AF111" i="22"/>
  <c r="AF107" i="22"/>
  <c r="AF102" i="22"/>
  <c r="AF109" i="22"/>
  <c r="AF104" i="22"/>
  <c r="AF106" i="22"/>
  <c r="AF112" i="22"/>
  <c r="AF110" i="22"/>
  <c r="AF108" i="22"/>
  <c r="H78" i="2"/>
  <c r="H101" i="2"/>
  <c r="H89" i="2"/>
  <c r="H109" i="2"/>
  <c r="AN79" i="2"/>
  <c r="AN94" i="2"/>
  <c r="AN91" i="2"/>
  <c r="H82" i="2"/>
  <c r="H77" i="2"/>
  <c r="AN75" i="2"/>
  <c r="H94" i="2"/>
  <c r="AN87" i="2"/>
  <c r="AN73" i="2"/>
  <c r="H96" i="2"/>
  <c r="AN74" i="2"/>
  <c r="AN92" i="2"/>
  <c r="H108" i="2"/>
  <c r="H99" i="2"/>
  <c r="H104" i="2"/>
  <c r="H80" i="2"/>
  <c r="H85" i="2"/>
  <c r="H74" i="2"/>
  <c r="H91" i="2"/>
  <c r="H83" i="2"/>
  <c r="H75" i="2"/>
  <c r="H105" i="2"/>
  <c r="H90" i="2"/>
  <c r="AN89" i="2"/>
  <c r="H86" i="2"/>
  <c r="H98" i="2"/>
  <c r="H88" i="2"/>
  <c r="H87" i="2"/>
  <c r="H93" i="2"/>
  <c r="H110" i="2"/>
  <c r="H95" i="2"/>
  <c r="H100" i="2"/>
  <c r="H79" i="2"/>
  <c r="AN95" i="2"/>
  <c r="H84" i="2"/>
  <c r="AN81" i="2"/>
  <c r="H107" i="2"/>
  <c r="H102" i="2"/>
  <c r="AN76" i="2"/>
  <c r="AN88" i="2"/>
  <c r="H73" i="2"/>
  <c r="H106" i="2"/>
  <c r="H111" i="2"/>
  <c r="H103" i="2"/>
  <c r="H81" i="2"/>
  <c r="AN80" i="2"/>
  <c r="AN84" i="2"/>
  <c r="H92" i="2"/>
  <c r="H76" i="2"/>
  <c r="AN77" i="2"/>
  <c r="AN93" i="2"/>
  <c r="AN82" i="2"/>
  <c r="AN90" i="2"/>
  <c r="AN86" i="2"/>
  <c r="H97" i="2"/>
  <c r="AN78" i="2"/>
  <c r="AN83" i="2"/>
  <c r="AN85" i="2"/>
  <c r="AF150" i="2"/>
  <c r="AF143" i="2"/>
  <c r="AF154" i="2"/>
  <c r="AF138" i="2"/>
  <c r="AF153" i="2"/>
  <c r="AF157" i="2"/>
  <c r="AF147" i="2"/>
  <c r="AF161" i="2"/>
  <c r="AF145" i="2"/>
  <c r="AF162" i="2"/>
  <c r="AF140" i="2"/>
  <c r="AF144" i="2"/>
  <c r="AF148" i="2"/>
  <c r="AF141" i="2"/>
  <c r="AF156" i="2"/>
  <c r="AF146" i="2"/>
  <c r="AF155" i="2"/>
  <c r="AF139" i="2"/>
  <c r="AF160" i="2"/>
  <c r="AF159" i="2"/>
  <c r="AF152" i="2"/>
  <c r="AF151" i="2"/>
  <c r="AF158" i="2"/>
  <c r="AF149" i="2"/>
  <c r="AF142" i="2"/>
  <c r="X31" i="21"/>
  <c r="X38" i="16"/>
  <c r="X28" i="16"/>
  <c r="X45" i="16"/>
  <c r="X47" i="16"/>
  <c r="X44" i="16"/>
  <c r="X39" i="16"/>
  <c r="X30" i="16"/>
  <c r="X36" i="16"/>
  <c r="X29" i="16"/>
  <c r="X40" i="16"/>
  <c r="X46" i="16"/>
  <c r="X34" i="16"/>
  <c r="X37" i="16"/>
  <c r="X42" i="16"/>
  <c r="X41" i="16"/>
  <c r="X25" i="16"/>
  <c r="X32" i="16"/>
  <c r="X26" i="16"/>
  <c r="X43" i="16"/>
  <c r="X31" i="16"/>
  <c r="X35" i="16"/>
  <c r="X27" i="16"/>
  <c r="X33" i="16"/>
  <c r="P115" i="21"/>
  <c r="AN22" i="17"/>
  <c r="P22" i="22"/>
  <c r="P67" i="20"/>
  <c r="P68" i="20"/>
  <c r="P56" i="20"/>
  <c r="P54" i="20"/>
  <c r="P65" i="20"/>
  <c r="P61" i="20"/>
  <c r="P55" i="20"/>
  <c r="P59" i="20"/>
  <c r="P63" i="20"/>
  <c r="P66" i="20"/>
  <c r="P58" i="20"/>
  <c r="P60" i="20"/>
  <c r="P57" i="20"/>
  <c r="P64" i="20"/>
  <c r="P62" i="20"/>
  <c r="H32" i="23"/>
  <c r="AF78" i="23"/>
  <c r="X128" i="17"/>
  <c r="X126" i="17"/>
  <c r="X124" i="17"/>
  <c r="X130" i="17"/>
  <c r="X132" i="17"/>
  <c r="X120" i="17"/>
  <c r="X117" i="17"/>
  <c r="X122" i="17"/>
  <c r="X127" i="17"/>
  <c r="X133" i="17"/>
  <c r="X129" i="17"/>
  <c r="X116" i="17"/>
  <c r="X125" i="17"/>
  <c r="X119" i="17"/>
  <c r="X115" i="17"/>
  <c r="X123" i="17"/>
  <c r="X131" i="17"/>
  <c r="X118" i="17"/>
  <c r="AN111" i="23"/>
  <c r="H117" i="23"/>
  <c r="H133" i="23"/>
  <c r="H128" i="23"/>
  <c r="AN115" i="23"/>
  <c r="H129" i="23"/>
  <c r="H132" i="23"/>
  <c r="AN122" i="23"/>
  <c r="AN127" i="23"/>
  <c r="H125" i="23"/>
  <c r="H121" i="23"/>
  <c r="AN116" i="23"/>
  <c r="AN117" i="23"/>
  <c r="H113" i="23"/>
  <c r="H116" i="23"/>
  <c r="AN119" i="23"/>
  <c r="H112" i="23"/>
  <c r="AN123" i="23"/>
  <c r="AN121" i="23"/>
  <c r="H120" i="23"/>
  <c r="AN114" i="23"/>
  <c r="H122" i="23"/>
  <c r="H124" i="23"/>
  <c r="H119" i="23"/>
  <c r="H134" i="23"/>
  <c r="AN118" i="23"/>
  <c r="AN113" i="23"/>
  <c r="H131" i="23"/>
  <c r="H118" i="23"/>
  <c r="H130" i="23"/>
  <c r="H126" i="23"/>
  <c r="H114" i="23"/>
  <c r="AN126" i="23"/>
  <c r="H115" i="23"/>
  <c r="AN112" i="23"/>
  <c r="AN120" i="23"/>
  <c r="AN124" i="23"/>
  <c r="H127" i="23"/>
  <c r="AN125" i="23"/>
  <c r="H123" i="23"/>
  <c r="AF70" i="17"/>
  <c r="AF75" i="17"/>
  <c r="AF74" i="17"/>
  <c r="AF76" i="17"/>
  <c r="AF81" i="17"/>
  <c r="AF79" i="17"/>
  <c r="AF72" i="17"/>
  <c r="AF67" i="17"/>
  <c r="AF63" i="17"/>
  <c r="AF80" i="17"/>
  <c r="AF64" i="17"/>
  <c r="AF78" i="17"/>
  <c r="AF77" i="17"/>
  <c r="AF68" i="17"/>
  <c r="AF65" i="17"/>
  <c r="AF73" i="17"/>
  <c r="AF66" i="17"/>
  <c r="AF71" i="17"/>
  <c r="AF69" i="17"/>
  <c r="X67" i="20"/>
  <c r="P57" i="18"/>
  <c r="AF71" i="16"/>
  <c r="X33" i="20"/>
  <c r="X29" i="20"/>
  <c r="X34" i="20"/>
  <c r="X32" i="20"/>
  <c r="X36" i="20"/>
  <c r="X38" i="20"/>
  <c r="X39" i="20"/>
  <c r="X28" i="20"/>
  <c r="X30" i="20"/>
  <c r="X25" i="20"/>
  <c r="X35" i="20"/>
  <c r="X27" i="20"/>
  <c r="X37" i="20"/>
  <c r="X26" i="20"/>
  <c r="X31" i="20"/>
  <c r="H34" i="17"/>
  <c r="H30" i="17"/>
  <c r="H49" i="17"/>
  <c r="H42" i="17"/>
  <c r="H32" i="17"/>
  <c r="H26" i="17"/>
  <c r="H33" i="17"/>
  <c r="H47" i="17"/>
  <c r="H31" i="17"/>
  <c r="H45" i="17"/>
  <c r="H41" i="17"/>
  <c r="H28" i="17"/>
  <c r="H36" i="17"/>
  <c r="H39" i="17"/>
  <c r="H44" i="17"/>
  <c r="H25" i="17"/>
  <c r="H48" i="17"/>
  <c r="H27" i="17"/>
  <c r="H38" i="17"/>
  <c r="H43" i="17"/>
  <c r="H46" i="17"/>
  <c r="H37" i="17"/>
  <c r="H40" i="17"/>
  <c r="H29" i="17"/>
  <c r="H35" i="17"/>
  <c r="X28" i="18"/>
  <c r="X34" i="18"/>
  <c r="X27" i="18"/>
  <c r="X29" i="18"/>
  <c r="X26" i="18"/>
  <c r="X33" i="18"/>
  <c r="X25" i="18"/>
  <c r="X32" i="18"/>
  <c r="X31" i="18"/>
  <c r="X30" i="18"/>
  <c r="H105" i="20"/>
  <c r="H118" i="20"/>
  <c r="H114" i="20"/>
  <c r="AN109" i="20"/>
  <c r="AN113" i="20"/>
  <c r="AN112" i="20"/>
  <c r="AN103" i="20"/>
  <c r="H110" i="20"/>
  <c r="H115" i="20"/>
  <c r="H113" i="20"/>
  <c r="H104" i="20"/>
  <c r="AN110" i="20"/>
  <c r="H106" i="20"/>
  <c r="H107" i="20"/>
  <c r="AN111" i="20"/>
  <c r="H111" i="20"/>
  <c r="H119" i="20"/>
  <c r="AN104" i="20"/>
  <c r="AN114" i="20"/>
  <c r="H108" i="20"/>
  <c r="AN108" i="20"/>
  <c r="AN105" i="20"/>
  <c r="H112" i="20"/>
  <c r="AN106" i="20"/>
  <c r="H103" i="20"/>
  <c r="H109" i="20"/>
  <c r="H102" i="20"/>
  <c r="AN107" i="20"/>
  <c r="H117" i="20"/>
  <c r="AN102" i="20"/>
  <c r="H116" i="20"/>
  <c r="P22" i="20"/>
  <c r="AF24" i="21"/>
  <c r="AN60" i="17"/>
  <c r="H124" i="17" l="1"/>
  <c r="H29" i="18"/>
  <c r="P69" i="16"/>
  <c r="H33" i="20"/>
  <c r="AN34" i="18"/>
  <c r="H28" i="20"/>
  <c r="AN24" i="16"/>
  <c r="AN28" i="2"/>
  <c r="P77" i="16"/>
  <c r="AF91" i="2"/>
  <c r="P54" i="2"/>
  <c r="X154" i="2"/>
  <c r="H40" i="23"/>
  <c r="P107" i="21"/>
  <c r="AN94" i="18"/>
  <c r="AF81" i="23"/>
  <c r="X130" i="16"/>
  <c r="H122" i="21"/>
  <c r="AF73" i="2"/>
  <c r="X161" i="2"/>
  <c r="H110" i="22"/>
  <c r="P47" i="2"/>
  <c r="H130" i="17"/>
  <c r="H25" i="23"/>
  <c r="P121" i="21"/>
  <c r="H35" i="18"/>
  <c r="H40" i="20"/>
  <c r="H38" i="20"/>
  <c r="AN34" i="16"/>
  <c r="AN43" i="16"/>
  <c r="AF72" i="2"/>
  <c r="X153" i="2"/>
  <c r="AN25" i="2"/>
  <c r="AN34" i="2"/>
  <c r="X59" i="18"/>
  <c r="P90" i="16"/>
  <c r="P74" i="16"/>
  <c r="P53" i="2"/>
  <c r="AN30" i="18"/>
  <c r="H27" i="18"/>
  <c r="H29" i="20"/>
  <c r="AN39" i="16"/>
  <c r="AF96" i="2"/>
  <c r="AN43" i="2"/>
  <c r="P92" i="16"/>
  <c r="X71" i="23"/>
  <c r="H120" i="17"/>
  <c r="AF67" i="23"/>
  <c r="P117" i="21"/>
  <c r="H38" i="18"/>
  <c r="H34" i="20"/>
  <c r="AN28" i="16"/>
  <c r="AF92" i="2"/>
  <c r="AF83" i="2"/>
  <c r="AN40" i="2"/>
  <c r="AN29" i="2"/>
  <c r="P80" i="16"/>
  <c r="P85" i="16"/>
  <c r="P28" i="2"/>
  <c r="AF64" i="23"/>
  <c r="H36" i="23"/>
  <c r="H31" i="23"/>
  <c r="AF62" i="23"/>
  <c r="AF80" i="23"/>
  <c r="H39" i="23"/>
  <c r="AN102" i="22"/>
  <c r="H102" i="22"/>
  <c r="H113" i="22"/>
  <c r="H108" i="22"/>
  <c r="P108" i="21"/>
  <c r="P114" i="21"/>
  <c r="P120" i="21"/>
  <c r="P119" i="21"/>
  <c r="AN61" i="21"/>
  <c r="H37" i="21"/>
  <c r="AF26" i="21"/>
  <c r="P111" i="21"/>
  <c r="P106" i="21"/>
  <c r="P112" i="21"/>
  <c r="P118" i="21"/>
  <c r="H73" i="21"/>
  <c r="H29" i="21"/>
  <c r="AF34" i="21"/>
  <c r="P113" i="21"/>
  <c r="P116" i="21"/>
  <c r="P110" i="21"/>
  <c r="H76" i="21"/>
  <c r="H38" i="21"/>
  <c r="P55" i="18"/>
  <c r="P102" i="18"/>
  <c r="P56" i="18"/>
  <c r="P98" i="18"/>
  <c r="P92" i="18"/>
  <c r="X136" i="16"/>
  <c r="X145" i="16"/>
  <c r="P96" i="2"/>
  <c r="P100" i="2"/>
  <c r="P109" i="20"/>
  <c r="P106" i="20"/>
  <c r="AF82" i="16"/>
  <c r="X41" i="2"/>
  <c r="AN74" i="16"/>
  <c r="X68" i="20"/>
  <c r="X115" i="23"/>
  <c r="X61" i="22"/>
  <c r="P32" i="18"/>
  <c r="X134" i="23"/>
  <c r="H70" i="16"/>
  <c r="H73" i="17"/>
  <c r="P107" i="20"/>
  <c r="P105" i="20"/>
  <c r="AF72" i="16"/>
  <c r="AF74" i="16"/>
  <c r="X54" i="20"/>
  <c r="X35" i="21"/>
  <c r="X125" i="23"/>
  <c r="X130" i="23"/>
  <c r="AF138" i="16"/>
  <c r="X62" i="22"/>
  <c r="H87" i="16"/>
  <c r="AN83" i="16"/>
  <c r="H88" i="16"/>
  <c r="AN69" i="16"/>
  <c r="AN68" i="17"/>
  <c r="P112" i="20"/>
  <c r="P104" i="20"/>
  <c r="AF79" i="16"/>
  <c r="AF70" i="16"/>
  <c r="X53" i="20"/>
  <c r="X62" i="20"/>
  <c r="X30" i="2"/>
  <c r="X25" i="21"/>
  <c r="X113" i="23"/>
  <c r="AF133" i="16"/>
  <c r="AN82" i="16"/>
  <c r="H81" i="16"/>
  <c r="H84" i="16"/>
  <c r="AN73" i="17"/>
  <c r="H87" i="17"/>
  <c r="P66" i="23"/>
  <c r="P27" i="18"/>
  <c r="AF73" i="16"/>
  <c r="AF87" i="16"/>
  <c r="X63" i="20"/>
  <c r="X26" i="21"/>
  <c r="AF134" i="16"/>
  <c r="H101" i="16"/>
  <c r="AN73" i="16"/>
  <c r="AN76" i="16"/>
  <c r="H70" i="17"/>
  <c r="AN76" i="17"/>
  <c r="AF30" i="18"/>
  <c r="P62" i="23"/>
  <c r="AF29" i="21"/>
  <c r="P49" i="18"/>
  <c r="P54" i="18"/>
  <c r="P59" i="18"/>
  <c r="AF76" i="23"/>
  <c r="AF73" i="23"/>
  <c r="AF72" i="23"/>
  <c r="AF79" i="23"/>
  <c r="AF65" i="23"/>
  <c r="H28" i="23"/>
  <c r="H45" i="23"/>
  <c r="H43" i="23"/>
  <c r="H29" i="23"/>
  <c r="H26" i="23"/>
  <c r="H46" i="23"/>
  <c r="P93" i="18"/>
  <c r="P91" i="18"/>
  <c r="P97" i="18"/>
  <c r="X148" i="16"/>
  <c r="X150" i="16"/>
  <c r="X139" i="16"/>
  <c r="P81" i="2"/>
  <c r="P83" i="2"/>
  <c r="AN65" i="21"/>
  <c r="H66" i="21"/>
  <c r="H71" i="21"/>
  <c r="H40" i="21"/>
  <c r="H42" i="21"/>
  <c r="AN115" i="21"/>
  <c r="AF30" i="21"/>
  <c r="AF31" i="21"/>
  <c r="AF32" i="21"/>
  <c r="AF25" i="21"/>
  <c r="P51" i="18"/>
  <c r="P58" i="18"/>
  <c r="P60" i="18"/>
  <c r="AF82" i="23"/>
  <c r="AF75" i="23"/>
  <c r="AF77" i="23"/>
  <c r="AF63" i="23"/>
  <c r="AF74" i="23"/>
  <c r="H37" i="23"/>
  <c r="H24" i="23"/>
  <c r="H38" i="23"/>
  <c r="H35" i="23"/>
  <c r="H44" i="23"/>
  <c r="H30" i="23"/>
  <c r="P96" i="18"/>
  <c r="P94" i="18"/>
  <c r="P101" i="18"/>
  <c r="X144" i="16"/>
  <c r="X146" i="16"/>
  <c r="X135" i="16"/>
  <c r="P98" i="2"/>
  <c r="P72" i="2"/>
  <c r="P73" i="2"/>
  <c r="AN63" i="21"/>
  <c r="AN64" i="21"/>
  <c r="AN62" i="21"/>
  <c r="H45" i="21"/>
  <c r="H27" i="21"/>
  <c r="AN111" i="21"/>
  <c r="AF33" i="21"/>
  <c r="AF28" i="21"/>
  <c r="P52" i="18"/>
  <c r="P53" i="18"/>
  <c r="AF66" i="23"/>
  <c r="AF70" i="23"/>
  <c r="AF69" i="23"/>
  <c r="AF71" i="23"/>
  <c r="H41" i="23"/>
  <c r="H27" i="23"/>
  <c r="H34" i="23"/>
  <c r="H47" i="23"/>
  <c r="H33" i="23"/>
  <c r="P100" i="18"/>
  <c r="P99" i="18"/>
  <c r="X151" i="16"/>
  <c r="X131" i="16"/>
  <c r="X129" i="16"/>
  <c r="P82" i="2"/>
  <c r="P80" i="2"/>
  <c r="H68" i="21"/>
  <c r="H72" i="21"/>
  <c r="H30" i="21"/>
  <c r="H78" i="17"/>
  <c r="H80" i="17"/>
  <c r="AN79" i="17"/>
  <c r="AN63" i="17"/>
  <c r="P68" i="23"/>
  <c r="P25" i="18"/>
  <c r="H25" i="21"/>
  <c r="H28" i="21"/>
  <c r="H24" i="21"/>
  <c r="H47" i="21"/>
  <c r="H32" i="21"/>
  <c r="H26" i="21"/>
  <c r="H35" i="21"/>
  <c r="H36" i="21"/>
  <c r="H31" i="21"/>
  <c r="H43" i="21"/>
  <c r="H39" i="21"/>
  <c r="H41" i="21"/>
  <c r="X141" i="16"/>
  <c r="X138" i="16"/>
  <c r="X142" i="16"/>
  <c r="X147" i="16"/>
  <c r="X132" i="16"/>
  <c r="X128" i="16"/>
  <c r="X137" i="16"/>
  <c r="H116" i="21"/>
  <c r="AN110" i="21"/>
  <c r="H125" i="21"/>
  <c r="H107" i="21"/>
  <c r="AN114" i="21"/>
  <c r="H119" i="21"/>
  <c r="H128" i="21"/>
  <c r="H108" i="21"/>
  <c r="H126" i="21"/>
  <c r="H57" i="21"/>
  <c r="H74" i="21"/>
  <c r="H70" i="21"/>
  <c r="H78" i="21"/>
  <c r="AN59" i="21"/>
  <c r="AN58" i="21"/>
  <c r="H62" i="21"/>
  <c r="H63" i="21"/>
  <c r="H75" i="21"/>
  <c r="AN60" i="21"/>
  <c r="H64" i="21"/>
  <c r="H58" i="21"/>
  <c r="H60" i="21"/>
  <c r="H59" i="21"/>
  <c r="H67" i="21"/>
  <c r="H56" i="21"/>
  <c r="P85" i="2"/>
  <c r="P87" i="2"/>
  <c r="P90" i="2"/>
  <c r="P93" i="2"/>
  <c r="P91" i="2"/>
  <c r="P94" i="2"/>
  <c r="P76" i="2"/>
  <c r="P84" i="2"/>
  <c r="P99" i="2"/>
  <c r="P74" i="2"/>
  <c r="P89" i="2"/>
  <c r="P77" i="2"/>
  <c r="P79" i="2"/>
  <c r="P78" i="2"/>
  <c r="P75" i="2"/>
  <c r="X63" i="21"/>
  <c r="X62" i="21"/>
  <c r="P58" i="22"/>
  <c r="P66" i="22"/>
  <c r="P57" i="22"/>
  <c r="P60" i="22"/>
  <c r="P62" i="22"/>
  <c r="AF29" i="18"/>
  <c r="AF27" i="18"/>
  <c r="AF32" i="18"/>
  <c r="AF26" i="18"/>
  <c r="AN80" i="17"/>
  <c r="AN69" i="17"/>
  <c r="H86" i="17"/>
  <c r="H85" i="17"/>
  <c r="H76" i="17"/>
  <c r="H71" i="17"/>
  <c r="H84" i="17"/>
  <c r="AN65" i="17"/>
  <c r="H83" i="17"/>
  <c r="AN70" i="17"/>
  <c r="H72" i="17"/>
  <c r="AN78" i="17"/>
  <c r="H75" i="17"/>
  <c r="AN77" i="17"/>
  <c r="AN72" i="17"/>
  <c r="H81" i="17"/>
  <c r="AN74" i="17"/>
  <c r="H66" i="17"/>
  <c r="H69" i="17"/>
  <c r="AN62" i="17"/>
  <c r="H62" i="17"/>
  <c r="H74" i="17"/>
  <c r="X33" i="21"/>
  <c r="X32" i="21"/>
  <c r="X34" i="21"/>
  <c r="X121" i="23"/>
  <c r="X111" i="23"/>
  <c r="X123" i="23"/>
  <c r="X127" i="23"/>
  <c r="X112" i="23"/>
  <c r="X132" i="23"/>
  <c r="X129" i="23"/>
  <c r="X131" i="23"/>
  <c r="X114" i="23"/>
  <c r="X119" i="23"/>
  <c r="X118" i="23"/>
  <c r="X124" i="23"/>
  <c r="AF147" i="16"/>
  <c r="AF131" i="16"/>
  <c r="AF144" i="16"/>
  <c r="AF143" i="16"/>
  <c r="AF132" i="16"/>
  <c r="AF129" i="16"/>
  <c r="AF146" i="16"/>
  <c r="AF148" i="16"/>
  <c r="AF140" i="16"/>
  <c r="AF137" i="16"/>
  <c r="AF149" i="16"/>
  <c r="P34" i="18"/>
  <c r="P30" i="18"/>
  <c r="P31" i="18"/>
  <c r="P35" i="18"/>
  <c r="P33" i="18"/>
  <c r="P28" i="18"/>
  <c r="AN88" i="16"/>
  <c r="AN81" i="16"/>
  <c r="AN78" i="16"/>
  <c r="H96" i="16"/>
  <c r="AN86" i="16"/>
  <c r="H80" i="16"/>
  <c r="H75" i="16"/>
  <c r="AN75" i="16"/>
  <c r="H77" i="16"/>
  <c r="AN87" i="16"/>
  <c r="H99" i="16"/>
  <c r="AN85" i="16"/>
  <c r="H76" i="16"/>
  <c r="H90" i="16"/>
  <c r="H78" i="16"/>
  <c r="H89" i="16"/>
  <c r="AN72" i="16"/>
  <c r="H68" i="16"/>
  <c r="H98" i="16"/>
  <c r="H93" i="16"/>
  <c r="H79" i="16"/>
  <c r="H82" i="16"/>
  <c r="AN70" i="16"/>
  <c r="H97" i="16"/>
  <c r="H69" i="16"/>
  <c r="H94" i="16"/>
  <c r="H95" i="16"/>
  <c r="X59" i="22"/>
  <c r="X56" i="22"/>
  <c r="X60" i="22"/>
  <c r="X63" i="22"/>
  <c r="X64" i="22"/>
  <c r="X65" i="22"/>
  <c r="P64" i="23"/>
  <c r="P71" i="23"/>
  <c r="P63" i="23"/>
  <c r="P74" i="23"/>
  <c r="P70" i="23"/>
  <c r="P67" i="23"/>
  <c r="P65" i="23"/>
  <c r="P103" i="20"/>
  <c r="AF77" i="16"/>
  <c r="AF76" i="16"/>
  <c r="AF69" i="16"/>
  <c r="X59" i="20"/>
  <c r="X58" i="20"/>
  <c r="X40" i="2"/>
  <c r="X29" i="21"/>
  <c r="X24" i="21"/>
  <c r="X133" i="16"/>
  <c r="X149" i="16"/>
  <c r="X143" i="16"/>
  <c r="X134" i="16"/>
  <c r="X128" i="23"/>
  <c r="X126" i="23"/>
  <c r="X117" i="23"/>
  <c r="AF135" i="16"/>
  <c r="AF145" i="16"/>
  <c r="AF128" i="16"/>
  <c r="X57" i="22"/>
  <c r="X54" i="22"/>
  <c r="H71" i="16"/>
  <c r="H100" i="16"/>
  <c r="AN79" i="16"/>
  <c r="AN84" i="16"/>
  <c r="H91" i="16"/>
  <c r="H83" i="16"/>
  <c r="P101" i="2"/>
  <c r="P86" i="2"/>
  <c r="P95" i="2"/>
  <c r="P88" i="2"/>
  <c r="AN57" i="21"/>
  <c r="H65" i="21"/>
  <c r="H77" i="21"/>
  <c r="H61" i="21"/>
  <c r="H46" i="21"/>
  <c r="H33" i="21"/>
  <c r="H34" i="21"/>
  <c r="H67" i="17"/>
  <c r="H77" i="17"/>
  <c r="AN64" i="17"/>
  <c r="AN66" i="17"/>
  <c r="H79" i="17"/>
  <c r="H68" i="17"/>
  <c r="P69" i="23"/>
  <c r="P73" i="23"/>
  <c r="P29" i="18"/>
  <c r="H110" i="21"/>
  <c r="H129" i="21"/>
  <c r="P56" i="22"/>
  <c r="X28" i="2"/>
  <c r="X27" i="21"/>
  <c r="X28" i="21"/>
  <c r="X122" i="23"/>
  <c r="X120" i="23"/>
  <c r="X133" i="23"/>
  <c r="AF139" i="16"/>
  <c r="AF142" i="16"/>
  <c r="AF141" i="16"/>
  <c r="X55" i="22"/>
  <c r="AN80" i="16"/>
  <c r="H72" i="16"/>
  <c r="H86" i="16"/>
  <c r="H85" i="16"/>
  <c r="H73" i="16"/>
  <c r="AN77" i="16"/>
  <c r="H74" i="16"/>
  <c r="H82" i="17"/>
  <c r="H63" i="17"/>
  <c r="H64" i="17"/>
  <c r="AN71" i="17"/>
  <c r="AN67" i="17"/>
  <c r="AN75" i="17"/>
  <c r="P72" i="23"/>
  <c r="P26" i="18"/>
  <c r="AN113" i="21"/>
  <c r="H111" i="21"/>
  <c r="P65" i="22"/>
  <c r="AN68" i="16"/>
  <c r="AF24" i="18"/>
  <c r="AN56" i="21"/>
  <c r="H115" i="17"/>
  <c r="H24" i="18"/>
  <c r="H28" i="18"/>
  <c r="H32" i="18"/>
  <c r="H36" i="20"/>
  <c r="H30" i="20"/>
  <c r="H41" i="20"/>
  <c r="H24" i="20"/>
  <c r="H32" i="20"/>
  <c r="AN32" i="16"/>
  <c r="AN25" i="16"/>
  <c r="AN33" i="16"/>
  <c r="AN44" i="16"/>
  <c r="AN31" i="16"/>
  <c r="AF76" i="2"/>
  <c r="AF93" i="2"/>
  <c r="AF81" i="2"/>
  <c r="AF87" i="2"/>
  <c r="AF95" i="2"/>
  <c r="AF88" i="2"/>
  <c r="X156" i="2"/>
  <c r="X155" i="2"/>
  <c r="X137" i="2"/>
  <c r="AN26" i="2"/>
  <c r="AN38" i="2"/>
  <c r="AN37" i="2"/>
  <c r="AN27" i="2"/>
  <c r="AN33" i="2"/>
  <c r="AN41" i="2"/>
  <c r="X51" i="18"/>
  <c r="AN106" i="22"/>
  <c r="AN109" i="22"/>
  <c r="H118" i="22"/>
  <c r="AN110" i="22"/>
  <c r="P82" i="16"/>
  <c r="P91" i="16"/>
  <c r="P88" i="16"/>
  <c r="P87" i="16"/>
  <c r="P72" i="16"/>
  <c r="P68" i="16"/>
  <c r="P27" i="2"/>
  <c r="P32" i="2"/>
  <c r="P30" i="2"/>
  <c r="P52" i="2"/>
  <c r="X64" i="23"/>
  <c r="X68" i="23"/>
  <c r="AN25" i="18"/>
  <c r="AN131" i="17"/>
  <c r="H26" i="18"/>
  <c r="AN29" i="18"/>
  <c r="AN28" i="18"/>
  <c r="AN33" i="18"/>
  <c r="H122" i="17"/>
  <c r="H134" i="17"/>
  <c r="AN121" i="17"/>
  <c r="H31" i="18"/>
  <c r="H30" i="18"/>
  <c r="H39" i="18"/>
  <c r="H33" i="18"/>
  <c r="H26" i="20"/>
  <c r="H31" i="20"/>
  <c r="H37" i="20"/>
  <c r="H44" i="20"/>
  <c r="H39" i="20"/>
  <c r="AN36" i="16"/>
  <c r="AN29" i="16"/>
  <c r="AN37" i="16"/>
  <c r="AN35" i="16"/>
  <c r="AN41" i="16"/>
  <c r="AF75" i="2"/>
  <c r="AF90" i="2"/>
  <c r="AF74" i="2"/>
  <c r="AF94" i="2"/>
  <c r="AF86" i="2"/>
  <c r="AF85" i="2"/>
  <c r="AF78" i="2"/>
  <c r="X143" i="2"/>
  <c r="X145" i="2"/>
  <c r="X151" i="2"/>
  <c r="AN24" i="2"/>
  <c r="AN42" i="2"/>
  <c r="AN45" i="2"/>
  <c r="AN30" i="2"/>
  <c r="AN35" i="2"/>
  <c r="AN47" i="2"/>
  <c r="AN112" i="21"/>
  <c r="H106" i="21"/>
  <c r="H123" i="21"/>
  <c r="H109" i="21"/>
  <c r="AN106" i="21"/>
  <c r="H121" i="21"/>
  <c r="H117" i="21"/>
  <c r="H114" i="21"/>
  <c r="AN109" i="21"/>
  <c r="AN107" i="22"/>
  <c r="AN104" i="22"/>
  <c r="AN105" i="22"/>
  <c r="H123" i="22"/>
  <c r="P84" i="16"/>
  <c r="P73" i="16"/>
  <c r="P81" i="16"/>
  <c r="P86" i="16"/>
  <c r="P79" i="16"/>
  <c r="P83" i="16"/>
  <c r="P45" i="2"/>
  <c r="P41" i="2"/>
  <c r="P38" i="2"/>
  <c r="P35" i="2"/>
  <c r="X69" i="23"/>
  <c r="X72" i="23"/>
  <c r="AF61" i="23"/>
  <c r="AN32" i="18"/>
  <c r="AN27" i="18"/>
  <c r="H132" i="17"/>
  <c r="AN24" i="18"/>
  <c r="AN26" i="18"/>
  <c r="H123" i="17"/>
  <c r="AN116" i="17"/>
  <c r="H34" i="18"/>
  <c r="H37" i="18"/>
  <c r="H25" i="18"/>
  <c r="H40" i="18"/>
  <c r="H27" i="20"/>
  <c r="H42" i="20"/>
  <c r="H43" i="20"/>
  <c r="H35" i="20"/>
  <c r="AN26" i="16"/>
  <c r="AN42" i="16"/>
  <c r="AN30" i="16"/>
  <c r="AN27" i="16"/>
  <c r="AN40" i="16"/>
  <c r="AF77" i="2"/>
  <c r="AF79" i="2"/>
  <c r="AF80" i="2"/>
  <c r="AF82" i="2"/>
  <c r="AF89" i="2"/>
  <c r="X162" i="2"/>
  <c r="X157" i="2"/>
  <c r="X148" i="2"/>
  <c r="X140" i="2"/>
  <c r="AN36" i="2"/>
  <c r="AN39" i="2"/>
  <c r="AN44" i="2"/>
  <c r="AN32" i="2"/>
  <c r="AN31" i="2"/>
  <c r="X49" i="18"/>
  <c r="H127" i="21"/>
  <c r="AN108" i="21"/>
  <c r="H112" i="21"/>
  <c r="AN107" i="21"/>
  <c r="H115" i="21"/>
  <c r="H113" i="21"/>
  <c r="H124" i="21"/>
  <c r="H120" i="21"/>
  <c r="H106" i="22"/>
  <c r="AN108" i="22"/>
  <c r="H109" i="22"/>
  <c r="H116" i="22"/>
  <c r="P78" i="16"/>
  <c r="P75" i="16"/>
  <c r="P89" i="16"/>
  <c r="P71" i="16"/>
  <c r="P76" i="16"/>
  <c r="P36" i="2"/>
  <c r="P46" i="2"/>
  <c r="P48" i="2"/>
  <c r="X65" i="23"/>
  <c r="H98" i="18"/>
  <c r="H99" i="18"/>
  <c r="H97" i="18"/>
  <c r="AN95" i="18"/>
  <c r="H103" i="18"/>
  <c r="H133" i="16"/>
  <c r="H100" i="18"/>
  <c r="H105" i="18"/>
  <c r="H95" i="18"/>
  <c r="AN92" i="18"/>
  <c r="AN98" i="18"/>
  <c r="H91" i="18"/>
  <c r="AN96" i="18"/>
  <c r="X109" i="22"/>
  <c r="H92" i="18"/>
  <c r="H94" i="18"/>
  <c r="H106" i="18"/>
  <c r="AN99" i="18"/>
  <c r="H104" i="18"/>
  <c r="AN93" i="18"/>
  <c r="P63" i="17"/>
  <c r="AF124" i="17"/>
  <c r="H96" i="18"/>
  <c r="H101" i="18"/>
  <c r="H93" i="18"/>
  <c r="H107" i="18"/>
  <c r="AN91" i="18"/>
  <c r="AN97" i="18"/>
  <c r="AF37" i="17"/>
  <c r="H128" i="16"/>
  <c r="H155" i="16"/>
  <c r="AN67" i="23"/>
  <c r="AF34" i="17"/>
  <c r="AN146" i="16"/>
  <c r="H131" i="16"/>
  <c r="AF43" i="17"/>
  <c r="P79" i="17"/>
  <c r="AF127" i="17"/>
  <c r="H129" i="16"/>
  <c r="H153" i="16"/>
  <c r="X109" i="21"/>
  <c r="X102" i="22"/>
  <c r="P74" i="17"/>
  <c r="AF33" i="20"/>
  <c r="AF125" i="17"/>
  <c r="AN143" i="16"/>
  <c r="H137" i="16"/>
  <c r="H144" i="16"/>
  <c r="AN140" i="16"/>
  <c r="AN31" i="20"/>
  <c r="X110" i="21"/>
  <c r="AF38" i="17"/>
  <c r="X107" i="22"/>
  <c r="P75" i="17"/>
  <c r="AN31" i="22"/>
  <c r="AF115" i="17"/>
  <c r="AF117" i="17"/>
  <c r="H132" i="16"/>
  <c r="AN147" i="16"/>
  <c r="AN139" i="16"/>
  <c r="H66" i="23"/>
  <c r="X116" i="21"/>
  <c r="AF42" i="17"/>
  <c r="H59" i="18"/>
  <c r="P81" i="17"/>
  <c r="AN27" i="22"/>
  <c r="AF31" i="20"/>
  <c r="AF129" i="17"/>
  <c r="AF126" i="17"/>
  <c r="AF128" i="17"/>
  <c r="AF119" i="17"/>
  <c r="AF131" i="17"/>
  <c r="AN135" i="16"/>
  <c r="H157" i="16"/>
  <c r="AN132" i="16"/>
  <c r="H142" i="16"/>
  <c r="AN137" i="16"/>
  <c r="H163" i="16"/>
  <c r="H145" i="16"/>
  <c r="H146" i="16"/>
  <c r="AN133" i="16"/>
  <c r="H154" i="16"/>
  <c r="H136" i="16"/>
  <c r="H130" i="16"/>
  <c r="H150" i="16"/>
  <c r="AN138" i="16"/>
  <c r="AN72" i="23"/>
  <c r="H63" i="23"/>
  <c r="AN69" i="23"/>
  <c r="AN25" i="20"/>
  <c r="X106" i="21"/>
  <c r="X114" i="21"/>
  <c r="X115" i="21"/>
  <c r="AF27" i="17"/>
  <c r="AF33" i="17"/>
  <c r="AF25" i="17"/>
  <c r="AF36" i="17"/>
  <c r="AF24" i="17"/>
  <c r="AN51" i="18"/>
  <c r="X110" i="22"/>
  <c r="X113" i="22"/>
  <c r="X111" i="22"/>
  <c r="P78" i="17"/>
  <c r="P65" i="17"/>
  <c r="P77" i="17"/>
  <c r="P68" i="17"/>
  <c r="P72" i="17"/>
  <c r="AF130" i="17"/>
  <c r="AF132" i="17"/>
  <c r="AF120" i="17"/>
  <c r="AF122" i="17"/>
  <c r="H140" i="16"/>
  <c r="H151" i="16"/>
  <c r="H138" i="16"/>
  <c r="H161" i="16"/>
  <c r="H158" i="16"/>
  <c r="H139" i="16"/>
  <c r="H156" i="16"/>
  <c r="H160" i="16"/>
  <c r="H159" i="16"/>
  <c r="H162" i="16"/>
  <c r="AN131" i="16"/>
  <c r="H148" i="16"/>
  <c r="H135" i="16"/>
  <c r="H149" i="16"/>
  <c r="AN63" i="23"/>
  <c r="H80" i="23"/>
  <c r="AN33" i="20"/>
  <c r="X113" i="21"/>
  <c r="X107" i="21"/>
  <c r="X117" i="21"/>
  <c r="AF39" i="17"/>
  <c r="AF30" i="17"/>
  <c r="AF41" i="17"/>
  <c r="AF40" i="17"/>
  <c r="AF28" i="17"/>
  <c r="H50" i="18"/>
  <c r="X105" i="22"/>
  <c r="X106" i="22"/>
  <c r="X103" i="22"/>
  <c r="P69" i="17"/>
  <c r="P62" i="17"/>
  <c r="P76" i="17"/>
  <c r="P67" i="17"/>
  <c r="P71" i="17"/>
  <c r="AF38" i="20"/>
  <c r="AF121" i="17"/>
  <c r="AF123" i="17"/>
  <c r="AF118" i="17"/>
  <c r="AF114" i="17"/>
  <c r="H141" i="16"/>
  <c r="H134" i="16"/>
  <c r="AN142" i="16"/>
  <c r="AN145" i="16"/>
  <c r="H152" i="16"/>
  <c r="AN134" i="16"/>
  <c r="H147" i="16"/>
  <c r="AN144" i="16"/>
  <c r="H143" i="16"/>
  <c r="AN136" i="16"/>
  <c r="AN130" i="16"/>
  <c r="AN141" i="16"/>
  <c r="AN129" i="16"/>
  <c r="H71" i="23"/>
  <c r="H70" i="23"/>
  <c r="AN68" i="23"/>
  <c r="AN37" i="20"/>
  <c r="X111" i="21"/>
  <c r="X112" i="21"/>
  <c r="AF35" i="17"/>
  <c r="AF31" i="17"/>
  <c r="AF32" i="17"/>
  <c r="AF29" i="17"/>
  <c r="AN54" i="18"/>
  <c r="X108" i="22"/>
  <c r="X112" i="22"/>
  <c r="P73" i="17"/>
  <c r="P70" i="17"/>
  <c r="P64" i="17"/>
  <c r="P66" i="17"/>
  <c r="P24" i="2"/>
  <c r="P110" i="20"/>
  <c r="P102" i="20"/>
  <c r="P108" i="20"/>
  <c r="H119" i="17"/>
  <c r="H126" i="17"/>
  <c r="H127" i="17"/>
  <c r="AN123" i="17"/>
  <c r="AN130" i="17"/>
  <c r="AN125" i="17"/>
  <c r="AF80" i="16"/>
  <c r="AF84" i="16"/>
  <c r="AF89" i="16"/>
  <c r="AF68" i="16"/>
  <c r="AF78" i="16"/>
  <c r="X57" i="20"/>
  <c r="X61" i="20"/>
  <c r="X66" i="20"/>
  <c r="X65" i="20"/>
  <c r="X33" i="2"/>
  <c r="AF33" i="18"/>
  <c r="AF34" i="18"/>
  <c r="AF28" i="18"/>
  <c r="X150" i="2"/>
  <c r="X138" i="2"/>
  <c r="X160" i="2"/>
  <c r="X158" i="2"/>
  <c r="X139" i="2"/>
  <c r="X144" i="2"/>
  <c r="X61" i="21"/>
  <c r="X58" i="18"/>
  <c r="H120" i="22"/>
  <c r="H107" i="22"/>
  <c r="H105" i="22"/>
  <c r="H104" i="22"/>
  <c r="H117" i="22"/>
  <c r="AN103" i="22"/>
  <c r="H122" i="22"/>
  <c r="P50" i="2"/>
  <c r="P29" i="2"/>
  <c r="P26" i="2"/>
  <c r="P49" i="2"/>
  <c r="P42" i="2"/>
  <c r="P34" i="2"/>
  <c r="P43" i="2"/>
  <c r="X74" i="23"/>
  <c r="X62" i="23"/>
  <c r="X67" i="23"/>
  <c r="P64" i="22"/>
  <c r="P55" i="22"/>
  <c r="P63" i="22"/>
  <c r="P54" i="22"/>
  <c r="P101" i="20"/>
  <c r="P113" i="20"/>
  <c r="P114" i="20"/>
  <c r="AN120" i="17"/>
  <c r="H131" i="17"/>
  <c r="AN118" i="17"/>
  <c r="H136" i="17"/>
  <c r="H118" i="17"/>
  <c r="AF85" i="16"/>
  <c r="AF88" i="16"/>
  <c r="AF86" i="16"/>
  <c r="AF81" i="16"/>
  <c r="AF75" i="16"/>
  <c r="X60" i="20"/>
  <c r="X55" i="20"/>
  <c r="X64" i="20"/>
  <c r="X29" i="2"/>
  <c r="X46" i="2"/>
  <c r="AF25" i="18"/>
  <c r="X147" i="2"/>
  <c r="X159" i="2"/>
  <c r="X146" i="2"/>
  <c r="X142" i="2"/>
  <c r="X152" i="2"/>
  <c r="X149" i="2"/>
  <c r="X57" i="18"/>
  <c r="X53" i="18"/>
  <c r="H103" i="22"/>
  <c r="H119" i="22"/>
  <c r="AN111" i="22"/>
  <c r="H115" i="22"/>
  <c r="H112" i="22"/>
  <c r="H121" i="22"/>
  <c r="H114" i="22"/>
  <c r="P40" i="2"/>
  <c r="P31" i="2"/>
  <c r="P51" i="2"/>
  <c r="P44" i="2"/>
  <c r="P33" i="2"/>
  <c r="P39" i="2"/>
  <c r="P37" i="2"/>
  <c r="X66" i="23"/>
  <c r="X77" i="23"/>
  <c r="X73" i="23"/>
  <c r="P59" i="22"/>
  <c r="P61" i="22"/>
  <c r="AN33" i="22"/>
  <c r="AF35" i="20"/>
  <c r="H65" i="23"/>
  <c r="AN62" i="23"/>
  <c r="H64" i="23"/>
  <c r="H69" i="23"/>
  <c r="AN73" i="23"/>
  <c r="AN29" i="20"/>
  <c r="AN34" i="20"/>
  <c r="AN24" i="20"/>
  <c r="H62" i="18"/>
  <c r="AN55" i="18"/>
  <c r="AN28" i="22"/>
  <c r="AN30" i="22"/>
  <c r="AN25" i="22"/>
  <c r="AF25" i="20"/>
  <c r="AF24" i="20"/>
  <c r="AF30" i="20"/>
  <c r="AF36" i="20"/>
  <c r="AN129" i="17"/>
  <c r="AN117" i="17"/>
  <c r="H125" i="17"/>
  <c r="AN119" i="17"/>
  <c r="H121" i="17"/>
  <c r="H133" i="17"/>
  <c r="H116" i="17"/>
  <c r="AN122" i="17"/>
  <c r="H135" i="17"/>
  <c r="AN126" i="17"/>
  <c r="AN75" i="23"/>
  <c r="H72" i="23"/>
  <c r="H78" i="23"/>
  <c r="AN64" i="23"/>
  <c r="H67" i="23"/>
  <c r="H82" i="23"/>
  <c r="AN74" i="23"/>
  <c r="AN65" i="23"/>
  <c r="H75" i="23"/>
  <c r="H73" i="23"/>
  <c r="AN36" i="20"/>
  <c r="AN26" i="20"/>
  <c r="AN32" i="20"/>
  <c r="AN56" i="18"/>
  <c r="H63" i="18"/>
  <c r="AN49" i="18"/>
  <c r="X52" i="18"/>
  <c r="X55" i="18"/>
  <c r="X75" i="23"/>
  <c r="X63" i="23"/>
  <c r="X70" i="23"/>
  <c r="X79" i="23"/>
  <c r="X61" i="23"/>
  <c r="X76" i="23"/>
  <c r="AN32" i="22"/>
  <c r="AF37" i="20"/>
  <c r="AF29" i="20"/>
  <c r="AF32" i="20"/>
  <c r="AN71" i="23"/>
  <c r="H61" i="23"/>
  <c r="AN70" i="23"/>
  <c r="H74" i="23"/>
  <c r="AN27" i="20"/>
  <c r="H58" i="18"/>
  <c r="AN24" i="22"/>
  <c r="AN26" i="22"/>
  <c r="AF26" i="20"/>
  <c r="AF27" i="20"/>
  <c r="AF28" i="20"/>
  <c r="H137" i="17"/>
  <c r="AN124" i="17"/>
  <c r="AN115" i="17"/>
  <c r="H138" i="17"/>
  <c r="AN127" i="17"/>
  <c r="AN128" i="17"/>
  <c r="AN114" i="17"/>
  <c r="H117" i="17"/>
  <c r="H114" i="17"/>
  <c r="H76" i="23"/>
  <c r="H68" i="23"/>
  <c r="H81" i="23"/>
  <c r="AN77" i="23"/>
  <c r="AN76" i="23"/>
  <c r="H77" i="23"/>
  <c r="AN61" i="23"/>
  <c r="AN66" i="23"/>
  <c r="H79" i="23"/>
  <c r="AN30" i="20"/>
  <c r="AN38" i="20"/>
  <c r="AN35" i="20"/>
  <c r="H52" i="18"/>
  <c r="H60" i="18"/>
  <c r="H51" i="18"/>
  <c r="H57" i="18"/>
  <c r="X54" i="18"/>
  <c r="X50" i="18"/>
  <c r="X83" i="23"/>
  <c r="X84" i="23"/>
  <c r="X78" i="23"/>
  <c r="X80" i="23"/>
  <c r="X81" i="23"/>
  <c r="X34" i="2"/>
  <c r="X39" i="2"/>
  <c r="X49" i="2"/>
  <c r="X27" i="2"/>
  <c r="X45" i="2"/>
  <c r="X37" i="2"/>
  <c r="X48" i="2"/>
  <c r="X36" i="2"/>
  <c r="X38" i="2"/>
  <c r="X47" i="2"/>
  <c r="X43" i="2"/>
  <c r="X51" i="2"/>
  <c r="AN59" i="18"/>
  <c r="AN52" i="18"/>
  <c r="H64" i="18"/>
  <c r="H61" i="18"/>
  <c r="H56" i="18"/>
  <c r="H49" i="18"/>
  <c r="X57" i="21"/>
  <c r="X65" i="21"/>
  <c r="X56" i="21"/>
  <c r="X59" i="21"/>
  <c r="X64" i="21"/>
  <c r="X60" i="21"/>
  <c r="X31" i="2"/>
  <c r="X24" i="2"/>
  <c r="X25" i="2"/>
  <c r="X32" i="2"/>
  <c r="X26" i="2"/>
  <c r="X35" i="2"/>
  <c r="X50" i="2"/>
  <c r="X44" i="2"/>
  <c r="AN57" i="18"/>
  <c r="AN53" i="18"/>
  <c r="H55" i="18"/>
  <c r="AN50" i="18"/>
  <c r="H54" i="18"/>
  <c r="AN58" i="18"/>
  <c r="X58" i="21"/>
  <c r="X67" i="21"/>
  <c r="AN38" i="17"/>
  <c r="AN37" i="17"/>
  <c r="AN35" i="17"/>
  <c r="AN41" i="17"/>
  <c r="AN33" i="17"/>
  <c r="AN34" i="17"/>
  <c r="AN30" i="17"/>
  <c r="AN39" i="17"/>
  <c r="AN26" i="17"/>
  <c r="AN32" i="17"/>
  <c r="AN31" i="17"/>
  <c r="AN27" i="17"/>
  <c r="AN42" i="17"/>
  <c r="AN28" i="17"/>
  <c r="AN40" i="17"/>
  <c r="AN36" i="17"/>
  <c r="AN29" i="17"/>
  <c r="AN24" i="17"/>
  <c r="AN25" i="17"/>
  <c r="P31" i="21"/>
  <c r="P29" i="21"/>
  <c r="P35" i="21"/>
  <c r="P32" i="21"/>
  <c r="P30" i="21"/>
  <c r="P26" i="21"/>
  <c r="P27" i="21"/>
  <c r="P28" i="21"/>
  <c r="P36" i="21"/>
  <c r="P38" i="21"/>
  <c r="P39" i="21"/>
  <c r="P24" i="21"/>
  <c r="P34" i="21"/>
  <c r="P33" i="21"/>
  <c r="P37" i="21"/>
  <c r="P25" i="21"/>
  <c r="P65" i="21"/>
  <c r="P69" i="21"/>
  <c r="P58" i="21"/>
  <c r="P66" i="21"/>
  <c r="P56" i="21"/>
  <c r="P67" i="21"/>
  <c r="P59" i="21"/>
  <c r="P68" i="21"/>
  <c r="P60" i="21"/>
  <c r="P64" i="21"/>
  <c r="P63" i="21"/>
  <c r="P57" i="21"/>
  <c r="P62" i="21"/>
  <c r="P70" i="21"/>
  <c r="P61" i="21"/>
  <c r="AF43" i="16"/>
  <c r="AF38" i="16"/>
  <c r="AF42" i="16"/>
  <c r="AF34" i="16"/>
  <c r="AF28" i="16"/>
  <c r="AF41" i="16"/>
  <c r="AF36" i="16"/>
  <c r="AF32" i="16"/>
  <c r="AF44" i="16"/>
  <c r="AF25" i="16"/>
  <c r="AF35" i="16"/>
  <c r="AF30" i="16"/>
  <c r="AF40" i="16"/>
  <c r="AF39" i="16"/>
  <c r="AF27" i="16"/>
  <c r="AF37" i="16"/>
  <c r="AF45" i="16"/>
  <c r="AF31" i="16"/>
  <c r="AF33" i="16"/>
  <c r="AF24" i="16"/>
  <c r="AF29" i="16"/>
  <c r="AF26" i="16"/>
  <c r="X33" i="22"/>
  <c r="X34" i="22"/>
  <c r="X24" i="22"/>
  <c r="X31" i="22"/>
  <c r="X25" i="22"/>
  <c r="X35" i="22"/>
  <c r="X28" i="22"/>
  <c r="X32" i="22"/>
  <c r="X26" i="22"/>
  <c r="X27" i="22"/>
  <c r="X30" i="22"/>
  <c r="X29" i="22"/>
  <c r="H29" i="2"/>
  <c r="H33" i="2"/>
  <c r="H30" i="2"/>
  <c r="H46" i="2"/>
  <c r="H36" i="2"/>
  <c r="AN48" i="2"/>
  <c r="H37" i="2"/>
  <c r="H27" i="2"/>
  <c r="H28" i="2"/>
  <c r="H49" i="2"/>
  <c r="H57" i="2"/>
  <c r="H58" i="2"/>
  <c r="H47" i="2"/>
  <c r="H32" i="2"/>
  <c r="H63" i="2"/>
  <c r="H55" i="2"/>
  <c r="H62" i="2"/>
  <c r="H52" i="2"/>
  <c r="H45" i="2"/>
  <c r="H53" i="2"/>
  <c r="H44" i="2"/>
  <c r="H25" i="2"/>
  <c r="H59" i="2"/>
  <c r="H56" i="2"/>
  <c r="H31" i="2"/>
  <c r="H43" i="2"/>
  <c r="H26" i="2"/>
  <c r="H40" i="2"/>
  <c r="H61" i="2"/>
  <c r="H51" i="2"/>
  <c r="H34" i="2"/>
  <c r="H39" i="2"/>
  <c r="H38" i="2"/>
  <c r="H50" i="2"/>
  <c r="H35" i="2"/>
  <c r="H42" i="2"/>
  <c r="H54" i="2"/>
  <c r="H48" i="2"/>
  <c r="H60" i="2"/>
  <c r="H41" i="2"/>
  <c r="AF107" i="21"/>
  <c r="AF109" i="21"/>
  <c r="AF114" i="21"/>
  <c r="AF110" i="21"/>
  <c r="AF115" i="21"/>
  <c r="AF113" i="21"/>
  <c r="AF112" i="21"/>
  <c r="AF116" i="21"/>
  <c r="AF106" i="21"/>
  <c r="AF111" i="21"/>
  <c r="AF108" i="21"/>
  <c r="P131" i="16"/>
  <c r="P145" i="16"/>
  <c r="P140" i="16"/>
  <c r="P137" i="16"/>
  <c r="P138" i="16"/>
  <c r="P142" i="16"/>
  <c r="P144" i="16"/>
  <c r="P143" i="16"/>
  <c r="P150" i="16"/>
  <c r="P136" i="16"/>
  <c r="P139" i="16"/>
  <c r="P129" i="16"/>
  <c r="P135" i="16"/>
  <c r="P134" i="16"/>
  <c r="P130" i="16"/>
  <c r="P141" i="16"/>
  <c r="P148" i="16"/>
  <c r="P132" i="16"/>
  <c r="P146" i="16"/>
  <c r="P147" i="16"/>
  <c r="P149" i="16"/>
  <c r="P152" i="16"/>
  <c r="P133" i="16"/>
  <c r="P128" i="16"/>
  <c r="P151" i="16"/>
  <c r="AF62" i="20"/>
  <c r="AF53" i="20"/>
  <c r="AF56" i="20"/>
  <c r="AF63" i="20"/>
  <c r="AF58" i="20"/>
  <c r="AF54" i="20"/>
  <c r="AF57" i="20"/>
  <c r="AF65" i="20"/>
  <c r="AF61" i="20"/>
  <c r="AF66" i="20"/>
  <c r="AF67" i="20"/>
  <c r="AF55" i="20"/>
  <c r="AF60" i="20"/>
  <c r="AF64" i="20"/>
  <c r="AF59" i="20"/>
  <c r="H42" i="22"/>
  <c r="H27" i="22"/>
  <c r="H38" i="22"/>
  <c r="H30" i="22"/>
  <c r="H26" i="22"/>
  <c r="H39" i="22"/>
  <c r="H31" i="22"/>
  <c r="H35" i="22"/>
  <c r="H40" i="22"/>
  <c r="H28" i="22"/>
  <c r="H32" i="22"/>
  <c r="H44" i="22"/>
  <c r="H25" i="22"/>
  <c r="H45" i="22"/>
  <c r="H36" i="22"/>
  <c r="H37" i="22"/>
  <c r="H24" i="22"/>
  <c r="H34" i="22"/>
  <c r="H29" i="22"/>
  <c r="H43" i="22"/>
  <c r="H41" i="22"/>
  <c r="H33" i="22"/>
  <c r="P33" i="22"/>
  <c r="P30" i="22"/>
  <c r="P26" i="22"/>
  <c r="P29" i="22"/>
  <c r="P25" i="22"/>
  <c r="P24" i="22"/>
  <c r="P36" i="22"/>
  <c r="P39" i="22"/>
  <c r="P28" i="22"/>
  <c r="P38" i="22"/>
  <c r="P34" i="22"/>
  <c r="P35" i="22"/>
  <c r="P32" i="22"/>
  <c r="P27" i="22"/>
  <c r="P31" i="22"/>
  <c r="X78" i="16"/>
  <c r="X83" i="16"/>
  <c r="X85" i="16"/>
  <c r="X70" i="16"/>
  <c r="X80" i="16"/>
  <c r="X68" i="16"/>
  <c r="X84" i="16"/>
  <c r="X89" i="16"/>
  <c r="X75" i="16"/>
  <c r="X82" i="16"/>
  <c r="X69" i="16"/>
  <c r="X72" i="16"/>
  <c r="X73" i="16"/>
  <c r="X88" i="16"/>
  <c r="X76" i="16"/>
  <c r="X71" i="16"/>
  <c r="X87" i="16"/>
  <c r="X81" i="16"/>
  <c r="X79" i="16"/>
  <c r="X86" i="16"/>
  <c r="X74" i="16"/>
  <c r="X77" i="16"/>
  <c r="P24" i="20"/>
  <c r="P26" i="20"/>
  <c r="P35" i="20"/>
  <c r="P25" i="20"/>
  <c r="P38" i="20"/>
  <c r="P39" i="20"/>
  <c r="P28" i="20"/>
  <c r="P29" i="20"/>
  <c r="P30" i="20"/>
  <c r="P34" i="20"/>
  <c r="P37" i="20"/>
  <c r="P33" i="20"/>
  <c r="P31" i="20"/>
  <c r="P32" i="20"/>
  <c r="P36" i="20"/>
  <c r="P27" i="20"/>
  <c r="X40" i="23"/>
  <c r="X45" i="23"/>
  <c r="X32" i="23"/>
  <c r="X27" i="23"/>
  <c r="X25" i="23"/>
  <c r="X42" i="23"/>
  <c r="X48" i="23"/>
  <c r="X33" i="23"/>
  <c r="X28" i="23"/>
  <c r="X47" i="23"/>
  <c r="X46" i="23"/>
  <c r="X35" i="23"/>
  <c r="X41" i="23"/>
  <c r="X37" i="23"/>
  <c r="X50" i="23"/>
  <c r="X52" i="23"/>
  <c r="X44" i="23"/>
  <c r="X51" i="23"/>
  <c r="X49" i="23"/>
  <c r="X34" i="23"/>
  <c r="X31" i="23"/>
  <c r="X30" i="23"/>
  <c r="X39" i="23"/>
  <c r="X26" i="23"/>
  <c r="X36" i="23"/>
  <c r="X24" i="23"/>
  <c r="X29" i="23"/>
  <c r="X43" i="23"/>
  <c r="X38" i="23"/>
  <c r="AN33" i="23"/>
  <c r="AN37" i="23"/>
  <c r="AN34" i="23"/>
  <c r="AN36" i="23"/>
  <c r="AN27" i="23"/>
  <c r="AN40" i="23"/>
  <c r="AN31" i="23"/>
  <c r="AN35" i="23"/>
  <c r="AN29" i="23"/>
  <c r="AN38" i="23"/>
  <c r="AN32" i="23"/>
  <c r="AN24" i="23"/>
  <c r="AN26" i="23"/>
  <c r="AN30" i="23"/>
  <c r="AN39" i="23"/>
  <c r="AN28" i="23"/>
  <c r="AN25" i="23"/>
  <c r="AF91" i="18"/>
  <c r="AF96" i="18"/>
  <c r="AF95" i="18"/>
  <c r="AF99" i="18"/>
  <c r="AF101" i="18"/>
  <c r="AF97" i="18"/>
  <c r="AF100" i="18"/>
  <c r="AF98" i="18"/>
  <c r="AF94" i="18"/>
  <c r="AF93" i="18"/>
  <c r="AF92" i="18"/>
  <c r="H24" i="2"/>
</calcChain>
</file>

<file path=xl/sharedStrings.xml><?xml version="1.0" encoding="utf-8"?>
<sst xmlns="http://schemas.openxmlformats.org/spreadsheetml/2006/main" count="2204" uniqueCount="198">
  <si>
    <t>Gas Flow Rate</t>
  </si>
  <si>
    <t>L/min</t>
  </si>
  <si>
    <t>Csat-Co</t>
  </si>
  <si>
    <t>kLa</t>
  </si>
  <si>
    <t>Impeller speed</t>
  </si>
  <si>
    <t>rpm</t>
  </si>
  <si>
    <t>C (mol/m3)</t>
  </si>
  <si>
    <t>Csat - C</t>
  </si>
  <si>
    <t>LN(Cs-Co/Cs-C)</t>
  </si>
  <si>
    <t>kH</t>
  </si>
  <si>
    <t>lnH</t>
  </si>
  <si>
    <t>K</t>
  </si>
  <si>
    <t>dlnH/d(1/T)</t>
  </si>
  <si>
    <t>mol/m3</t>
  </si>
  <si>
    <t>mg/L</t>
  </si>
  <si>
    <t>Henry coefficient</t>
  </si>
  <si>
    <t>CL,sat</t>
  </si>
  <si>
    <t>100 rpm</t>
  </si>
  <si>
    <t>O2 (%sat) 1</t>
  </si>
  <si>
    <t>O2 (%sat) 2</t>
  </si>
  <si>
    <t>O2(%sat) mean</t>
  </si>
  <si>
    <t>Time (min)</t>
  </si>
  <si>
    <t>superficial Gas velocity</t>
  </si>
  <si>
    <t>rps</t>
  </si>
  <si>
    <t>di</t>
  </si>
  <si>
    <t>m</t>
  </si>
  <si>
    <t>tube area</t>
  </si>
  <si>
    <t>m2</t>
  </si>
  <si>
    <t>m/s</t>
  </si>
  <si>
    <t>at T =</t>
  </si>
  <si>
    <t>/min</t>
  </si>
  <si>
    <t>/h</t>
  </si>
  <si>
    <t>C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</si>
  <si>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2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0.4L/min</t>
    </r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</si>
  <si>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2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0.3L/min</t>
    </r>
  </si>
  <si>
    <t>O2(%sat)</t>
  </si>
  <si>
    <t>ANOVA</t>
  </si>
  <si>
    <t>ANOVA 2 way with replication</t>
  </si>
  <si>
    <t>300 rpm</t>
  </si>
  <si>
    <t>200 rpm</t>
  </si>
  <si>
    <t>0.2 L/min</t>
  </si>
  <si>
    <t>0.3 L/min</t>
  </si>
  <si>
    <t>400 rpm</t>
  </si>
  <si>
    <t>500 rpm</t>
  </si>
  <si>
    <t>0.4 L/min</t>
  </si>
  <si>
    <t>0.5 L/min</t>
  </si>
  <si>
    <t>2L, 0.4L/min, 500rpm, Run2</t>
  </si>
  <si>
    <t>2L, 0.4L/min, 400rpm, Run2</t>
  </si>
  <si>
    <t>2L, 0.4L/min, 300rpm, Run2</t>
  </si>
  <si>
    <t>2L, 0.4L/min, 200rpm, Run2</t>
  </si>
  <si>
    <t>2L, 0.4L/min, 100rpm, Run2</t>
  </si>
  <si>
    <t>2L, 0.3L/min, 100rpm, Run1</t>
  </si>
  <si>
    <t>2L, 0.3L/min, 500rpm, Run1</t>
  </si>
  <si>
    <t>2L, 0.3L/min, 400rpm, Run1</t>
  </si>
  <si>
    <t>2L, 0.3L/min, 300rpm, Run1</t>
  </si>
  <si>
    <t>2L, 0.3L/min, 200rpm, Run1</t>
  </si>
  <si>
    <t>2L, 0.3L/min, 500rpm, Run2</t>
  </si>
  <si>
    <t>2L, 0.3L/min, 400rpm, Run2</t>
  </si>
  <si>
    <t>2L, 0.3L/min, 300rpm, Run2</t>
  </si>
  <si>
    <t>2L, 0.3L/min, 200rpm, Run2</t>
  </si>
  <si>
    <t>2L, 0.3L/min, 100rpm, Run2</t>
  </si>
  <si>
    <t>2L, 0.4L/min, 500rpm, Run1</t>
  </si>
  <si>
    <t>2L, 0.4L/min, 400rpm, Run1</t>
  </si>
  <si>
    <t>2L, 0.4L/min, 300rpm, Run1</t>
  </si>
  <si>
    <t>2L, 0.4L/min, 200rpm, Run1</t>
  </si>
  <si>
    <t>2L, 0.4L/min, 100rpm, Run1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</si>
  <si>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2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0.5L/min</t>
    </r>
  </si>
  <si>
    <t>2L, 0.5L/min, 500rpm, Run1</t>
  </si>
  <si>
    <t>2L, 0.5L/min, 400rpm, Run1</t>
  </si>
  <si>
    <t>2L, 0.5L/min, 300rpm, Run1</t>
  </si>
  <si>
    <t>2L, 0.5L/min, 200rpm, Run1</t>
  </si>
  <si>
    <t>2L, 0.5L/min, 100rpm, Run1</t>
  </si>
  <si>
    <t>2L, 0.5L/min, 500rpm, Run2</t>
  </si>
  <si>
    <t>2L, 0.5L/min, 400rpm, Run2</t>
  </si>
  <si>
    <t>2L, 0.5L/min, 300rpm, Run2</t>
  </si>
  <si>
    <t>2L, 0.5L/min, 200rpm, Run2</t>
  </si>
  <si>
    <t>2L, 0.5L/min, 100rpm, Run2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</si>
  <si>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3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0.2L/min</t>
    </r>
  </si>
  <si>
    <t>3L, 0.2L/min, 500rpm, Run1</t>
  </si>
  <si>
    <t>3L, 0.2L/min, 400rpm, Run1</t>
  </si>
  <si>
    <t>3L, 0.2L/min, 300rpm, Run1</t>
  </si>
  <si>
    <t>3L, 0.2L/min, 200rpm, Run1</t>
  </si>
  <si>
    <t>3L, 0.2L/min, 100rpm, Run1</t>
  </si>
  <si>
    <t>3L, 0.2L/min, 100rpm, Run2</t>
  </si>
  <si>
    <t>3L, 0.2L/min, 200rpm, Run2</t>
  </si>
  <si>
    <t>3L, 0.2L/min, 300rpm, Run2</t>
  </si>
  <si>
    <t>3L, 0.2L/min, 400rpm, Run2</t>
  </si>
  <si>
    <t>3L, 0.2L/min, 500rpm, Run2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</si>
  <si>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3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0.3L/min</t>
    </r>
  </si>
  <si>
    <t>3L, 0.3L/min, 500rpm, Run1</t>
  </si>
  <si>
    <t>3L, 0.3L/min, 400rpm, Run1</t>
  </si>
  <si>
    <t>3L, 0.3L/min, 300rpm, Run1</t>
  </si>
  <si>
    <t>3L, 0.3L/min, 200rpm, Run1</t>
  </si>
  <si>
    <t>3L, 0.3L/min, 100rpm, Run1</t>
  </si>
  <si>
    <t>3L, 0.3L/min, 200rpm, Run2</t>
  </si>
  <si>
    <t>3L, 0.3L/min, 300rpm, Run2</t>
  </si>
  <si>
    <t>3L, 0.3L/min, 400rpm, Run2</t>
  </si>
  <si>
    <t>3L, 0.3L/min, 500rpm, Run2</t>
  </si>
  <si>
    <t>3L, 0.3L/min, 100rpm, Run2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</si>
  <si>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3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0.4L/min</t>
    </r>
  </si>
  <si>
    <t>3L, 0.4L/min, 500rpm, Run1</t>
  </si>
  <si>
    <t>3L, 0.4L/min, 400rpm, Run1</t>
  </si>
  <si>
    <t>3L, 0.4L/min, 300rpm, Run1</t>
  </si>
  <si>
    <t>3L, 0.4L/min, 200rpm, Run1</t>
  </si>
  <si>
    <t>3L, 0.4L/min, 100rpm, Run1</t>
  </si>
  <si>
    <t>3L, 0.4L/min, 500rpm, Run2</t>
  </si>
  <si>
    <t>3L, 0.4L/min, 400rpm, Run2</t>
  </si>
  <si>
    <t>3L, 0.4L/min, 300rpm, Run2</t>
  </si>
  <si>
    <t>3L, 0.4L/min, 200rpm, Run2</t>
  </si>
  <si>
    <t>3L, 0.4L/min, 100rpm, Run2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</si>
  <si>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3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0.5L/min</t>
    </r>
  </si>
  <si>
    <t>3L, 0.5L/min, 100rpm, Run1</t>
  </si>
  <si>
    <t>3L, 0.5L/min, 200rpm, Run1</t>
  </si>
  <si>
    <t>3L, 0.5L/min, 300rpm, Run1</t>
  </si>
  <si>
    <t>3L, 0.5L/min, 400rpm, Run1</t>
  </si>
  <si>
    <t>3L, 0.5L/min, 500rpm, Run1</t>
  </si>
  <si>
    <t>3L, 0.5L/min, 100rpm, Run2</t>
  </si>
  <si>
    <t>3L, 0.5L/min, 200rpm, Run2</t>
  </si>
  <si>
    <t>3L, 0.5L/min, 300rpm, Run2</t>
  </si>
  <si>
    <t>3L, 0.5L/min, 400rpm, Run2</t>
  </si>
  <si>
    <t>3L, 0.5L/min, 500rpm, Run2</t>
  </si>
  <si>
    <r>
      <t>Linear regression for k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>a - Liquid Volume V</t>
    </r>
    <r>
      <rPr>
        <b/>
        <vertAlign val="subscript"/>
        <sz val="26"/>
        <color theme="1"/>
        <rFont val="Calibri"/>
        <family val="2"/>
        <scheme val="minor"/>
      </rPr>
      <t>L</t>
    </r>
    <r>
      <rPr>
        <b/>
        <sz val="26"/>
        <color theme="1"/>
        <rFont val="Calibri"/>
        <family val="2"/>
        <scheme val="minor"/>
      </rPr>
      <t xml:space="preserve"> = 2 L, Q</t>
    </r>
    <r>
      <rPr>
        <b/>
        <vertAlign val="subscript"/>
        <sz val="26"/>
        <color theme="1"/>
        <rFont val="Calibri"/>
        <family val="2"/>
        <scheme val="minor"/>
      </rPr>
      <t>g</t>
    </r>
    <r>
      <rPr>
        <b/>
        <sz val="26"/>
        <color theme="1"/>
        <rFont val="Calibri"/>
        <family val="2"/>
        <scheme val="minor"/>
      </rPr>
      <t>= 0.2L/min</t>
    </r>
  </si>
  <si>
    <t>LN(Cs-C/Cs-Co)</t>
  </si>
  <si>
    <t>2L, 0.2L/min, 500rpm, Run1</t>
  </si>
  <si>
    <t>2L, 0.2L/min, 400rpm, Run1</t>
  </si>
  <si>
    <t>2L, 0.2L/min, 300rpm, Run1</t>
  </si>
  <si>
    <t>2L, 0.2L/min, 200rpm, Run1</t>
  </si>
  <si>
    <t>2L, 0.2L/min, 100rpm, Run1</t>
  </si>
  <si>
    <t>2L, 0.2L/min, 500rpm, Run2</t>
  </si>
  <si>
    <t>2L, 0.2L/min, 400rpm, Run2</t>
  </si>
  <si>
    <t>2L, 0.2L/min, 300rpm, Run2</t>
  </si>
  <si>
    <t>2L, 0.2L/min, 200rpm, Run2</t>
  </si>
  <si>
    <t>2L, 0.2L/min, 100rpm, Run2</t>
  </si>
  <si>
    <t>SUMMARY</t>
  </si>
  <si>
    <t>Total</t>
  </si>
  <si>
    <t>Count</t>
  </si>
  <si>
    <t>Sum</t>
  </si>
  <si>
    <t>Average</t>
  </si>
  <si>
    <t>Variance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</si>
  <si>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</si>
  <si>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</si>
  <si>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</si>
  <si>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</si>
  <si>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</si>
  <si>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</si>
  <si>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</si>
  <si>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</si>
  <si>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</si>
  <si>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</si>
  <si>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</si>
  <si>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2L kLa in 1/min</t>
  </si>
  <si>
    <t>3L kLa in 1/min</t>
  </si>
  <si>
    <t>2L - ANOVA</t>
  </si>
  <si>
    <t>2L - Anova: Two-Factor With Replication</t>
  </si>
  <si>
    <t>3L - ANOVA</t>
  </si>
  <si>
    <t>3L - Anova: Two-Factor With Replication</t>
  </si>
  <si>
    <t>p &lt; 0.05</t>
  </si>
  <si>
    <t>F &lt; Fcrit</t>
  </si>
  <si>
    <t>if F &lt; Fcrit, then there is a correlation between the kLa and the source of variance</t>
  </si>
  <si>
    <t>if F &gt; Fcrit, then there is a correlation between the kLa and the source of variance</t>
  </si>
  <si>
    <t>m3/Pa</t>
  </si>
  <si>
    <t>Aeration tube for Vs calculation</t>
  </si>
  <si>
    <t>min/reading</t>
  </si>
  <si>
    <t>Speed</t>
  </si>
  <si>
    <t>Volume</t>
  </si>
  <si>
    <t>L</t>
  </si>
  <si>
    <t>aeration</t>
  </si>
  <si>
    <t>1/K</t>
  </si>
  <si>
    <t>hL,d/D</t>
  </si>
  <si>
    <t>Vs [m/s]</t>
  </si>
  <si>
    <t>N [1/s]</t>
  </si>
  <si>
    <t>kLa [1/h]</t>
  </si>
  <si>
    <t>Experiment</t>
  </si>
  <si>
    <t>Kt2</t>
  </si>
  <si>
    <t>Ktavg</t>
  </si>
  <si>
    <t>Kt1</t>
  </si>
  <si>
    <t>Time</t>
  </si>
  <si>
    <t>dO2 log time step</t>
  </si>
  <si>
    <t>V</t>
  </si>
  <si>
    <t>n</t>
  </si>
  <si>
    <t>Qg</t>
  </si>
  <si>
    <t>kla/min</t>
  </si>
  <si>
    <t>Rajesh</t>
  </si>
  <si>
    <t>Experimental mixing time matrix</t>
  </si>
  <si>
    <t>Impeller coverage</t>
  </si>
  <si>
    <t>Tm</t>
  </si>
  <si>
    <t>Nq predicted</t>
  </si>
  <si>
    <t>Np predicted</t>
  </si>
  <si>
    <t>D</t>
  </si>
  <si>
    <t>d</t>
  </si>
  <si>
    <t>Nre</t>
  </si>
  <si>
    <t>rho</t>
  </si>
  <si>
    <t>mu</t>
  </si>
  <si>
    <t>kg/m3</t>
  </si>
  <si>
    <t>kg/m/s</t>
  </si>
  <si>
    <t>37 deg C, NIST Web book</t>
  </si>
  <si>
    <t>38 deg C, NIST Web book</t>
  </si>
  <si>
    <t>Nq (from 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</si>
</sst>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0.0000000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vertAlign val="subscript"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1" fillId="0" borderId="1" xfId="0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4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ont="1" applyFill="1" applyBorder="1"/>
    <xf numFmtId="0" fontId="7" fillId="0" borderId="0" xfId="0" applyFont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ont="1" applyBorder="1"/>
    <xf numFmtId="0" fontId="0" fillId="0" borderId="5" xfId="0" applyFill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6" borderId="0" xfId="0" applyFill="1"/>
    <xf numFmtId="0" fontId="8" fillId="0" borderId="1" xfId="0" applyFont="1" applyFill="1" applyBorder="1"/>
    <xf numFmtId="0" fontId="8" fillId="5" borderId="1" xfId="0" applyFont="1" applyFill="1" applyBorder="1"/>
    <xf numFmtId="164" fontId="0" fillId="0" borderId="0" xfId="0" applyNumberForma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165" fontId="0" fillId="0" borderId="1" xfId="0" applyNumberFormat="1" applyFill="1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2" borderId="1" xfId="0" applyNumberFormat="1" applyFill="1" applyBorder="1"/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5" borderId="1" xfId="0" applyNumberFormat="1" applyFont="1" applyFill="1" applyBorder="1"/>
    <xf numFmtId="2" fontId="8" fillId="5" borderId="1" xfId="0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2" fontId="0" fillId="5" borderId="1" xfId="0" applyNumberFormat="1" applyFill="1" applyBorder="1"/>
    <xf numFmtId="2" fontId="0" fillId="0" borderId="5" xfId="0" applyNumberFormat="1" applyFill="1" applyBorder="1"/>
    <xf numFmtId="2" fontId="0" fillId="0" borderId="0" xfId="0" applyNumberFormat="1" applyFill="1" applyBorder="1"/>
    <xf numFmtId="2" fontId="8" fillId="0" borderId="1" xfId="0" applyNumberFormat="1" applyFont="1" applyFill="1" applyBorder="1"/>
    <xf numFmtId="2" fontId="0" fillId="0" borderId="5" xfId="0" applyNumberFormat="1" applyFont="1" applyFill="1" applyBorder="1"/>
    <xf numFmtId="0" fontId="0" fillId="6" borderId="0" xfId="0" applyFill="1" applyBorder="1"/>
    <xf numFmtId="165" fontId="0" fillId="6" borderId="0" xfId="0" applyNumberFormat="1" applyFill="1" applyBorder="1"/>
    <xf numFmtId="0" fontId="7" fillId="6" borderId="0" xfId="0" applyFont="1" applyFill="1" applyBorder="1" applyAlignment="1">
      <alignment horizontal="center"/>
    </xf>
    <xf numFmtId="0" fontId="0" fillId="6" borderId="0" xfId="0" applyFill="1" applyBorder="1" applyAlignment="1"/>
    <xf numFmtId="165" fontId="0" fillId="0" borderId="1" xfId="0" applyNumberFormat="1" applyBorder="1"/>
    <xf numFmtId="0" fontId="7" fillId="0" borderId="0" xfId="0" applyFont="1" applyFill="1" applyBorder="1" applyAlignment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0" fontId="0" fillId="8" borderId="0" xfId="0" applyFill="1" applyBorder="1" applyAlignment="1"/>
    <xf numFmtId="0" fontId="7" fillId="8" borderId="8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/>
    <xf numFmtId="0" fontId="2" fillId="7" borderId="0" xfId="0" applyFont="1" applyFill="1"/>
    <xf numFmtId="0" fontId="0" fillId="7" borderId="0" xfId="0" applyFill="1" applyBorder="1" applyAlignment="1"/>
    <xf numFmtId="0" fontId="7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0" fillId="7" borderId="7" xfId="0" applyFill="1" applyBorder="1" applyAlignment="1"/>
    <xf numFmtId="0" fontId="9" fillId="7" borderId="6" xfId="0" applyFont="1" applyFill="1" applyBorder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0" fillId="7" borderId="0" xfId="0" applyNumberFormat="1" applyFill="1" applyBorder="1"/>
    <xf numFmtId="0" fontId="0" fillId="7" borderId="0" xfId="0" applyFill="1" applyBorder="1"/>
    <xf numFmtId="0" fontId="7" fillId="8" borderId="0" xfId="0" applyFont="1" applyFill="1"/>
    <xf numFmtId="0" fontId="7" fillId="8" borderId="0" xfId="0" applyFont="1" applyFill="1" applyBorder="1"/>
    <xf numFmtId="164" fontId="0" fillId="8" borderId="0" xfId="0" applyNumberFormat="1" applyFill="1" applyBorder="1"/>
    <xf numFmtId="164" fontId="0" fillId="8" borderId="0" xfId="0" applyNumberFormat="1" applyFill="1"/>
    <xf numFmtId="0" fontId="9" fillId="8" borderId="6" xfId="0" applyFont="1" applyFill="1" applyBorder="1" applyAlignment="1">
      <alignment horizontal="right"/>
    </xf>
    <xf numFmtId="166" fontId="0" fillId="0" borderId="1" xfId="0" applyNumberFormat="1" applyBorder="1"/>
    <xf numFmtId="167" fontId="0" fillId="0" borderId="1" xfId="0" applyNumberFormat="1" applyBorder="1"/>
    <xf numFmtId="0" fontId="0" fillId="10" borderId="1" xfId="0" applyFill="1" applyBorder="1"/>
    <xf numFmtId="167" fontId="0" fillId="0" borderId="0" xfId="0" applyNumberFormat="1"/>
    <xf numFmtId="167" fontId="0" fillId="0" borderId="0" xfId="0" applyNumberFormat="1" applyFill="1" applyBorder="1"/>
    <xf numFmtId="0" fontId="1" fillId="10" borderId="1" xfId="0" applyFont="1" applyFill="1" applyBorder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" fillId="4" borderId="0" xfId="0" applyFont="1" applyFill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195748552905063"/>
                  <c:y val="5.8660943670813433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'2L-0.2Lmin'!$B$31:$B$41</c:f>
              <c:numCache>
                <c:formatCode>0.00</c:formatCode>
                <c:ptCount val="11"/>
                <c:pt idx="0">
                  <c:v>7.2245833333333325</c:v>
                </c:pt>
                <c:pt idx="1">
                  <c:v>8.2566666666666659</c:v>
                </c:pt>
                <c:pt idx="2">
                  <c:v>9.2887499999999985</c:v>
                </c:pt>
                <c:pt idx="3">
                  <c:v>10.320833333333333</c:v>
                </c:pt>
                <c:pt idx="4">
                  <c:v>11.352916666666665</c:v>
                </c:pt>
                <c:pt idx="5">
                  <c:v>12.384999999999998</c:v>
                </c:pt>
                <c:pt idx="6">
                  <c:v>13.417083333333332</c:v>
                </c:pt>
                <c:pt idx="7">
                  <c:v>14.449166666666665</c:v>
                </c:pt>
                <c:pt idx="8">
                  <c:v>15.481249999999999</c:v>
                </c:pt>
                <c:pt idx="9">
                  <c:v>16.513333333333332</c:v>
                </c:pt>
                <c:pt idx="10">
                  <c:v>17.545416666666664</c:v>
                </c:pt>
              </c:numCache>
            </c:numRef>
          </c:xVal>
          <c:yVal>
            <c:numRef>
              <c:f>'2L-0.2Lmin'!$H$31:$H$41</c:f>
              <c:numCache>
                <c:formatCode>General</c:formatCode>
                <c:ptCount val="11"/>
                <c:pt idx="0">
                  <c:v>0.28834896143948446</c:v>
                </c:pt>
                <c:pt idx="1">
                  <c:v>0.37469344944141059</c:v>
                </c:pt>
                <c:pt idx="2">
                  <c:v>0.46840490788203859</c:v>
                </c:pt>
                <c:pt idx="3">
                  <c:v>0.56739597525438501</c:v>
                </c:pt>
                <c:pt idx="4">
                  <c:v>0.67727383140365527</c:v>
                </c:pt>
                <c:pt idx="5">
                  <c:v>0.79186315349910308</c:v>
                </c:pt>
                <c:pt idx="6">
                  <c:v>0.91629073187415511</c:v>
                </c:pt>
                <c:pt idx="7">
                  <c:v>1.0188773206492563</c:v>
                </c:pt>
                <c:pt idx="8">
                  <c:v>1.195674001511241</c:v>
                </c:pt>
                <c:pt idx="9">
                  <c:v>1.3567355588783463</c:v>
                </c:pt>
                <c:pt idx="10">
                  <c:v>1.5301647315395925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134416"/>
        <c:axId val="466583104"/>
      </c:scatterChart>
      <c:valAx>
        <c:axId val="46613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[s]</a:t>
                </a:r>
                <a:endParaRPr lang="en-Z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3104"/>
        <c:crosses val="autoZero"/>
        <c:crossBetween val="midCat"/>
        <c:majorUnit val="1"/>
      </c:valAx>
      <c:valAx>
        <c:axId val="46658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LN((C*-C</a:t>
                </a:r>
                <a:r>
                  <a:rPr lang="en-ZA" baseline="-25000"/>
                  <a:t>o</a:t>
                </a:r>
                <a:r>
                  <a:rPr lang="en-ZA"/>
                  <a:t>)/(C*-C))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13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'2L-0.2Lmin'!$R$67:$R$75</c:f>
              <c:numCache>
                <c:formatCode>0.00</c:formatCode>
                <c:ptCount val="9"/>
                <c:pt idx="0">
                  <c:v>5.168571428571429</c:v>
                </c:pt>
                <c:pt idx="1">
                  <c:v>6.2022857142857148</c:v>
                </c:pt>
                <c:pt idx="2">
                  <c:v>7.2360000000000007</c:v>
                </c:pt>
                <c:pt idx="3">
                  <c:v>8.2697142857142865</c:v>
                </c:pt>
                <c:pt idx="4">
                  <c:v>9.3034285714285723</c:v>
                </c:pt>
                <c:pt idx="5">
                  <c:v>10.337142857142858</c:v>
                </c:pt>
                <c:pt idx="6">
                  <c:v>11.370857142857144</c:v>
                </c:pt>
                <c:pt idx="7">
                  <c:v>12.40457142857143</c:v>
                </c:pt>
                <c:pt idx="8">
                  <c:v>13.438285714285715</c:v>
                </c:pt>
              </c:numCache>
            </c:numRef>
          </c:xVal>
          <c:yVal>
            <c:numRef>
              <c:f>'2L-0.2Lmin'!$X$67:$X$75</c:f>
              <c:numCache>
                <c:formatCode>General</c:formatCode>
                <c:ptCount val="9"/>
                <c:pt idx="0">
                  <c:v>0.32434605682337236</c:v>
                </c:pt>
                <c:pt idx="1">
                  <c:v>0.452556715642015</c:v>
                </c:pt>
                <c:pt idx="2">
                  <c:v>0.52593926157603876</c:v>
                </c:pt>
                <c:pt idx="3">
                  <c:v>0.65971240447370783</c:v>
                </c:pt>
                <c:pt idx="4">
                  <c:v>0.81871040353529101</c:v>
                </c:pt>
                <c:pt idx="5">
                  <c:v>0.98617685933832155</c:v>
                </c:pt>
                <c:pt idx="6">
                  <c:v>1.1615520884419839</c:v>
                </c:pt>
                <c:pt idx="7">
                  <c:v>1.3625778345025747</c:v>
                </c:pt>
                <c:pt idx="8">
                  <c:v>1.5750364857167676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17536"/>
        <c:axId val="469018096"/>
      </c:scatterChart>
      <c:valAx>
        <c:axId val="46901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18096"/>
        <c:crosses val="autoZero"/>
        <c:crossBetween val="midCat"/>
      </c:valAx>
      <c:valAx>
        <c:axId val="46901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1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'3L-0.4Lmin'!$R$58:$R$61</c:f>
              <c:numCache>
                <c:formatCode>General</c:formatCode>
                <c:ptCount val="4"/>
                <c:pt idx="0">
                  <c:v>4.0475000000000012</c:v>
                </c:pt>
                <c:pt idx="1">
                  <c:v>5.0593750000000011</c:v>
                </c:pt>
                <c:pt idx="2">
                  <c:v>6.0712500000000018</c:v>
                </c:pt>
                <c:pt idx="3">
                  <c:v>7.0831250000000026</c:v>
                </c:pt>
              </c:numCache>
            </c:numRef>
          </c:xVal>
          <c:yVal>
            <c:numRef>
              <c:f>'3L-0.4Lmin'!$X$58:$X$61</c:f>
              <c:numCache>
                <c:formatCode>General</c:formatCode>
                <c:ptCount val="4"/>
                <c:pt idx="0">
                  <c:v>0.38126041941134703</c:v>
                </c:pt>
                <c:pt idx="1">
                  <c:v>0.6014799920341215</c:v>
                </c:pt>
                <c:pt idx="2">
                  <c:v>0.8794767587514386</c:v>
                </c:pt>
                <c:pt idx="3">
                  <c:v>1.2310014767138555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0512"/>
        <c:axId val="477601072"/>
      </c:scatterChart>
      <c:valAx>
        <c:axId val="47760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1072"/>
        <c:crosses val="autoZero"/>
        <c:crossBetween val="midCat"/>
      </c:valAx>
      <c:valAx>
        <c:axId val="47760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0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'3L-0.4Lmin'!$R$105:$R$109</c:f>
              <c:numCache>
                <c:formatCode>General</c:formatCode>
                <c:ptCount val="5"/>
                <c:pt idx="0">
                  <c:v>3.0356250000000009</c:v>
                </c:pt>
                <c:pt idx="1">
                  <c:v>4.0475000000000012</c:v>
                </c:pt>
                <c:pt idx="2">
                  <c:v>5.0593750000000011</c:v>
                </c:pt>
                <c:pt idx="3">
                  <c:v>6.0712500000000018</c:v>
                </c:pt>
                <c:pt idx="4">
                  <c:v>7.0831250000000026</c:v>
                </c:pt>
              </c:numCache>
            </c:numRef>
          </c:xVal>
          <c:yVal>
            <c:numRef>
              <c:f>'3L-0.4Lmin'!$X$105:$X$109</c:f>
              <c:numCache>
                <c:formatCode>General</c:formatCode>
                <c:ptCount val="5"/>
                <c:pt idx="0">
                  <c:v>0.24462258299133399</c:v>
                </c:pt>
                <c:pt idx="1">
                  <c:v>0.43386458262986233</c:v>
                </c:pt>
                <c:pt idx="2">
                  <c:v>0.65971240447370783</c:v>
                </c:pt>
                <c:pt idx="3">
                  <c:v>0.9441759353636906</c:v>
                </c:pt>
                <c:pt idx="4">
                  <c:v>1.2946271725940666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3312"/>
        <c:axId val="477603872"/>
      </c:scatterChart>
      <c:valAx>
        <c:axId val="47760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3872"/>
        <c:crosses val="autoZero"/>
        <c:crossBetween val="midCat"/>
      </c:valAx>
      <c:valAx>
        <c:axId val="47760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3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'3L-0.4Lmin'!$Z$58:$Z$61</c:f>
              <c:numCache>
                <c:formatCode>General</c:formatCode>
                <c:ptCount val="4"/>
                <c:pt idx="0">
                  <c:v>4.2040000000000006</c:v>
                </c:pt>
                <c:pt idx="1">
                  <c:v>5.2550000000000008</c:v>
                </c:pt>
                <c:pt idx="2">
                  <c:v>6.3060000000000009</c:v>
                </c:pt>
                <c:pt idx="3">
                  <c:v>7.3570000000000011</c:v>
                </c:pt>
              </c:numCache>
            </c:numRef>
          </c:xVal>
          <c:yVal>
            <c:numRef>
              <c:f>'3L-0.4Lmin'!$AF$58:$AF$61</c:f>
              <c:numCache>
                <c:formatCode>General</c:formatCode>
                <c:ptCount val="4"/>
                <c:pt idx="0">
                  <c:v>0.35810453674832693</c:v>
                </c:pt>
                <c:pt idx="1">
                  <c:v>0.6348782724359695</c:v>
                </c:pt>
                <c:pt idx="2">
                  <c:v>0.99155321637470184</c:v>
                </c:pt>
                <c:pt idx="3">
                  <c:v>1.4567168254164369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6112"/>
        <c:axId val="477606672"/>
      </c:scatterChart>
      <c:valAx>
        <c:axId val="47760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6672"/>
        <c:crosses val="autoZero"/>
        <c:crossBetween val="midCat"/>
      </c:valAx>
      <c:valAx>
        <c:axId val="47760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'3L-0.4Lmin'!$Z$106:$Z$109</c:f>
              <c:numCache>
                <c:formatCode>General</c:formatCode>
                <c:ptCount val="4"/>
                <c:pt idx="0">
                  <c:v>4.2040000000000006</c:v>
                </c:pt>
                <c:pt idx="1">
                  <c:v>5.2550000000000008</c:v>
                </c:pt>
                <c:pt idx="2">
                  <c:v>6.3060000000000009</c:v>
                </c:pt>
                <c:pt idx="3">
                  <c:v>7.3570000000000011</c:v>
                </c:pt>
              </c:numCache>
            </c:numRef>
          </c:xVal>
          <c:yVal>
            <c:numRef>
              <c:f>'3L-0.4Lmin'!$AF$106:$AF$109</c:f>
              <c:numCache>
                <c:formatCode>General</c:formatCode>
                <c:ptCount val="4"/>
                <c:pt idx="0">
                  <c:v>0.39600994933740929</c:v>
                </c:pt>
                <c:pt idx="1">
                  <c:v>0.67530726243161432</c:v>
                </c:pt>
                <c:pt idx="2">
                  <c:v>1.0106014113453965</c:v>
                </c:pt>
                <c:pt idx="3">
                  <c:v>1.4653375684603438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8912"/>
        <c:axId val="477609472"/>
      </c:scatterChart>
      <c:valAx>
        <c:axId val="47760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9472"/>
        <c:crosses val="autoZero"/>
        <c:crossBetween val="midCat"/>
      </c:valAx>
      <c:valAx>
        <c:axId val="4776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0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'3L-0.4Lmin'!$AH$58:$AH$60</c:f>
              <c:numCache>
                <c:formatCode>General</c:formatCode>
                <c:ptCount val="3"/>
                <c:pt idx="0">
                  <c:v>4.0488888888888885</c:v>
                </c:pt>
                <c:pt idx="1">
                  <c:v>5.0611111111111109</c:v>
                </c:pt>
                <c:pt idx="2">
                  <c:v>6.0733333333333324</c:v>
                </c:pt>
              </c:numCache>
            </c:numRef>
          </c:xVal>
          <c:yVal>
            <c:numRef>
              <c:f>'3L-0.4Lmin'!$AN$58:$AN$60</c:f>
              <c:numCache>
                <c:formatCode>General</c:formatCode>
                <c:ptCount val="3"/>
                <c:pt idx="0">
                  <c:v>0.39845456362194714</c:v>
                </c:pt>
                <c:pt idx="1">
                  <c:v>0.69415271106196408</c:v>
                </c:pt>
                <c:pt idx="2">
                  <c:v>1.070860259875076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392"/>
        <c:axId val="477612832"/>
      </c:scatterChart>
      <c:valAx>
        <c:axId val="47761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2832"/>
        <c:crosses val="autoZero"/>
        <c:crossBetween val="midCat"/>
      </c:valAx>
      <c:valAx>
        <c:axId val="4776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3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'3L-0.4Lmin'!$AH$105:$AH$108</c:f>
              <c:numCache>
                <c:formatCode>General</c:formatCode>
                <c:ptCount val="4"/>
                <c:pt idx="0">
                  <c:v>3.0366666666666662</c:v>
                </c:pt>
                <c:pt idx="1">
                  <c:v>4.0488888888888885</c:v>
                </c:pt>
                <c:pt idx="2">
                  <c:v>5.0611111111111109</c:v>
                </c:pt>
                <c:pt idx="3">
                  <c:v>6.0733333333333324</c:v>
                </c:pt>
              </c:numCache>
            </c:numRef>
          </c:xVal>
          <c:yVal>
            <c:numRef>
              <c:f>'3L-0.4Lmin'!$AN$105:$AN$108</c:f>
              <c:numCache>
                <c:formatCode>General</c:formatCode>
                <c:ptCount val="4"/>
                <c:pt idx="0">
                  <c:v>0.22364467886165521</c:v>
                </c:pt>
                <c:pt idx="1">
                  <c:v>0.47764800362686788</c:v>
                </c:pt>
                <c:pt idx="2">
                  <c:v>0.81218350626632829</c:v>
                </c:pt>
                <c:pt idx="3">
                  <c:v>1.2638462053733501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4512"/>
        <c:axId val="477615072"/>
      </c:scatterChart>
      <c:valAx>
        <c:axId val="47761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5072"/>
        <c:crosses val="autoZero"/>
        <c:crossBetween val="midCat"/>
      </c:valAx>
      <c:valAx>
        <c:axId val="4776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'3L-0.5Lmin'!$B$29:$B$38</c:f>
              <c:numCache>
                <c:formatCode>General</c:formatCode>
                <c:ptCount val="10"/>
                <c:pt idx="0">
                  <c:v>5.0749999999999993</c:v>
                </c:pt>
                <c:pt idx="1">
                  <c:v>6.09</c:v>
                </c:pt>
                <c:pt idx="2">
                  <c:v>7.1049999999999995</c:v>
                </c:pt>
                <c:pt idx="3">
                  <c:v>8.1199999999999992</c:v>
                </c:pt>
                <c:pt idx="4">
                  <c:v>9.1349999999999998</c:v>
                </c:pt>
                <c:pt idx="5">
                  <c:v>10.149999999999999</c:v>
                </c:pt>
                <c:pt idx="6">
                  <c:v>11.164999999999999</c:v>
                </c:pt>
                <c:pt idx="7">
                  <c:v>12.18</c:v>
                </c:pt>
                <c:pt idx="8">
                  <c:v>13.194999999999999</c:v>
                </c:pt>
                <c:pt idx="9">
                  <c:v>14.209999999999999</c:v>
                </c:pt>
              </c:numCache>
            </c:numRef>
          </c:xVal>
          <c:yVal>
            <c:numRef>
              <c:f>'3L-0.5Lmin'!$H$29:$H$38</c:f>
              <c:numCache>
                <c:formatCode>General</c:formatCode>
                <c:ptCount val="10"/>
                <c:pt idx="0">
                  <c:v>0.27375149891583411</c:v>
                </c:pt>
                <c:pt idx="1">
                  <c:v>0.36761345254379413</c:v>
                </c:pt>
                <c:pt idx="2">
                  <c:v>0.47684057524226664</c:v>
                </c:pt>
                <c:pt idx="3">
                  <c:v>0.59039527478912912</c:v>
                </c:pt>
                <c:pt idx="4">
                  <c:v>0.70524410226877388</c:v>
                </c:pt>
                <c:pt idx="5">
                  <c:v>0.83040724522277964</c:v>
                </c:pt>
                <c:pt idx="6">
                  <c:v>0.95771828713081808</c:v>
                </c:pt>
                <c:pt idx="7">
                  <c:v>1.1096955255460921</c:v>
                </c:pt>
                <c:pt idx="8">
                  <c:v>1.2745414944900981</c:v>
                </c:pt>
                <c:pt idx="9">
                  <c:v>1.4376931351763327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7872"/>
        <c:axId val="477618432"/>
      </c:scatterChart>
      <c:valAx>
        <c:axId val="47761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8432"/>
        <c:crosses val="autoZero"/>
        <c:crossBetween val="midCat"/>
      </c:valAx>
      <c:valAx>
        <c:axId val="4776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61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'3L-0.5Lmin'!$J$28:$J$32</c:f>
              <c:numCache>
                <c:formatCode>General</c:formatCode>
                <c:ptCount val="5"/>
                <c:pt idx="0">
                  <c:v>4.0700000000000012</c:v>
                </c:pt>
                <c:pt idx="1">
                  <c:v>5.0875000000000012</c:v>
                </c:pt>
                <c:pt idx="2">
                  <c:v>6.1050000000000022</c:v>
                </c:pt>
                <c:pt idx="3">
                  <c:v>7.1225000000000023</c:v>
                </c:pt>
                <c:pt idx="4">
                  <c:v>8.1400000000000023</c:v>
                </c:pt>
              </c:numCache>
            </c:numRef>
          </c:xVal>
          <c:yVal>
            <c:numRef>
              <c:f>'3L-0.5Lmin'!$P$28:$P$32</c:f>
              <c:numCache>
                <c:formatCode>General</c:formatCode>
                <c:ptCount val="5"/>
                <c:pt idx="0">
                  <c:v>0.33837785878155696</c:v>
                </c:pt>
                <c:pt idx="1">
                  <c:v>0.51719187076583428</c:v>
                </c:pt>
                <c:pt idx="2">
                  <c:v>0.72160438537398086</c:v>
                </c:pt>
                <c:pt idx="3">
                  <c:v>0.96821707122903766</c:v>
                </c:pt>
                <c:pt idx="4">
                  <c:v>1.2638462053733501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32976"/>
        <c:axId val="478633536"/>
      </c:scatterChart>
      <c:valAx>
        <c:axId val="4786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33536"/>
        <c:crosses val="autoZero"/>
        <c:crossBetween val="midCat"/>
      </c:valAx>
      <c:valAx>
        <c:axId val="4786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3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'3L-0.5Lmin'!$R$28:$R$35</c:f>
              <c:numCache>
                <c:formatCode>General</c:formatCode>
                <c:ptCount val="8"/>
                <c:pt idx="0">
                  <c:v>2.0225</c:v>
                </c:pt>
                <c:pt idx="1">
                  <c:v>2.5281250000000002</c:v>
                </c:pt>
                <c:pt idx="2">
                  <c:v>3.0337499999999999</c:v>
                </c:pt>
                <c:pt idx="3">
                  <c:v>3.5393749999999997</c:v>
                </c:pt>
                <c:pt idx="4">
                  <c:v>4.0449999999999999</c:v>
                </c:pt>
                <c:pt idx="5">
                  <c:v>4.5506250000000001</c:v>
                </c:pt>
                <c:pt idx="6">
                  <c:v>5.0562500000000004</c:v>
                </c:pt>
                <c:pt idx="7">
                  <c:v>5.5618749999999997</c:v>
                </c:pt>
              </c:numCache>
            </c:numRef>
          </c:xVal>
          <c:yVal>
            <c:numRef>
              <c:f>'3L-0.5Lmin'!$X$28:$X$35</c:f>
              <c:numCache>
                <c:formatCode>General</c:formatCode>
                <c:ptCount val="8"/>
                <c:pt idx="0">
                  <c:v>0.27343634536817685</c:v>
                </c:pt>
                <c:pt idx="1">
                  <c:v>0.42059398970446438</c:v>
                </c:pt>
                <c:pt idx="2">
                  <c:v>0.58418953872126955</c:v>
                </c:pt>
                <c:pt idx="3">
                  <c:v>0.75721867697007683</c:v>
                </c:pt>
                <c:pt idx="4">
                  <c:v>0.92660399144084504</c:v>
                </c:pt>
                <c:pt idx="5">
                  <c:v>1.1167946077513</c:v>
                </c:pt>
                <c:pt idx="6">
                  <c:v>1.3046359577688531</c:v>
                </c:pt>
                <c:pt idx="7">
                  <c:v>1.4774091496941131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35776"/>
        <c:axId val="478636336"/>
      </c:scatterChart>
      <c:valAx>
        <c:axId val="47863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36336"/>
        <c:crosses val="autoZero"/>
        <c:crossBetween val="midCat"/>
      </c:valAx>
      <c:valAx>
        <c:axId val="4786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3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'3L-0.5Lmin'!$Z$27:$Z$33</c:f>
              <c:numCache>
                <c:formatCode>General</c:formatCode>
                <c:ptCount val="7"/>
                <c:pt idx="0">
                  <c:v>1.516875</c:v>
                </c:pt>
                <c:pt idx="1">
                  <c:v>2.0225</c:v>
                </c:pt>
                <c:pt idx="2">
                  <c:v>2.5281250000000002</c:v>
                </c:pt>
                <c:pt idx="3">
                  <c:v>3.0337499999999999</c:v>
                </c:pt>
                <c:pt idx="4">
                  <c:v>3.5393749999999997</c:v>
                </c:pt>
                <c:pt idx="5">
                  <c:v>4.0449999999999999</c:v>
                </c:pt>
                <c:pt idx="6">
                  <c:v>4.5506250000000001</c:v>
                </c:pt>
              </c:numCache>
            </c:numRef>
          </c:xVal>
          <c:yVal>
            <c:numRef>
              <c:f>'3L-0.5Lmin'!$AF$27:$AF$33</c:f>
              <c:numCache>
                <c:formatCode>General</c:formatCode>
                <c:ptCount val="7"/>
                <c:pt idx="0">
                  <c:v>0.24654012912060574</c:v>
                </c:pt>
                <c:pt idx="1">
                  <c:v>0.42694413978528861</c:v>
                </c:pt>
                <c:pt idx="2">
                  <c:v>0.63299325774019821</c:v>
                </c:pt>
                <c:pt idx="3">
                  <c:v>0.85920176489002809</c:v>
                </c:pt>
                <c:pt idx="4">
                  <c:v>1.0921333225704004</c:v>
                </c:pt>
                <c:pt idx="5">
                  <c:v>1.3318061758358208</c:v>
                </c:pt>
                <c:pt idx="6">
                  <c:v>1.5896352851379203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38576"/>
        <c:axId val="478639136"/>
      </c:scatterChart>
      <c:valAx>
        <c:axId val="47863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39136"/>
        <c:crosses val="autoZero"/>
        <c:crossBetween val="midCat"/>
      </c:valAx>
      <c:valAx>
        <c:axId val="4786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3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'2L-0.2Lmin'!$R$119:$R$127</c:f>
              <c:numCache>
                <c:formatCode>0.00</c:formatCode>
                <c:ptCount val="9"/>
                <c:pt idx="0">
                  <c:v>5.168571428571429</c:v>
                </c:pt>
                <c:pt idx="1">
                  <c:v>6.2022857142857148</c:v>
                </c:pt>
                <c:pt idx="2">
                  <c:v>7.2360000000000007</c:v>
                </c:pt>
                <c:pt idx="3">
                  <c:v>8.2697142857142865</c:v>
                </c:pt>
                <c:pt idx="4">
                  <c:v>9.3034285714285723</c:v>
                </c:pt>
                <c:pt idx="5">
                  <c:v>10.337142857142858</c:v>
                </c:pt>
                <c:pt idx="6">
                  <c:v>11.370857142857144</c:v>
                </c:pt>
                <c:pt idx="7">
                  <c:v>12.40457142857143</c:v>
                </c:pt>
                <c:pt idx="8">
                  <c:v>13.438285714285715</c:v>
                </c:pt>
              </c:numCache>
            </c:numRef>
          </c:xVal>
          <c:yVal>
            <c:numRef>
              <c:f>'2L-0.2Lmin'!$X$119:$X$127</c:f>
              <c:numCache>
                <c:formatCode>General</c:formatCode>
                <c:ptCount val="9"/>
                <c:pt idx="0">
                  <c:v>0.30516738679280048</c:v>
                </c:pt>
                <c:pt idx="1">
                  <c:v>0.42771071705548397</c:v>
                </c:pt>
                <c:pt idx="3">
                  <c:v>0.62735944002194222</c:v>
                </c:pt>
                <c:pt idx="4">
                  <c:v>0.79186315349910308</c:v>
                </c:pt>
                <c:pt idx="5">
                  <c:v>0.95711272639441036</c:v>
                </c:pt>
                <c:pt idx="6">
                  <c:v>1.139434283188365</c:v>
                </c:pt>
                <c:pt idx="7">
                  <c:v>1.343234871659444</c:v>
                </c:pt>
                <c:pt idx="8">
                  <c:v>1.5654210270173257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20336"/>
        <c:axId val="469020896"/>
      </c:scatterChart>
      <c:valAx>
        <c:axId val="46902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0896"/>
        <c:crosses val="autoZero"/>
        <c:crossBetween val="midCat"/>
      </c:valAx>
      <c:valAx>
        <c:axId val="46902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'3L-0.5Lmin'!$AH$27:$AH$31</c:f>
              <c:numCache>
                <c:formatCode>General</c:formatCode>
                <c:ptCount val="5"/>
                <c:pt idx="0">
                  <c:v>1.516875</c:v>
                </c:pt>
                <c:pt idx="1">
                  <c:v>2.0225</c:v>
                </c:pt>
                <c:pt idx="2">
                  <c:v>2.5281250000000002</c:v>
                </c:pt>
                <c:pt idx="3">
                  <c:v>3.0337499999999999</c:v>
                </c:pt>
                <c:pt idx="4">
                  <c:v>3.5393749999999997</c:v>
                </c:pt>
              </c:numCache>
            </c:numRef>
          </c:xVal>
          <c:yVal>
            <c:numRef>
              <c:f>'3L-0.5Lmin'!$AN$27:$AN$31</c:f>
              <c:numCache>
                <c:formatCode>General</c:formatCode>
                <c:ptCount val="5"/>
                <c:pt idx="0">
                  <c:v>0.30534591803776984</c:v>
                </c:pt>
                <c:pt idx="1">
                  <c:v>0.52798043396302918</c:v>
                </c:pt>
                <c:pt idx="2">
                  <c:v>0.77494229824509309</c:v>
                </c:pt>
                <c:pt idx="3">
                  <c:v>1.0393716686038272</c:v>
                </c:pt>
                <c:pt idx="4">
                  <c:v>1.3313060507941386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41376"/>
        <c:axId val="478641936"/>
      </c:scatterChart>
      <c:valAx>
        <c:axId val="47864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1936"/>
        <c:crosses val="autoZero"/>
        <c:crossBetween val="midCat"/>
      </c:valAx>
      <c:valAx>
        <c:axId val="4786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'3L-0.5Lmin'!$B$66:$B$75</c:f>
              <c:numCache>
                <c:formatCode>General</c:formatCode>
                <c:ptCount val="10"/>
                <c:pt idx="0">
                  <c:v>5.0749999999999993</c:v>
                </c:pt>
                <c:pt idx="1">
                  <c:v>6.09</c:v>
                </c:pt>
                <c:pt idx="2">
                  <c:v>7.1049999999999995</c:v>
                </c:pt>
                <c:pt idx="3">
                  <c:v>8.1199999999999992</c:v>
                </c:pt>
                <c:pt idx="4">
                  <c:v>9.1349999999999998</c:v>
                </c:pt>
                <c:pt idx="5">
                  <c:v>10.149999999999999</c:v>
                </c:pt>
                <c:pt idx="6">
                  <c:v>11.164999999999999</c:v>
                </c:pt>
                <c:pt idx="7">
                  <c:v>12.18</c:v>
                </c:pt>
                <c:pt idx="8">
                  <c:v>13.194999999999999</c:v>
                </c:pt>
                <c:pt idx="9">
                  <c:v>14.209999999999999</c:v>
                </c:pt>
              </c:numCache>
            </c:numRef>
          </c:xVal>
          <c:yVal>
            <c:numRef>
              <c:f>'3L-0.5Lmin'!$H$66:$H$75</c:f>
              <c:numCache>
                <c:formatCode>General</c:formatCode>
                <c:ptCount val="10"/>
                <c:pt idx="0">
                  <c:v>0.27506989066909232</c:v>
                </c:pt>
                <c:pt idx="1">
                  <c:v>0.37196443837812027</c:v>
                </c:pt>
                <c:pt idx="2">
                  <c:v>0.48088425240607607</c:v>
                </c:pt>
                <c:pt idx="3">
                  <c:v>0.59947798936344843</c:v>
                </c:pt>
                <c:pt idx="4">
                  <c:v>0.72366836959483238</c:v>
                </c:pt>
                <c:pt idx="5">
                  <c:v>0.87266705451266247</c:v>
                </c:pt>
                <c:pt idx="6">
                  <c:v>1.0085994086747234</c:v>
                </c:pt>
                <c:pt idx="7">
                  <c:v>1.169180978832272</c:v>
                </c:pt>
                <c:pt idx="8">
                  <c:v>1.3412328689887709</c:v>
                </c:pt>
                <c:pt idx="9">
                  <c:v>1.5351152481838015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44176"/>
        <c:axId val="478644736"/>
      </c:scatterChart>
      <c:valAx>
        <c:axId val="47864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4736"/>
        <c:crosses val="autoZero"/>
        <c:crossBetween val="midCat"/>
      </c:valAx>
      <c:valAx>
        <c:axId val="4786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4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0.5L/min,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'3L-0.5Lmin'!$B$116:$B$126</c:f>
              <c:numCache>
                <c:formatCode>General</c:formatCode>
                <c:ptCount val="11"/>
                <c:pt idx="0">
                  <c:v>5.0749999999999993</c:v>
                </c:pt>
                <c:pt idx="1">
                  <c:v>6.09</c:v>
                </c:pt>
                <c:pt idx="2">
                  <c:v>7.1049999999999995</c:v>
                </c:pt>
                <c:pt idx="3">
                  <c:v>8.1199999999999992</c:v>
                </c:pt>
                <c:pt idx="4">
                  <c:v>9.1349999999999998</c:v>
                </c:pt>
                <c:pt idx="5">
                  <c:v>10.149999999999999</c:v>
                </c:pt>
                <c:pt idx="6">
                  <c:v>11.164999999999999</c:v>
                </c:pt>
                <c:pt idx="7">
                  <c:v>12.18</c:v>
                </c:pt>
                <c:pt idx="8">
                  <c:v>13.194999999999999</c:v>
                </c:pt>
                <c:pt idx="9">
                  <c:v>14.209999999999999</c:v>
                </c:pt>
                <c:pt idx="10">
                  <c:v>15.224999999999998</c:v>
                </c:pt>
              </c:numCache>
            </c:numRef>
          </c:xVal>
          <c:yVal>
            <c:numRef>
              <c:f>'3L-0.5Lmin'!$H$116:$H$126</c:f>
              <c:numCache>
                <c:formatCode>General</c:formatCode>
                <c:ptCount val="11"/>
                <c:pt idx="0">
                  <c:v>0.27243484303108717</c:v>
                </c:pt>
                <c:pt idx="1">
                  <c:v>0.36328131580465939</c:v>
                </c:pt>
                <c:pt idx="2">
                  <c:v>0.47281318357228452</c:v>
                </c:pt>
                <c:pt idx="3">
                  <c:v>0.58139431393015306</c:v>
                </c:pt>
                <c:pt idx="4">
                  <c:v>0.68715315661973475</c:v>
                </c:pt>
                <c:pt idx="5">
                  <c:v>0.78986115082843</c:v>
                </c:pt>
                <c:pt idx="6">
                  <c:v>0.90930118769244295</c:v>
                </c:pt>
                <c:pt idx="7">
                  <c:v>1.0535507965369899</c:v>
                </c:pt>
                <c:pt idx="8">
                  <c:v>1.2120211375087642</c:v>
                </c:pt>
                <c:pt idx="9">
                  <c:v>1.3489252146119262</c:v>
                </c:pt>
                <c:pt idx="10">
                  <c:v>1.5351152481838015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46976"/>
        <c:axId val="478647536"/>
      </c:scatterChart>
      <c:valAx>
        <c:axId val="47864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7536"/>
        <c:crosses val="autoZero"/>
        <c:crossBetween val="midCat"/>
      </c:valAx>
      <c:valAx>
        <c:axId val="47864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6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'3L-0.5Lmin'!$J$65:$J$70</c:f>
              <c:numCache>
                <c:formatCode>General</c:formatCode>
                <c:ptCount val="6"/>
                <c:pt idx="0">
                  <c:v>4.0700000000000012</c:v>
                </c:pt>
                <c:pt idx="1">
                  <c:v>5.0875000000000012</c:v>
                </c:pt>
                <c:pt idx="2">
                  <c:v>6.1050000000000022</c:v>
                </c:pt>
                <c:pt idx="3">
                  <c:v>7.1225000000000023</c:v>
                </c:pt>
                <c:pt idx="4">
                  <c:v>8.1400000000000023</c:v>
                </c:pt>
                <c:pt idx="5">
                  <c:v>9.1575000000000024</c:v>
                </c:pt>
              </c:numCache>
            </c:numRef>
          </c:xVal>
          <c:yVal>
            <c:numRef>
              <c:f>'3L-0.5Lmin'!$P$65:$P$70</c:f>
              <c:numCache>
                <c:formatCode>General</c:formatCode>
                <c:ptCount val="6"/>
                <c:pt idx="0">
                  <c:v>0.27506989066909232</c:v>
                </c:pt>
                <c:pt idx="1">
                  <c:v>0.44116497262150284</c:v>
                </c:pt>
                <c:pt idx="2">
                  <c:v>0.63287626976529643</c:v>
                </c:pt>
                <c:pt idx="3">
                  <c:v>0.86549856503404998</c:v>
                </c:pt>
                <c:pt idx="4">
                  <c:v>1.1531806374858311</c:v>
                </c:pt>
                <c:pt idx="5">
                  <c:v>1.4852182770391782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49776"/>
        <c:axId val="478650336"/>
      </c:scatterChart>
      <c:valAx>
        <c:axId val="47864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0336"/>
        <c:crosses val="autoZero"/>
        <c:crossBetween val="midCat"/>
      </c:valAx>
      <c:valAx>
        <c:axId val="4786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4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'3L-0.5Lmin'!$J$114:$J$119</c:f>
              <c:numCache>
                <c:formatCode>General</c:formatCode>
                <c:ptCount val="6"/>
                <c:pt idx="0">
                  <c:v>3.0525000000000011</c:v>
                </c:pt>
                <c:pt idx="1">
                  <c:v>4.0700000000000012</c:v>
                </c:pt>
                <c:pt idx="2">
                  <c:v>5.0875000000000012</c:v>
                </c:pt>
                <c:pt idx="3">
                  <c:v>6.1050000000000022</c:v>
                </c:pt>
                <c:pt idx="4">
                  <c:v>7.1225000000000023</c:v>
                </c:pt>
                <c:pt idx="5">
                  <c:v>8.1400000000000023</c:v>
                </c:pt>
              </c:numCache>
            </c:numRef>
          </c:xVal>
          <c:yVal>
            <c:numRef>
              <c:f>'3L-0.5Lmin'!$P$114:$P$119</c:f>
              <c:numCache>
                <c:formatCode>General</c:formatCode>
                <c:ptCount val="6"/>
                <c:pt idx="0">
                  <c:v>0.23879648388225733</c:v>
                </c:pt>
                <c:pt idx="1">
                  <c:v>0.4059662356556098</c:v>
                </c:pt>
                <c:pt idx="2">
                  <c:v>0.59947798936344843</c:v>
                </c:pt>
                <c:pt idx="3">
                  <c:v>0.81897854939915726</c:v>
                </c:pt>
                <c:pt idx="4">
                  <c:v>1.0827073808284453</c:v>
                </c:pt>
                <c:pt idx="5">
                  <c:v>1.3883003798467559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52576"/>
        <c:axId val="478653136"/>
      </c:scatterChart>
      <c:valAx>
        <c:axId val="47865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3136"/>
        <c:crosses val="autoZero"/>
        <c:crossBetween val="midCat"/>
      </c:valAx>
      <c:valAx>
        <c:axId val="47865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'3L-0.5Lmin'!$R$65:$R$72</c:f>
              <c:numCache>
                <c:formatCode>General</c:formatCode>
                <c:ptCount val="8"/>
                <c:pt idx="0">
                  <c:v>2.0225</c:v>
                </c:pt>
                <c:pt idx="1">
                  <c:v>2.5281250000000002</c:v>
                </c:pt>
                <c:pt idx="2">
                  <c:v>3.0337499999999999</c:v>
                </c:pt>
                <c:pt idx="3">
                  <c:v>3.5393749999999997</c:v>
                </c:pt>
                <c:pt idx="4">
                  <c:v>4.0449999999999999</c:v>
                </c:pt>
                <c:pt idx="5">
                  <c:v>4.5506250000000001</c:v>
                </c:pt>
                <c:pt idx="6">
                  <c:v>5.0562500000000004</c:v>
                </c:pt>
                <c:pt idx="7">
                  <c:v>5.5618749999999997</c:v>
                </c:pt>
              </c:numCache>
            </c:numRef>
          </c:xVal>
          <c:yVal>
            <c:numRef>
              <c:f>'3L-0.5Lmin'!$X$65:$X$72</c:f>
              <c:numCache>
                <c:formatCode>General</c:formatCode>
                <c:ptCount val="8"/>
                <c:pt idx="0">
                  <c:v>0.27080822296190732</c:v>
                </c:pt>
                <c:pt idx="1">
                  <c:v>0.41300093879686717</c:v>
                </c:pt>
                <c:pt idx="2">
                  <c:v>0.57525292875486234</c:v>
                </c:pt>
                <c:pt idx="3">
                  <c:v>0.74554745695347713</c:v>
                </c:pt>
                <c:pt idx="4">
                  <c:v>0.9203027733641157</c:v>
                </c:pt>
                <c:pt idx="5">
                  <c:v>1.1106970278831816</c:v>
                </c:pt>
                <c:pt idx="6">
                  <c:v>1.289983680981982</c:v>
                </c:pt>
                <c:pt idx="7">
                  <c:v>1.4774091496941131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55376"/>
        <c:axId val="478655936"/>
      </c:scatterChart>
      <c:valAx>
        <c:axId val="47865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5936"/>
        <c:crosses val="autoZero"/>
        <c:crossBetween val="midCat"/>
      </c:valAx>
      <c:valAx>
        <c:axId val="4786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'3L-0.5Lmin'!$R$115:$R$122</c:f>
              <c:numCache>
                <c:formatCode>General</c:formatCode>
                <c:ptCount val="8"/>
                <c:pt idx="0">
                  <c:v>2.0225</c:v>
                </c:pt>
                <c:pt idx="1">
                  <c:v>2.5281250000000002</c:v>
                </c:pt>
                <c:pt idx="2">
                  <c:v>3.0337499999999999</c:v>
                </c:pt>
                <c:pt idx="3">
                  <c:v>3.5393749999999997</c:v>
                </c:pt>
                <c:pt idx="4">
                  <c:v>4.0449999999999999</c:v>
                </c:pt>
                <c:pt idx="5">
                  <c:v>4.5506250000000001</c:v>
                </c:pt>
                <c:pt idx="6">
                  <c:v>5.0562500000000004</c:v>
                </c:pt>
                <c:pt idx="7">
                  <c:v>5.5618749999999997</c:v>
                </c:pt>
              </c:numCache>
            </c:numRef>
          </c:xVal>
          <c:yVal>
            <c:numRef>
              <c:f>'3L-0.5Lmin'!$X$115:$X$122</c:f>
              <c:numCache>
                <c:formatCode>General</c:formatCode>
                <c:ptCount val="8"/>
                <c:pt idx="0">
                  <c:v>0.27607139300618183</c:v>
                </c:pt>
                <c:pt idx="1">
                  <c:v>0.42824513643998435</c:v>
                </c:pt>
                <c:pt idx="2">
                  <c:v>0.59320673237145816</c:v>
                </c:pt>
                <c:pt idx="3">
                  <c:v>0.76902772456231949</c:v>
                </c:pt>
                <c:pt idx="4">
                  <c:v>0.93294516677929218</c:v>
                </c:pt>
                <c:pt idx="5">
                  <c:v>1.1229295963188162</c:v>
                </c:pt>
                <c:pt idx="6">
                  <c:v>1.319506120248304</c:v>
                </c:pt>
                <c:pt idx="7">
                  <c:v>1.4774091496941131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58176"/>
        <c:axId val="478658736"/>
      </c:scatterChart>
      <c:valAx>
        <c:axId val="47865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8736"/>
        <c:crosses val="autoZero"/>
        <c:crossBetween val="midCat"/>
      </c:valAx>
      <c:valAx>
        <c:axId val="47865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58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'3L-0.5Lmin'!$Z$65:$Z$70</c:f>
              <c:numCache>
                <c:formatCode>General</c:formatCode>
                <c:ptCount val="6"/>
                <c:pt idx="0">
                  <c:v>2.0225</c:v>
                </c:pt>
                <c:pt idx="1">
                  <c:v>2.5281250000000002</c:v>
                </c:pt>
                <c:pt idx="2">
                  <c:v>3.0337499999999999</c:v>
                </c:pt>
                <c:pt idx="3">
                  <c:v>3.5393749999999997</c:v>
                </c:pt>
                <c:pt idx="4">
                  <c:v>4.0449999999999999</c:v>
                </c:pt>
                <c:pt idx="5">
                  <c:v>4.5506250000000001</c:v>
                </c:pt>
              </c:numCache>
            </c:numRef>
          </c:xVal>
          <c:yVal>
            <c:numRef>
              <c:f>'3L-0.5Lmin'!$AF$65:$AF$70</c:f>
              <c:numCache>
                <c:formatCode>General</c:formatCode>
                <c:ptCount val="6"/>
                <c:pt idx="0">
                  <c:v>0.33827385856784092</c:v>
                </c:pt>
                <c:pt idx="1">
                  <c:v>0.53273045915404049</c:v>
                </c:pt>
                <c:pt idx="2">
                  <c:v>0.74444047494749599</c:v>
                </c:pt>
                <c:pt idx="3">
                  <c:v>0.97021907389971063</c:v>
                </c:pt>
                <c:pt idx="4">
                  <c:v>1.1973282616072674</c:v>
                </c:pt>
                <c:pt idx="5">
                  <c:v>1.4354846053106622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60976"/>
        <c:axId val="478661536"/>
      </c:scatterChart>
      <c:valAx>
        <c:axId val="47866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61536"/>
        <c:crosses val="autoZero"/>
        <c:crossBetween val="midCat"/>
      </c:valAx>
      <c:valAx>
        <c:axId val="4786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60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'3L-0.5Lmin'!$Z$114:$Z$119</c:f>
              <c:numCache>
                <c:formatCode>General</c:formatCode>
                <c:ptCount val="6"/>
                <c:pt idx="0">
                  <c:v>1.516875</c:v>
                </c:pt>
                <c:pt idx="1">
                  <c:v>2.0225</c:v>
                </c:pt>
                <c:pt idx="2">
                  <c:v>2.5281250000000002</c:v>
                </c:pt>
                <c:pt idx="3">
                  <c:v>3.0337499999999999</c:v>
                </c:pt>
                <c:pt idx="4">
                  <c:v>3.5393749999999997</c:v>
                </c:pt>
                <c:pt idx="5">
                  <c:v>4.0449999999999999</c:v>
                </c:pt>
              </c:numCache>
            </c:numRef>
          </c:xVal>
          <c:yVal>
            <c:numRef>
              <c:f>'3L-0.5Lmin'!$AF$114:$AF$119</c:f>
              <c:numCache>
                <c:formatCode>General</c:formatCode>
                <c:ptCount val="6"/>
                <c:pt idx="0">
                  <c:v>0.32020526415734091</c:v>
                </c:pt>
                <c:pt idx="1">
                  <c:v>0.52424864409813132</c:v>
                </c:pt>
                <c:pt idx="2">
                  <c:v>0.74444047494749599</c:v>
                </c:pt>
                <c:pt idx="3">
                  <c:v>0.98886142470899041</c:v>
                </c:pt>
                <c:pt idx="4">
                  <c:v>1.2310014767138555</c:v>
                </c:pt>
                <c:pt idx="5">
                  <c:v>1.4872202797098513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63776"/>
        <c:axId val="478664336"/>
      </c:scatterChart>
      <c:valAx>
        <c:axId val="47866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64336"/>
        <c:crosses val="autoZero"/>
        <c:crossBetween val="midCat"/>
      </c:valAx>
      <c:valAx>
        <c:axId val="478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6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'3L-0.5Lmin'!$AH$64:$AH$69</c:f>
              <c:numCache>
                <c:formatCode>General</c:formatCode>
                <c:ptCount val="6"/>
                <c:pt idx="0">
                  <c:v>1.516875</c:v>
                </c:pt>
                <c:pt idx="1">
                  <c:v>2.0225</c:v>
                </c:pt>
                <c:pt idx="2">
                  <c:v>2.5281250000000002</c:v>
                </c:pt>
                <c:pt idx="3">
                  <c:v>3.0337499999999999</c:v>
                </c:pt>
                <c:pt idx="4">
                  <c:v>3.5393749999999997</c:v>
                </c:pt>
                <c:pt idx="5">
                  <c:v>4.0449999999999999</c:v>
                </c:pt>
              </c:numCache>
            </c:numRef>
          </c:xVal>
          <c:yVal>
            <c:numRef>
              <c:f>'3L-0.5Lmin'!$AN$64:$AN$69</c:f>
              <c:numCache>
                <c:formatCode>General</c:formatCode>
                <c:ptCount val="6"/>
                <c:pt idx="0">
                  <c:v>0.30180945171099161</c:v>
                </c:pt>
                <c:pt idx="1">
                  <c:v>0.5155126092461142</c:v>
                </c:pt>
                <c:pt idx="2">
                  <c:v>0.74877429072590873</c:v>
                </c:pt>
                <c:pt idx="3">
                  <c:v>0.99225027067319371</c:v>
                </c:pt>
                <c:pt idx="4">
                  <c:v>1.2673986069777186</c:v>
                </c:pt>
                <c:pt idx="5">
                  <c:v>1.5538951428353978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520864"/>
        <c:axId val="479521424"/>
      </c:scatterChart>
      <c:valAx>
        <c:axId val="47952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1424"/>
        <c:crosses val="autoZero"/>
        <c:crossBetween val="midCat"/>
      </c:valAx>
      <c:valAx>
        <c:axId val="47952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0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'2L-0.2Lmin'!$Z$67:$Z$74</c:f>
              <c:numCache>
                <c:formatCode>0.00</c:formatCode>
                <c:ptCount val="8"/>
                <c:pt idx="0">
                  <c:v>5.1885714285714277</c:v>
                </c:pt>
                <c:pt idx="1">
                  <c:v>6.226285714285714</c:v>
                </c:pt>
                <c:pt idx="2">
                  <c:v>7.2639999999999993</c:v>
                </c:pt>
                <c:pt idx="3">
                  <c:v>8.3017142857142847</c:v>
                </c:pt>
                <c:pt idx="4">
                  <c:v>9.3394285714285701</c:v>
                </c:pt>
                <c:pt idx="5">
                  <c:v>10.377142857142855</c:v>
                </c:pt>
                <c:pt idx="6">
                  <c:v>11.414857142857141</c:v>
                </c:pt>
                <c:pt idx="7">
                  <c:v>12.452571428571428</c:v>
                </c:pt>
              </c:numCache>
            </c:numRef>
          </c:xVal>
          <c:yVal>
            <c:numRef>
              <c:f>'2L-0.2Lmin'!$AF$67:$AF$74</c:f>
              <c:numCache>
                <c:formatCode>General</c:formatCode>
                <c:ptCount val="8"/>
                <c:pt idx="0">
                  <c:v>0.32989392126109046</c:v>
                </c:pt>
                <c:pt idx="1">
                  <c:v>0.457284856837961</c:v>
                </c:pt>
                <c:pt idx="2">
                  <c:v>0.58878716523570251</c:v>
                </c:pt>
                <c:pt idx="3">
                  <c:v>0.73605468157122189</c:v>
                </c:pt>
                <c:pt idx="4">
                  <c:v>0.88430768602110443</c:v>
                </c:pt>
                <c:pt idx="5">
                  <c:v>1.0469690555162712</c:v>
                </c:pt>
                <c:pt idx="6">
                  <c:v>1.2241755116434552</c:v>
                </c:pt>
                <c:pt idx="7">
                  <c:v>1.4271163556401456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23136"/>
        <c:axId val="469023696"/>
      </c:scatterChart>
      <c:valAx>
        <c:axId val="46902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3696"/>
        <c:crosses val="autoZero"/>
        <c:crossBetween val="midCat"/>
      </c:valAx>
      <c:valAx>
        <c:axId val="46902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3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0.5L/min,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'3L-0.5Lmin'!$AH$114:$AH$118</c:f>
              <c:numCache>
                <c:formatCode>General</c:formatCode>
                <c:ptCount val="5"/>
                <c:pt idx="0">
                  <c:v>1.516875</c:v>
                </c:pt>
                <c:pt idx="1">
                  <c:v>2.0225</c:v>
                </c:pt>
                <c:pt idx="2">
                  <c:v>2.5281250000000002</c:v>
                </c:pt>
                <c:pt idx="3">
                  <c:v>3.0337499999999999</c:v>
                </c:pt>
                <c:pt idx="4">
                  <c:v>3.5393749999999997</c:v>
                </c:pt>
              </c:numCache>
            </c:numRef>
          </c:xVal>
          <c:yVal>
            <c:numRef>
              <c:f>'3L-0.5Lmin'!$AN$114:$AN$118</c:f>
              <c:numCache>
                <c:formatCode>General</c:formatCode>
                <c:ptCount val="5"/>
                <c:pt idx="0">
                  <c:v>0.30588277709862732</c:v>
                </c:pt>
                <c:pt idx="1">
                  <c:v>0.53756608996097166</c:v>
                </c:pt>
                <c:pt idx="2">
                  <c:v>0.79873038856920975</c:v>
                </c:pt>
                <c:pt idx="3">
                  <c:v>1.0856703459591019</c:v>
                </c:pt>
                <c:pt idx="4">
                  <c:v>1.396364939683487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523664"/>
        <c:axId val="479524224"/>
      </c:scatterChart>
      <c:valAx>
        <c:axId val="47952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4224"/>
        <c:crosses val="autoZero"/>
        <c:crossBetween val="midCat"/>
      </c:valAx>
      <c:valAx>
        <c:axId val="47952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'2L-0.2Lmin'!$Z$119:$Z$126</c:f>
              <c:numCache>
                <c:formatCode>0.00</c:formatCode>
                <c:ptCount val="8"/>
                <c:pt idx="0">
                  <c:v>5.1885714285714277</c:v>
                </c:pt>
                <c:pt idx="1">
                  <c:v>6.226285714285714</c:v>
                </c:pt>
                <c:pt idx="2">
                  <c:v>7.2639999999999993</c:v>
                </c:pt>
                <c:pt idx="3">
                  <c:v>8.3017142857142847</c:v>
                </c:pt>
                <c:pt idx="4">
                  <c:v>9.3394285714285701</c:v>
                </c:pt>
                <c:pt idx="5">
                  <c:v>10.377142857142855</c:v>
                </c:pt>
                <c:pt idx="6">
                  <c:v>11.414857142857141</c:v>
                </c:pt>
                <c:pt idx="7">
                  <c:v>12.452571428571428</c:v>
                </c:pt>
              </c:numCache>
            </c:numRef>
          </c:xVal>
          <c:yVal>
            <c:numRef>
              <c:f>'2L-0.2Lmin'!$AF$119:$AF$126</c:f>
              <c:numCache>
                <c:formatCode>General</c:formatCode>
                <c:ptCount val="8"/>
                <c:pt idx="0">
                  <c:v>0.3410828491788962</c:v>
                </c:pt>
                <c:pt idx="1">
                  <c:v>0.47160491061270943</c:v>
                </c:pt>
                <c:pt idx="2">
                  <c:v>0.61433600013565548</c:v>
                </c:pt>
                <c:pt idx="3">
                  <c:v>0.76571787339478092</c:v>
                </c:pt>
                <c:pt idx="4">
                  <c:v>0.92634106772765645</c:v>
                </c:pt>
                <c:pt idx="5">
                  <c:v>1.1147416705979936</c:v>
                </c:pt>
                <c:pt idx="6">
                  <c:v>1.2909841813155656</c:v>
                </c:pt>
                <c:pt idx="7">
                  <c:v>1.5005835075220184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25936"/>
        <c:axId val="469026496"/>
      </c:scatterChart>
      <c:valAx>
        <c:axId val="46902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6496"/>
        <c:crosses val="autoZero"/>
        <c:crossBetween val="midCat"/>
      </c:valAx>
      <c:valAx>
        <c:axId val="4690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'2L-0.2Lmin'!$AH$66:$AH$73</c:f>
              <c:numCache>
                <c:formatCode>0.00</c:formatCode>
                <c:ptCount val="8"/>
                <c:pt idx="0">
                  <c:v>4.1548387096774189</c:v>
                </c:pt>
                <c:pt idx="1">
                  <c:v>5.193548387096774</c:v>
                </c:pt>
                <c:pt idx="2">
                  <c:v>6.2322580645161283</c:v>
                </c:pt>
                <c:pt idx="3">
                  <c:v>7.2709677419354826</c:v>
                </c:pt>
                <c:pt idx="4">
                  <c:v>8.3096774193548377</c:v>
                </c:pt>
                <c:pt idx="5">
                  <c:v>9.3483870967741929</c:v>
                </c:pt>
                <c:pt idx="6">
                  <c:v>10.387096774193548</c:v>
                </c:pt>
                <c:pt idx="7">
                  <c:v>11.425806451612901</c:v>
                </c:pt>
              </c:numCache>
            </c:numRef>
          </c:xVal>
          <c:yVal>
            <c:numRef>
              <c:f>'2L-0.2Lmin'!$AN$66:$AN$73</c:f>
              <c:numCache>
                <c:formatCode>General</c:formatCode>
                <c:ptCount val="8"/>
                <c:pt idx="0">
                  <c:v>0.32434605682337236</c:v>
                </c:pt>
                <c:pt idx="1">
                  <c:v>0.457284856837961</c:v>
                </c:pt>
                <c:pt idx="2">
                  <c:v>0.59239727745980231</c:v>
                </c:pt>
                <c:pt idx="3">
                  <c:v>0.74023878809379584</c:v>
                </c:pt>
                <c:pt idx="4">
                  <c:v>0.89648810457797545</c:v>
                </c:pt>
                <c:pt idx="5">
                  <c:v>1.0671136216087385</c:v>
                </c:pt>
                <c:pt idx="6">
                  <c:v>1.2310014767138555</c:v>
                </c:pt>
                <c:pt idx="7">
                  <c:v>1.4188175528254505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28736"/>
        <c:axId val="469029296"/>
      </c:scatterChart>
      <c:valAx>
        <c:axId val="46902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9296"/>
        <c:crosses val="autoZero"/>
        <c:crossBetween val="midCat"/>
      </c:valAx>
      <c:valAx>
        <c:axId val="4690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28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'2L-0.2Lmin'!$AH$118:$AH$125</c:f>
              <c:numCache>
                <c:formatCode>0.00</c:formatCode>
                <c:ptCount val="8"/>
                <c:pt idx="0">
                  <c:v>4.1548387096774189</c:v>
                </c:pt>
                <c:pt idx="1">
                  <c:v>5.193548387096774</c:v>
                </c:pt>
                <c:pt idx="2">
                  <c:v>6.2322580645161283</c:v>
                </c:pt>
                <c:pt idx="3">
                  <c:v>7.2709677419354826</c:v>
                </c:pt>
                <c:pt idx="4">
                  <c:v>8.3096774193548377</c:v>
                </c:pt>
                <c:pt idx="5">
                  <c:v>9.3483870967741929</c:v>
                </c:pt>
                <c:pt idx="6">
                  <c:v>10.387096774193548</c:v>
                </c:pt>
                <c:pt idx="7">
                  <c:v>11.425806451612901</c:v>
                </c:pt>
              </c:numCache>
            </c:numRef>
          </c:xVal>
          <c:yVal>
            <c:numRef>
              <c:f>'2L-0.2Lmin'!$AN$118:$AN$125</c:f>
              <c:numCache>
                <c:formatCode>General</c:formatCode>
                <c:ptCount val="8"/>
                <c:pt idx="0">
                  <c:v>0.32989392126109046</c:v>
                </c:pt>
                <c:pt idx="1">
                  <c:v>0.46840490788203859</c:v>
                </c:pt>
                <c:pt idx="2">
                  <c:v>0.62362111791133501</c:v>
                </c:pt>
                <c:pt idx="3">
                  <c:v>0.78088609486795224</c:v>
                </c:pt>
                <c:pt idx="4">
                  <c:v>0.95711272639441036</c:v>
                </c:pt>
                <c:pt idx="5">
                  <c:v>1.152013065395225</c:v>
                </c:pt>
                <c:pt idx="6">
                  <c:v>1.3509272172825992</c:v>
                </c:pt>
                <c:pt idx="7">
                  <c:v>1.5896352851379203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031536"/>
        <c:axId val="469374448"/>
      </c:scatterChart>
      <c:valAx>
        <c:axId val="46903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74448"/>
        <c:crosses val="autoZero"/>
        <c:crossBetween val="midCat"/>
      </c:valAx>
      <c:valAx>
        <c:axId val="46937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031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0.3L/min,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'2L-0.3Lmin'!$B$34:$B$51</c:f>
              <c:numCache>
                <c:formatCode>0.00</c:formatCode>
                <c:ptCount val="18"/>
                <c:pt idx="0">
                  <c:v>5.0805555555555548</c:v>
                </c:pt>
                <c:pt idx="1">
                  <c:v>5.5886111111111099</c:v>
                </c:pt>
                <c:pt idx="2">
                  <c:v>6.0966666666666658</c:v>
                </c:pt>
                <c:pt idx="3">
                  <c:v>6.6047222222222217</c:v>
                </c:pt>
                <c:pt idx="4">
                  <c:v>7.1127777777777768</c:v>
                </c:pt>
                <c:pt idx="5">
                  <c:v>7.6208333333333318</c:v>
                </c:pt>
                <c:pt idx="6">
                  <c:v>8.1288888888888877</c:v>
                </c:pt>
                <c:pt idx="7">
                  <c:v>8.6369444444444436</c:v>
                </c:pt>
                <c:pt idx="8">
                  <c:v>9.1449999999999996</c:v>
                </c:pt>
                <c:pt idx="9">
                  <c:v>9.6530555555555537</c:v>
                </c:pt>
                <c:pt idx="10">
                  <c:v>10.16111111111111</c:v>
                </c:pt>
                <c:pt idx="11">
                  <c:v>10.669166666666666</c:v>
                </c:pt>
                <c:pt idx="12">
                  <c:v>11.17722222222222</c:v>
                </c:pt>
                <c:pt idx="13">
                  <c:v>11.685277777777776</c:v>
                </c:pt>
                <c:pt idx="14">
                  <c:v>12.193333333333332</c:v>
                </c:pt>
                <c:pt idx="15">
                  <c:v>12.701388888888888</c:v>
                </c:pt>
                <c:pt idx="16">
                  <c:v>13.209444444444443</c:v>
                </c:pt>
                <c:pt idx="17">
                  <c:v>13.717499999999998</c:v>
                </c:pt>
              </c:numCache>
            </c:numRef>
          </c:xVal>
          <c:yVal>
            <c:numRef>
              <c:f>'2L-0.3Lmin'!$H$34:$H$51</c:f>
              <c:numCache>
                <c:formatCode>General</c:formatCode>
                <c:ptCount val="18"/>
                <c:pt idx="0">
                  <c:v>0.23979798621934684</c:v>
                </c:pt>
                <c:pt idx="1">
                  <c:v>0.28401845469871367</c:v>
                </c:pt>
                <c:pt idx="2">
                  <c:v>0.33587181630896923</c:v>
                </c:pt>
                <c:pt idx="3">
                  <c:v>0.39056170260558953</c:v>
                </c:pt>
                <c:pt idx="4">
                  <c:v>0.44685032427101867</c:v>
                </c:pt>
                <c:pt idx="5">
                  <c:v>0.50566711328374347</c:v>
                </c:pt>
                <c:pt idx="6">
                  <c:v>0.56639547492080156</c:v>
                </c:pt>
                <c:pt idx="7">
                  <c:v>0.63576634679025412</c:v>
                </c:pt>
                <c:pt idx="8">
                  <c:v>0.70320762758578659</c:v>
                </c:pt>
                <c:pt idx="9">
                  <c:v>0.77444192295319181</c:v>
                </c:pt>
                <c:pt idx="10">
                  <c:v>0.84997076541992866</c:v>
                </c:pt>
                <c:pt idx="11">
                  <c:v>0.93167371079109562</c:v>
                </c:pt>
                <c:pt idx="12">
                  <c:v>1.0123519443837028</c:v>
                </c:pt>
                <c:pt idx="13">
                  <c:v>1.1016198097320646</c:v>
                </c:pt>
                <c:pt idx="14">
                  <c:v>1.1897270772423316</c:v>
                </c:pt>
                <c:pt idx="15">
                  <c:v>1.293626672260483</c:v>
                </c:pt>
                <c:pt idx="16">
                  <c:v>1.4034578314139776</c:v>
                </c:pt>
                <c:pt idx="17">
                  <c:v>1.5085920771308008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76688"/>
        <c:axId val="469377248"/>
      </c:scatterChart>
      <c:valAx>
        <c:axId val="46937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77248"/>
        <c:crosses val="autoZero"/>
        <c:crossBetween val="midCat"/>
      </c:valAx>
      <c:valAx>
        <c:axId val="4693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7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0.3L/min,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'2L-0.3Lmin'!$J$32:$J$44</c:f>
              <c:numCache>
                <c:formatCode>0.00</c:formatCode>
                <c:ptCount val="13"/>
                <c:pt idx="0">
                  <c:v>4.1517241379310343</c:v>
                </c:pt>
                <c:pt idx="1">
                  <c:v>4.6706896551724135</c:v>
                </c:pt>
                <c:pt idx="2">
                  <c:v>5.1896551724137927</c:v>
                </c:pt>
                <c:pt idx="3">
                  <c:v>5.7086206896551719</c:v>
                </c:pt>
                <c:pt idx="4">
                  <c:v>6.227586206896552</c:v>
                </c:pt>
                <c:pt idx="5">
                  <c:v>6.7465517241379311</c:v>
                </c:pt>
                <c:pt idx="6">
                  <c:v>7.2655172413793103</c:v>
                </c:pt>
                <c:pt idx="7">
                  <c:v>7.7844827586206895</c:v>
                </c:pt>
                <c:pt idx="8">
                  <c:v>8.3034482758620687</c:v>
                </c:pt>
                <c:pt idx="9">
                  <c:v>8.8224137931034488</c:v>
                </c:pt>
                <c:pt idx="10">
                  <c:v>9.341379310344827</c:v>
                </c:pt>
                <c:pt idx="11">
                  <c:v>9.8603448275862071</c:v>
                </c:pt>
                <c:pt idx="12">
                  <c:v>10.379310344827585</c:v>
                </c:pt>
              </c:numCache>
            </c:numRef>
          </c:xVal>
          <c:yVal>
            <c:numRef>
              <c:f>'2L-0.3Lmin'!$P$32:$P$44</c:f>
              <c:numCache>
                <c:formatCode>General</c:formatCode>
                <c:ptCount val="13"/>
                <c:pt idx="0">
                  <c:v>0.27246510664692075</c:v>
                </c:pt>
                <c:pt idx="1">
                  <c:v>0.34037986145223015</c:v>
                </c:pt>
                <c:pt idx="2">
                  <c:v>0.41248972304512876</c:v>
                </c:pt>
                <c:pt idx="3">
                  <c:v>0.49102299646981079</c:v>
                </c:pt>
                <c:pt idx="4">
                  <c:v>0.57447565084244667</c:v>
                </c:pt>
                <c:pt idx="5">
                  <c:v>0.66358837831840078</c:v>
                </c:pt>
                <c:pt idx="6">
                  <c:v>0.76142602131323966</c:v>
                </c:pt>
                <c:pt idx="7">
                  <c:v>0.85920176489002809</c:v>
                </c:pt>
                <c:pt idx="8">
                  <c:v>0.96233467037556197</c:v>
                </c:pt>
                <c:pt idx="9">
                  <c:v>1.0700248318161969</c:v>
                </c:pt>
                <c:pt idx="10">
                  <c:v>1.1907275775759152</c:v>
                </c:pt>
                <c:pt idx="11">
                  <c:v>1.3205066205818874</c:v>
                </c:pt>
                <c:pt idx="12">
                  <c:v>1.4675044165454332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79488"/>
        <c:axId val="469380048"/>
      </c:scatterChart>
      <c:valAx>
        <c:axId val="46937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0048"/>
        <c:crosses val="autoZero"/>
        <c:crossBetween val="midCat"/>
      </c:valAx>
      <c:valAx>
        <c:axId val="46938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7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0.3L/min,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'2L-0.3Lmin'!$R$31:$R$42</c:f>
              <c:numCache>
                <c:formatCode>0.00</c:formatCode>
                <c:ptCount val="12"/>
                <c:pt idx="0">
                  <c:v>3.590416666666667</c:v>
                </c:pt>
                <c:pt idx="1">
                  <c:v>4.1033333333333335</c:v>
                </c:pt>
                <c:pt idx="2">
                  <c:v>4.61625</c:v>
                </c:pt>
                <c:pt idx="3">
                  <c:v>5.1291666666666664</c:v>
                </c:pt>
                <c:pt idx="4">
                  <c:v>5.6420833333333338</c:v>
                </c:pt>
                <c:pt idx="5">
                  <c:v>6.1550000000000002</c:v>
                </c:pt>
                <c:pt idx="6">
                  <c:v>6.6679166666666667</c:v>
                </c:pt>
                <c:pt idx="7">
                  <c:v>7.1808333333333341</c:v>
                </c:pt>
                <c:pt idx="8">
                  <c:v>7.6937500000000005</c:v>
                </c:pt>
                <c:pt idx="9">
                  <c:v>8.206666666666667</c:v>
                </c:pt>
                <c:pt idx="10">
                  <c:v>8.7195833333333344</c:v>
                </c:pt>
                <c:pt idx="11">
                  <c:v>9.2324999999999999</c:v>
                </c:pt>
              </c:numCache>
            </c:numRef>
          </c:xVal>
          <c:yVal>
            <c:numRef>
              <c:f>'2L-0.3Lmin'!$X$31:$X$42</c:f>
              <c:numCache>
                <c:formatCode>General</c:formatCode>
                <c:ptCount val="12"/>
                <c:pt idx="0">
                  <c:v>0.28968407512245409</c:v>
                </c:pt>
                <c:pt idx="1">
                  <c:v>0.37106368139083196</c:v>
                </c:pt>
                <c:pt idx="2">
                  <c:v>0.45886588483527979</c:v>
                </c:pt>
                <c:pt idx="3">
                  <c:v>0.54904683658618858</c:v>
                </c:pt>
                <c:pt idx="4">
                  <c:v>0.64626359466109484</c:v>
                </c:pt>
                <c:pt idx="5">
                  <c:v>0.75608698033381949</c:v>
                </c:pt>
                <c:pt idx="6">
                  <c:v>0.86393550154022669</c:v>
                </c:pt>
                <c:pt idx="7">
                  <c:v>0.98216347602486276</c:v>
                </c:pt>
                <c:pt idx="8">
                  <c:v>1.1132184410574724</c:v>
                </c:pt>
                <c:pt idx="9">
                  <c:v>1.2430601930339829</c:v>
                </c:pt>
                <c:pt idx="10">
                  <c:v>1.392312433445454</c:v>
                </c:pt>
                <c:pt idx="11">
                  <c:v>1.5535302804958044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82288"/>
        <c:axId val="469382848"/>
      </c:scatterChart>
      <c:valAx>
        <c:axId val="46938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2848"/>
        <c:crosses val="autoZero"/>
        <c:crossBetween val="midCat"/>
      </c:valAx>
      <c:valAx>
        <c:axId val="46938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0.3L/min,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'2L-0.3Lmin'!$Z$30:$Z$41</c:f>
              <c:numCache>
                <c:formatCode>0.00</c:formatCode>
                <c:ptCount val="12"/>
                <c:pt idx="0">
                  <c:v>3.01</c:v>
                </c:pt>
                <c:pt idx="1">
                  <c:v>3.5116666666666663</c:v>
                </c:pt>
                <c:pt idx="2">
                  <c:v>4.0133333333333328</c:v>
                </c:pt>
                <c:pt idx="3">
                  <c:v>4.5149999999999997</c:v>
                </c:pt>
                <c:pt idx="4">
                  <c:v>5.0166666666666657</c:v>
                </c:pt>
                <c:pt idx="5">
                  <c:v>5.5183333333333326</c:v>
                </c:pt>
                <c:pt idx="6">
                  <c:v>6.02</c:v>
                </c:pt>
                <c:pt idx="7">
                  <c:v>6.5216666666666656</c:v>
                </c:pt>
                <c:pt idx="8">
                  <c:v>7.0233333333333325</c:v>
                </c:pt>
                <c:pt idx="9">
                  <c:v>7.5249999999999986</c:v>
                </c:pt>
                <c:pt idx="10">
                  <c:v>8.0266666666666655</c:v>
                </c:pt>
                <c:pt idx="11">
                  <c:v>8.5283333333333324</c:v>
                </c:pt>
              </c:numCache>
            </c:numRef>
          </c:xVal>
          <c:yVal>
            <c:numRef>
              <c:f>'2L-0.3Lmin'!$AF$30:$AF$41</c:f>
              <c:numCache>
                <c:formatCode>General</c:formatCode>
                <c:ptCount val="12"/>
                <c:pt idx="0">
                  <c:v>0.23635544528644031</c:v>
                </c:pt>
                <c:pt idx="1">
                  <c:v>0.32434605682337236</c:v>
                </c:pt>
                <c:pt idx="2">
                  <c:v>0.4147581550197571</c:v>
                </c:pt>
                <c:pt idx="3">
                  <c:v>0.51667603744416635</c:v>
                </c:pt>
                <c:pt idx="4">
                  <c:v>0.62362111791133523</c:v>
                </c:pt>
                <c:pt idx="5">
                  <c:v>0.73084904774395676</c:v>
                </c:pt>
                <c:pt idx="6">
                  <c:v>0.85097126575351223</c:v>
                </c:pt>
                <c:pt idx="7">
                  <c:v>0.98082925301172619</c:v>
                </c:pt>
                <c:pt idx="8">
                  <c:v>1.1162672239068305</c:v>
                </c:pt>
                <c:pt idx="9">
                  <c:v>1.2552660987134865</c:v>
                </c:pt>
                <c:pt idx="10">
                  <c:v>1.412638336459493</c:v>
                </c:pt>
                <c:pt idx="11">
                  <c:v>1.5823092450458476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85088"/>
        <c:axId val="469385648"/>
      </c:scatterChart>
      <c:valAx>
        <c:axId val="46938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5648"/>
        <c:crosses val="autoZero"/>
        <c:crossBetween val="midCat"/>
      </c:valAx>
      <c:valAx>
        <c:axId val="46938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5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'2L-0.2Lmin'!$J$29:$J$37</c:f>
              <c:numCache>
                <c:formatCode>0.00</c:formatCode>
                <c:ptCount val="9"/>
                <c:pt idx="0">
                  <c:v>5.2157894736842092</c:v>
                </c:pt>
                <c:pt idx="1">
                  <c:v>6.258947368421051</c:v>
                </c:pt>
                <c:pt idx="2">
                  <c:v>7.3021052631578929</c:v>
                </c:pt>
                <c:pt idx="3">
                  <c:v>8.3452631578947347</c:v>
                </c:pt>
                <c:pt idx="4">
                  <c:v>9.3884210526315766</c:v>
                </c:pt>
                <c:pt idx="5">
                  <c:v>10.431578947368418</c:v>
                </c:pt>
                <c:pt idx="6">
                  <c:v>11.47473684210526</c:v>
                </c:pt>
                <c:pt idx="7">
                  <c:v>12.517894736842102</c:v>
                </c:pt>
                <c:pt idx="8">
                  <c:v>13.561052631578944</c:v>
                </c:pt>
              </c:numCache>
            </c:numRef>
          </c:xVal>
          <c:yVal>
            <c:numRef>
              <c:f>'2L-0.2Lmin'!$P$29:$P$37</c:f>
              <c:numCache>
                <c:formatCode>General</c:formatCode>
                <c:ptCount val="9"/>
                <c:pt idx="0">
                  <c:v>0.29538601274834375</c:v>
                </c:pt>
                <c:pt idx="1">
                  <c:v>0.40621614081338731</c:v>
                </c:pt>
                <c:pt idx="2">
                  <c:v>0.53172995882045704</c:v>
                </c:pt>
                <c:pt idx="3">
                  <c:v>0.66550474927994063</c:v>
                </c:pt>
                <c:pt idx="4">
                  <c:v>0.80643582662848912</c:v>
                </c:pt>
                <c:pt idx="5">
                  <c:v>0.96526860134681314</c:v>
                </c:pt>
                <c:pt idx="6">
                  <c:v>1.1399975048309641</c:v>
                </c:pt>
                <c:pt idx="7">
                  <c:v>1.3289135273501993</c:v>
                </c:pt>
                <c:pt idx="8">
                  <c:v>1.5431179459798749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585344"/>
        <c:axId val="466585904"/>
      </c:scatterChart>
      <c:valAx>
        <c:axId val="46658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5904"/>
        <c:crosses val="autoZero"/>
        <c:crossBetween val="midCat"/>
      </c:valAx>
      <c:valAx>
        <c:axId val="46658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5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0.3L/min,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'2L-0.3Lmin'!$AH$30:$AH$40</c:f>
              <c:numCache>
                <c:formatCode>0.00</c:formatCode>
                <c:ptCount val="11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</c:numCache>
            </c:numRef>
          </c:xVal>
          <c:yVal>
            <c:numRef>
              <c:f>'2L-0.3Lmin'!$AN$30:$AN$40</c:f>
              <c:numCache>
                <c:formatCode>General</c:formatCode>
                <c:ptCount val="11"/>
                <c:pt idx="0">
                  <c:v>0.25941860717892162</c:v>
                </c:pt>
                <c:pt idx="1">
                  <c:v>0.35382187495632589</c:v>
                </c:pt>
                <c:pt idx="2">
                  <c:v>0.457284856837961</c:v>
                </c:pt>
                <c:pt idx="3">
                  <c:v>0.56827819851407591</c:v>
                </c:pt>
                <c:pt idx="4">
                  <c:v>0.68517901091076849</c:v>
                </c:pt>
                <c:pt idx="5">
                  <c:v>0.80743632696207313</c:v>
                </c:pt>
                <c:pt idx="6">
                  <c:v>0.92886951408101504</c:v>
                </c:pt>
                <c:pt idx="7">
                  <c:v>1.0598724603521792</c:v>
                </c:pt>
                <c:pt idx="8">
                  <c:v>1.2106617924767327</c:v>
                </c:pt>
                <c:pt idx="9">
                  <c:v>1.3743657902546169</c:v>
                </c:pt>
                <c:pt idx="10">
                  <c:v>1.5371172508544746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87888"/>
        <c:axId val="469388448"/>
      </c:scatterChart>
      <c:valAx>
        <c:axId val="46938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8448"/>
        <c:crosses val="autoZero"/>
        <c:crossBetween val="midCat"/>
      </c:valAx>
      <c:valAx>
        <c:axId val="4693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</a:t>
            </a:r>
            <a:r>
              <a:rPr lang="en-ZA" baseline="0"/>
              <a:t> </a:t>
            </a:r>
            <a:r>
              <a:rPr lang="en-ZA"/>
              <a:t>0.3L/min,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'2L-0.3Lmin'!$B$82:$B$99</c:f>
              <c:numCache>
                <c:formatCode>0.00</c:formatCode>
                <c:ptCount val="18"/>
                <c:pt idx="0">
                  <c:v>5.0805555555555548</c:v>
                </c:pt>
                <c:pt idx="1">
                  <c:v>5.5886111111111099</c:v>
                </c:pt>
                <c:pt idx="2">
                  <c:v>6.0966666666666658</c:v>
                </c:pt>
                <c:pt idx="3">
                  <c:v>6.6047222222222217</c:v>
                </c:pt>
                <c:pt idx="4">
                  <c:v>7.1127777777777768</c:v>
                </c:pt>
                <c:pt idx="5">
                  <c:v>7.6208333333333318</c:v>
                </c:pt>
                <c:pt idx="6">
                  <c:v>8.1288888888888877</c:v>
                </c:pt>
                <c:pt idx="7">
                  <c:v>8.6369444444444436</c:v>
                </c:pt>
                <c:pt idx="8">
                  <c:v>9.1449999999999996</c:v>
                </c:pt>
                <c:pt idx="9">
                  <c:v>9.6530555555555537</c:v>
                </c:pt>
                <c:pt idx="10">
                  <c:v>10.16111111111111</c:v>
                </c:pt>
                <c:pt idx="11">
                  <c:v>10.669166666666666</c:v>
                </c:pt>
                <c:pt idx="12">
                  <c:v>11.17722222222222</c:v>
                </c:pt>
                <c:pt idx="13">
                  <c:v>11.685277777777776</c:v>
                </c:pt>
                <c:pt idx="14">
                  <c:v>12.193333333333332</c:v>
                </c:pt>
                <c:pt idx="15">
                  <c:v>12.701388888888888</c:v>
                </c:pt>
                <c:pt idx="16">
                  <c:v>13.209444444444443</c:v>
                </c:pt>
                <c:pt idx="17">
                  <c:v>13.717499999999998</c:v>
                </c:pt>
              </c:numCache>
            </c:numRef>
          </c:xVal>
          <c:yVal>
            <c:numRef>
              <c:f>'2L-0.3Lmin'!$H$82:$H$99</c:f>
              <c:numCache>
                <c:formatCode>General</c:formatCode>
                <c:ptCount val="18"/>
                <c:pt idx="0">
                  <c:v>0.24902675213307229</c:v>
                </c:pt>
                <c:pt idx="1">
                  <c:v>0.29236905793190454</c:v>
                </c:pt>
                <c:pt idx="2">
                  <c:v>0.34472261041489116</c:v>
                </c:pt>
                <c:pt idx="3">
                  <c:v>0.39996921618323555</c:v>
                </c:pt>
                <c:pt idx="4">
                  <c:v>0.45528285416728786</c:v>
                </c:pt>
                <c:pt idx="5">
                  <c:v>0.51719187076583428</c:v>
                </c:pt>
                <c:pt idx="6">
                  <c:v>0.57425142641777271</c:v>
                </c:pt>
                <c:pt idx="7">
                  <c:v>0.64426159199042188</c:v>
                </c:pt>
                <c:pt idx="8">
                  <c:v>0.70930914851694338</c:v>
                </c:pt>
                <c:pt idx="9">
                  <c:v>0.77888409219727917</c:v>
                </c:pt>
                <c:pt idx="10">
                  <c:v>0.85366410738704712</c:v>
                </c:pt>
                <c:pt idx="11">
                  <c:v>0.93704571632609812</c:v>
                </c:pt>
                <c:pt idx="12">
                  <c:v>1.0168753179785832</c:v>
                </c:pt>
                <c:pt idx="13">
                  <c:v>1.1006183073949749</c:v>
                </c:pt>
                <c:pt idx="14">
                  <c:v>1.1887255749052421</c:v>
                </c:pt>
                <c:pt idx="15">
                  <c:v>1.2889821786448923</c:v>
                </c:pt>
                <c:pt idx="16">
                  <c:v>1.3883003798467559</c:v>
                </c:pt>
                <c:pt idx="17">
                  <c:v>1.4985815048513451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83024"/>
        <c:axId val="470483584"/>
      </c:scatterChart>
      <c:valAx>
        <c:axId val="47048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83584"/>
        <c:crosses val="autoZero"/>
        <c:crossBetween val="midCat"/>
      </c:valAx>
      <c:valAx>
        <c:axId val="47048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83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0.3L/min,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'2L-0.3Lmin'!$B$147:$B$164</c:f>
              <c:numCache>
                <c:formatCode>0.00</c:formatCode>
                <c:ptCount val="18"/>
                <c:pt idx="0">
                  <c:v>5.0805555555555548</c:v>
                </c:pt>
                <c:pt idx="1">
                  <c:v>5.5886111111111099</c:v>
                </c:pt>
                <c:pt idx="2">
                  <c:v>6.0966666666666658</c:v>
                </c:pt>
                <c:pt idx="3">
                  <c:v>6.6047222222222217</c:v>
                </c:pt>
                <c:pt idx="4">
                  <c:v>7.1127777777777768</c:v>
                </c:pt>
                <c:pt idx="5">
                  <c:v>7.6208333333333318</c:v>
                </c:pt>
                <c:pt idx="6">
                  <c:v>8.1288888888888877</c:v>
                </c:pt>
                <c:pt idx="7">
                  <c:v>8.6369444444444436</c:v>
                </c:pt>
                <c:pt idx="8">
                  <c:v>9.1449999999999996</c:v>
                </c:pt>
                <c:pt idx="9">
                  <c:v>9.6530555555555537</c:v>
                </c:pt>
                <c:pt idx="10">
                  <c:v>10.16111111111111</c:v>
                </c:pt>
                <c:pt idx="11">
                  <c:v>10.669166666666666</c:v>
                </c:pt>
                <c:pt idx="12">
                  <c:v>11.17722222222222</c:v>
                </c:pt>
                <c:pt idx="13">
                  <c:v>11.685277777777776</c:v>
                </c:pt>
                <c:pt idx="14">
                  <c:v>12.193333333333332</c:v>
                </c:pt>
                <c:pt idx="15">
                  <c:v>12.701388888888888</c:v>
                </c:pt>
                <c:pt idx="16">
                  <c:v>13.209444444444443</c:v>
                </c:pt>
                <c:pt idx="17">
                  <c:v>13.717499999999998</c:v>
                </c:pt>
              </c:numCache>
            </c:numRef>
          </c:xVal>
          <c:yVal>
            <c:numRef>
              <c:f>'2L-0.3Lmin'!$H$147:$H$164</c:f>
              <c:numCache>
                <c:formatCode>General</c:formatCode>
                <c:ptCount val="18"/>
                <c:pt idx="0">
                  <c:v>0.23067181773500126</c:v>
                </c:pt>
                <c:pt idx="1">
                  <c:v>0.27575350158650713</c:v>
                </c:pt>
                <c:pt idx="2">
                  <c:v>0.32711614169718783</c:v>
                </c:pt>
                <c:pt idx="3">
                  <c:v>0.38126041941134703</c:v>
                </c:pt>
                <c:pt idx="4">
                  <c:v>0.43850496218636464</c:v>
                </c:pt>
                <c:pt idx="5">
                  <c:v>0.49429632181478</c:v>
                </c:pt>
                <c:pt idx="6">
                  <c:v>0.55861628760233906</c:v>
                </c:pt>
                <c:pt idx="7">
                  <c:v>0.62735944002194222</c:v>
                </c:pt>
                <c:pt idx="8">
                  <c:v>0.69715520195748415</c:v>
                </c:pt>
                <c:pt idx="9">
                  <c:v>0.77002822489590306</c:v>
                </c:pt>
                <c:pt idx="10">
                  <c:v>0.84629836005412018</c:v>
                </c:pt>
                <c:pt idx="11">
                  <c:v>0.92634106772765645</c:v>
                </c:pt>
                <c:pt idx="12">
                  <c:v>1.0078579253996456</c:v>
                </c:pt>
                <c:pt idx="13">
                  <c:v>1.1026203100656482</c:v>
                </c:pt>
                <c:pt idx="14">
                  <c:v>1.1907275775759152</c:v>
                </c:pt>
                <c:pt idx="15">
                  <c:v>1.2982834837971775</c:v>
                </c:pt>
                <c:pt idx="16">
                  <c:v>1.4188175528254505</c:v>
                </c:pt>
                <c:pt idx="17">
                  <c:v>1.5186835491656356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85824"/>
        <c:axId val="470486384"/>
      </c:scatterChart>
      <c:valAx>
        <c:axId val="47048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86384"/>
        <c:crosses val="autoZero"/>
        <c:crossBetween val="midCat"/>
      </c:valAx>
      <c:valAx>
        <c:axId val="47048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8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'2L-0.3Lmin'!$J$80:$J$92</c:f>
              <c:numCache>
                <c:formatCode>0.00</c:formatCode>
                <c:ptCount val="13"/>
                <c:pt idx="0">
                  <c:v>4.1517241379310343</c:v>
                </c:pt>
                <c:pt idx="1">
                  <c:v>4.6706896551724135</c:v>
                </c:pt>
                <c:pt idx="2">
                  <c:v>5.1896551724137927</c:v>
                </c:pt>
                <c:pt idx="3">
                  <c:v>5.7086206896551719</c:v>
                </c:pt>
                <c:pt idx="4">
                  <c:v>6.227586206896552</c:v>
                </c:pt>
                <c:pt idx="5">
                  <c:v>6.7465517241379311</c:v>
                </c:pt>
                <c:pt idx="6">
                  <c:v>7.2655172413793103</c:v>
                </c:pt>
                <c:pt idx="7">
                  <c:v>7.7844827586206895</c:v>
                </c:pt>
                <c:pt idx="8">
                  <c:v>8.3034482758620687</c:v>
                </c:pt>
                <c:pt idx="9">
                  <c:v>8.8224137931034488</c:v>
                </c:pt>
                <c:pt idx="10">
                  <c:v>9.341379310344827</c:v>
                </c:pt>
                <c:pt idx="11">
                  <c:v>9.8603448275862071</c:v>
                </c:pt>
                <c:pt idx="12">
                  <c:v>10.379310344827585</c:v>
                </c:pt>
              </c:numCache>
            </c:numRef>
          </c:xVal>
          <c:yVal>
            <c:numRef>
              <c:f>'2L-0.3Lmin'!$P$80:$P$92</c:f>
              <c:numCache>
                <c:formatCode>General</c:formatCode>
                <c:ptCount val="13"/>
                <c:pt idx="0">
                  <c:v>0.26918748981561669</c:v>
                </c:pt>
                <c:pt idx="1">
                  <c:v>0.33687231664255274</c:v>
                </c:pt>
                <c:pt idx="2">
                  <c:v>0.41248972304512876</c:v>
                </c:pt>
                <c:pt idx="3">
                  <c:v>0.49429632181478</c:v>
                </c:pt>
                <c:pt idx="4">
                  <c:v>0.58519003905485301</c:v>
                </c:pt>
                <c:pt idx="5">
                  <c:v>0.67727383140365527</c:v>
                </c:pt>
                <c:pt idx="6">
                  <c:v>0.77652878949899651</c:v>
                </c:pt>
                <c:pt idx="7">
                  <c:v>0.87227384645738093</c:v>
                </c:pt>
                <c:pt idx="8">
                  <c:v>0.98082925301172619</c:v>
                </c:pt>
                <c:pt idx="9">
                  <c:v>1.1026203100656482</c:v>
                </c:pt>
                <c:pt idx="10">
                  <c:v>1.2310014767138555</c:v>
                </c:pt>
                <c:pt idx="11">
                  <c:v>1.3704210119636007</c:v>
                </c:pt>
                <c:pt idx="12">
                  <c:v>1.5417792639602854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88624"/>
        <c:axId val="470489184"/>
      </c:scatterChart>
      <c:valAx>
        <c:axId val="47048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89184"/>
        <c:crosses val="autoZero"/>
        <c:crossBetween val="midCat"/>
      </c:valAx>
      <c:valAx>
        <c:axId val="4704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88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'2L-0.3Lmin'!$J$145:$J$158</c:f>
              <c:numCache>
                <c:formatCode>0.00</c:formatCode>
                <c:ptCount val="14"/>
                <c:pt idx="0">
                  <c:v>4.1517241379310343</c:v>
                </c:pt>
                <c:pt idx="1">
                  <c:v>4.6706896551724135</c:v>
                </c:pt>
                <c:pt idx="2">
                  <c:v>5.1896551724137927</c:v>
                </c:pt>
                <c:pt idx="3">
                  <c:v>5.7086206896551719</c:v>
                </c:pt>
                <c:pt idx="4">
                  <c:v>6.227586206896552</c:v>
                </c:pt>
                <c:pt idx="5">
                  <c:v>6.7465517241379311</c:v>
                </c:pt>
                <c:pt idx="6">
                  <c:v>7.2655172413793103</c:v>
                </c:pt>
                <c:pt idx="7">
                  <c:v>7.7844827586206895</c:v>
                </c:pt>
                <c:pt idx="8">
                  <c:v>8.3034482758620687</c:v>
                </c:pt>
                <c:pt idx="9">
                  <c:v>8.8224137931034488</c:v>
                </c:pt>
                <c:pt idx="10">
                  <c:v>9.341379310344827</c:v>
                </c:pt>
                <c:pt idx="11">
                  <c:v>9.8603448275862071</c:v>
                </c:pt>
                <c:pt idx="12">
                  <c:v>10.379310344827585</c:v>
                </c:pt>
                <c:pt idx="13">
                  <c:v>10.898275862068965</c:v>
                </c:pt>
              </c:numCache>
            </c:numRef>
          </c:xVal>
          <c:yVal>
            <c:numRef>
              <c:f>'2L-0.3Lmin'!$P$145:$P$158</c:f>
              <c:numCache>
                <c:formatCode>General</c:formatCode>
                <c:ptCount val="14"/>
                <c:pt idx="0">
                  <c:v>0.27575350158650713</c:v>
                </c:pt>
                <c:pt idx="1">
                  <c:v>0.34389975245000975</c:v>
                </c:pt>
                <c:pt idx="2">
                  <c:v>0.41248972304512876</c:v>
                </c:pt>
                <c:pt idx="3">
                  <c:v>0.48776035083499447</c:v>
                </c:pt>
                <c:pt idx="4">
                  <c:v>0.56387484485580619</c:v>
                </c:pt>
                <c:pt idx="5">
                  <c:v>0.65008769109949827</c:v>
                </c:pt>
                <c:pt idx="6">
                  <c:v>0.74654795728706058</c:v>
                </c:pt>
                <c:pt idx="7">
                  <c:v>0.84629836005412018</c:v>
                </c:pt>
                <c:pt idx="8">
                  <c:v>0.9441759353636906</c:v>
                </c:pt>
                <c:pt idx="9">
                  <c:v>1.0384583658483622</c:v>
                </c:pt>
                <c:pt idx="10">
                  <c:v>1.152013065395225</c:v>
                </c:pt>
                <c:pt idx="11">
                  <c:v>1.2729656758128873</c:v>
                </c:pt>
                <c:pt idx="12">
                  <c:v>1.3983669423541598</c:v>
                </c:pt>
                <c:pt idx="13">
                  <c:v>1.5417792639602854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91424"/>
        <c:axId val="470491984"/>
      </c:scatterChart>
      <c:valAx>
        <c:axId val="47049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1984"/>
        <c:crosses val="autoZero"/>
        <c:crossBetween val="midCat"/>
      </c:valAx>
      <c:valAx>
        <c:axId val="47049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1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'2L-0.3Lmin'!$R$79:$R$91</c:f>
              <c:numCache>
                <c:formatCode>0.00</c:formatCode>
                <c:ptCount val="13"/>
                <c:pt idx="0">
                  <c:v>3.590416666666667</c:v>
                </c:pt>
                <c:pt idx="1">
                  <c:v>4.1033333333333335</c:v>
                </c:pt>
                <c:pt idx="2">
                  <c:v>4.61625</c:v>
                </c:pt>
                <c:pt idx="3">
                  <c:v>5.1291666666666664</c:v>
                </c:pt>
                <c:pt idx="4">
                  <c:v>5.6420833333333338</c:v>
                </c:pt>
                <c:pt idx="5">
                  <c:v>6.1550000000000002</c:v>
                </c:pt>
                <c:pt idx="6">
                  <c:v>6.6679166666666667</c:v>
                </c:pt>
                <c:pt idx="7">
                  <c:v>7.1808333333333341</c:v>
                </c:pt>
                <c:pt idx="8">
                  <c:v>7.6937500000000005</c:v>
                </c:pt>
                <c:pt idx="9">
                  <c:v>8.206666666666667</c:v>
                </c:pt>
                <c:pt idx="10">
                  <c:v>8.7195833333333344</c:v>
                </c:pt>
                <c:pt idx="11">
                  <c:v>9.2324999999999999</c:v>
                </c:pt>
                <c:pt idx="12">
                  <c:v>9.7454166666666673</c:v>
                </c:pt>
              </c:numCache>
            </c:numRef>
          </c:xVal>
          <c:yVal>
            <c:numRef>
              <c:f>'2L-0.3Lmin'!$X$79:$X$91</c:f>
              <c:numCache>
                <c:formatCode>General</c:formatCode>
                <c:ptCount val="13"/>
                <c:pt idx="0">
                  <c:v>0.28501895503229718</c:v>
                </c:pt>
                <c:pt idx="1">
                  <c:v>0.36096986822161325</c:v>
                </c:pt>
                <c:pt idx="2">
                  <c:v>0.44628710262841953</c:v>
                </c:pt>
                <c:pt idx="3">
                  <c:v>0.53102833108351022</c:v>
                </c:pt>
                <c:pt idx="4">
                  <c:v>0.62362111791133501</c:v>
                </c:pt>
                <c:pt idx="5">
                  <c:v>0.72567037226550546</c:v>
                </c:pt>
                <c:pt idx="6">
                  <c:v>0.82782208388654677</c:v>
                </c:pt>
                <c:pt idx="7">
                  <c:v>0.93904771899677109</c:v>
                </c:pt>
                <c:pt idx="8">
                  <c:v>1.061316503924413</c:v>
                </c:pt>
                <c:pt idx="9">
                  <c:v>1.1744140020843916</c:v>
                </c:pt>
                <c:pt idx="10">
                  <c:v>1.3056364581024367</c:v>
                </c:pt>
                <c:pt idx="11">
                  <c:v>1.4481697648379785</c:v>
                </c:pt>
                <c:pt idx="12">
                  <c:v>1.5994875815809317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94224"/>
        <c:axId val="470494784"/>
      </c:scatterChart>
      <c:valAx>
        <c:axId val="47049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4784"/>
        <c:crosses val="autoZero"/>
        <c:crossBetween val="midCat"/>
      </c:valAx>
      <c:valAx>
        <c:axId val="4704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'2L-0.3Lmin'!$R$144:$R$154</c:f>
              <c:numCache>
                <c:formatCode>0.00</c:formatCode>
                <c:ptCount val="11"/>
                <c:pt idx="0">
                  <c:v>3.590416666666667</c:v>
                </c:pt>
                <c:pt idx="1">
                  <c:v>4.1033333333333335</c:v>
                </c:pt>
                <c:pt idx="2">
                  <c:v>4.61625</c:v>
                </c:pt>
                <c:pt idx="3">
                  <c:v>5.1291666666666664</c:v>
                </c:pt>
                <c:pt idx="4">
                  <c:v>5.6420833333333338</c:v>
                </c:pt>
                <c:pt idx="5">
                  <c:v>6.1550000000000002</c:v>
                </c:pt>
                <c:pt idx="6">
                  <c:v>6.6679166666666667</c:v>
                </c:pt>
                <c:pt idx="7">
                  <c:v>7.1808333333333341</c:v>
                </c:pt>
                <c:pt idx="8">
                  <c:v>7.6937500000000005</c:v>
                </c:pt>
                <c:pt idx="9">
                  <c:v>8.206666666666667</c:v>
                </c:pt>
                <c:pt idx="10">
                  <c:v>8.7195833333333344</c:v>
                </c:pt>
              </c:numCache>
            </c:numRef>
          </c:xVal>
          <c:yVal>
            <c:numRef>
              <c:f>'2L-0.3Lmin'!$X$144:$X$154</c:f>
              <c:numCache>
                <c:formatCode>General</c:formatCode>
                <c:ptCount val="11"/>
                <c:pt idx="0">
                  <c:v>0.29437106060257756</c:v>
                </c:pt>
                <c:pt idx="1">
                  <c:v>0.38126041941134703</c:v>
                </c:pt>
                <c:pt idx="2">
                  <c:v>0.47160491061270943</c:v>
                </c:pt>
                <c:pt idx="3">
                  <c:v>0.56739597525438501</c:v>
                </c:pt>
                <c:pt idx="4">
                  <c:v>0.66943065394262924</c:v>
                </c:pt>
                <c:pt idx="5">
                  <c:v>0.78745786003118667</c:v>
                </c:pt>
                <c:pt idx="6">
                  <c:v>0.90140211938040449</c:v>
                </c:pt>
                <c:pt idx="7">
                  <c:v>1.0272222925814367</c:v>
                </c:pt>
                <c:pt idx="8">
                  <c:v>1.1679623668029029</c:v>
                </c:pt>
                <c:pt idx="9">
                  <c:v>1.3167682984712803</c:v>
                </c:pt>
                <c:pt idx="10">
                  <c:v>1.4872202797098513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97024"/>
        <c:axId val="470497584"/>
      </c:scatterChart>
      <c:valAx>
        <c:axId val="47049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7584"/>
        <c:crosses val="autoZero"/>
        <c:crossBetween val="midCat"/>
      </c:valAx>
      <c:valAx>
        <c:axId val="47049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'2L-0.3Lmin'!$Z$78:$Z$88</c:f>
              <c:numCache>
                <c:formatCode>0.00</c:formatCode>
                <c:ptCount val="11"/>
                <c:pt idx="0">
                  <c:v>3.01</c:v>
                </c:pt>
                <c:pt idx="1">
                  <c:v>3.5116666666666663</c:v>
                </c:pt>
                <c:pt idx="2">
                  <c:v>4.0133333333333328</c:v>
                </c:pt>
                <c:pt idx="3">
                  <c:v>4.5149999999999997</c:v>
                </c:pt>
                <c:pt idx="4">
                  <c:v>5.0166666666666657</c:v>
                </c:pt>
                <c:pt idx="5">
                  <c:v>5.5183333333333326</c:v>
                </c:pt>
                <c:pt idx="6">
                  <c:v>6.02</c:v>
                </c:pt>
                <c:pt idx="7">
                  <c:v>6.5216666666666656</c:v>
                </c:pt>
                <c:pt idx="8">
                  <c:v>7.0233333333333325</c:v>
                </c:pt>
                <c:pt idx="9">
                  <c:v>7.5249999999999986</c:v>
                </c:pt>
                <c:pt idx="10">
                  <c:v>8.0266666666666655</c:v>
                </c:pt>
              </c:numCache>
            </c:numRef>
          </c:xVal>
          <c:yVal>
            <c:numRef>
              <c:f>'2L-0.3Lmin'!$AF$78:$AF$88</c:f>
              <c:numCache>
                <c:formatCode>General</c:formatCode>
                <c:ptCount val="11"/>
                <c:pt idx="0">
                  <c:v>0.27312192112045119</c:v>
                </c:pt>
                <c:pt idx="1">
                  <c:v>0.3681693233644675</c:v>
                </c:pt>
                <c:pt idx="2">
                  <c:v>0.457284856837961</c:v>
                </c:pt>
                <c:pt idx="3">
                  <c:v>0.56387484485580619</c:v>
                </c:pt>
                <c:pt idx="4">
                  <c:v>0.67727383140365527</c:v>
                </c:pt>
                <c:pt idx="5">
                  <c:v>0.79186315349910308</c:v>
                </c:pt>
                <c:pt idx="6">
                  <c:v>0.91379385167556793</c:v>
                </c:pt>
                <c:pt idx="7">
                  <c:v>1.0469690555162712</c:v>
                </c:pt>
                <c:pt idx="8">
                  <c:v>1.1841701770297566</c:v>
                </c:pt>
                <c:pt idx="9">
                  <c:v>1.3318061758358208</c:v>
                </c:pt>
                <c:pt idx="10">
                  <c:v>1.5005835075220184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99824"/>
        <c:axId val="470500384"/>
      </c:scatterChart>
      <c:valAx>
        <c:axId val="47049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0384"/>
        <c:crosses val="autoZero"/>
        <c:crossBetween val="midCat"/>
      </c:valAx>
      <c:valAx>
        <c:axId val="47050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'2L-0.3Lmin'!$Z$144:$Z$154</c:f>
              <c:numCache>
                <c:formatCode>0.00</c:formatCode>
                <c:ptCount val="11"/>
                <c:pt idx="0">
                  <c:v>3.5116666666666663</c:v>
                </c:pt>
                <c:pt idx="1">
                  <c:v>4.0133333333333328</c:v>
                </c:pt>
                <c:pt idx="2">
                  <c:v>4.5149999999999997</c:v>
                </c:pt>
                <c:pt idx="3">
                  <c:v>5.0166666666666657</c:v>
                </c:pt>
                <c:pt idx="4">
                  <c:v>5.5183333333333326</c:v>
                </c:pt>
                <c:pt idx="5">
                  <c:v>6.02</c:v>
                </c:pt>
                <c:pt idx="6">
                  <c:v>6.5216666666666656</c:v>
                </c:pt>
                <c:pt idx="7">
                  <c:v>7.0233333333333325</c:v>
                </c:pt>
                <c:pt idx="8">
                  <c:v>7.5249999999999986</c:v>
                </c:pt>
                <c:pt idx="9">
                  <c:v>8.0266666666666655</c:v>
                </c:pt>
                <c:pt idx="10">
                  <c:v>8.5283333333333324</c:v>
                </c:pt>
              </c:numCache>
            </c:numRef>
          </c:xVal>
          <c:yVal>
            <c:numRef>
              <c:f>'2L-0.3Lmin'!$AF$144:$AF$154</c:f>
              <c:numCache>
                <c:formatCode>General</c:formatCode>
                <c:ptCount val="11"/>
                <c:pt idx="0">
                  <c:v>0.28236291097418098</c:v>
                </c:pt>
                <c:pt idx="1">
                  <c:v>0.37396644104879334</c:v>
                </c:pt>
                <c:pt idx="2">
                  <c:v>0.47160491061270943</c:v>
                </c:pt>
                <c:pt idx="3">
                  <c:v>0.57270102748407792</c:v>
                </c:pt>
                <c:pt idx="4">
                  <c:v>0.67334455326376552</c:v>
                </c:pt>
                <c:pt idx="5">
                  <c:v>0.79186315349910308</c:v>
                </c:pt>
                <c:pt idx="6">
                  <c:v>0.91879386209227354</c:v>
                </c:pt>
                <c:pt idx="7">
                  <c:v>1.0526833567797098</c:v>
                </c:pt>
                <c:pt idx="8">
                  <c:v>1.1841701770297566</c:v>
                </c:pt>
                <c:pt idx="9">
                  <c:v>1.3318061758358208</c:v>
                </c:pt>
                <c:pt idx="10">
                  <c:v>1.5005835075220184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02624"/>
        <c:axId val="470503184"/>
      </c:scatterChart>
      <c:valAx>
        <c:axId val="47050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3184"/>
        <c:crosses val="autoZero"/>
        <c:crossBetween val="midCat"/>
      </c:valAx>
      <c:valAx>
        <c:axId val="47050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2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'2L-0.3Lmin'!$AH$78:$AH$88</c:f>
              <c:numCache>
                <c:formatCode>0.00</c:formatCode>
                <c:ptCount val="11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</c:numCache>
            </c:numRef>
          </c:xVal>
          <c:yVal>
            <c:numRef>
              <c:f>'2L-0.3Lmin'!$AN$78:$AN$88</c:f>
              <c:numCache>
                <c:formatCode>General</c:formatCode>
                <c:ptCount val="11"/>
                <c:pt idx="0">
                  <c:v>0.26196354316379167</c:v>
                </c:pt>
                <c:pt idx="1">
                  <c:v>0.35896786555094012</c:v>
                </c:pt>
                <c:pt idx="2">
                  <c:v>0.46640290521136557</c:v>
                </c:pt>
                <c:pt idx="3">
                  <c:v>0.58318803638417993</c:v>
                </c:pt>
                <c:pt idx="4">
                  <c:v>0.70524410226877388</c:v>
                </c:pt>
                <c:pt idx="5">
                  <c:v>0.83270874221105928</c:v>
                </c:pt>
                <c:pt idx="6">
                  <c:v>0.95511072372373718</c:v>
                </c:pt>
                <c:pt idx="7">
                  <c:v>1.0856703459591019</c:v>
                </c:pt>
                <c:pt idx="8">
                  <c:v>1.2358723533309444</c:v>
                </c:pt>
                <c:pt idx="9">
                  <c:v>1.404495065766737</c:v>
                </c:pt>
                <c:pt idx="10">
                  <c:v>1.5730344830460945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05424"/>
        <c:axId val="470505984"/>
      </c:scatterChart>
      <c:valAx>
        <c:axId val="47050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5984"/>
        <c:crosses val="autoZero"/>
        <c:crossBetween val="midCat"/>
      </c:valAx>
      <c:valAx>
        <c:axId val="4705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'2L-0.2Lmin'!$R$29:$R$37</c:f>
              <c:numCache>
                <c:formatCode>0.00</c:formatCode>
                <c:ptCount val="9"/>
                <c:pt idx="0">
                  <c:v>5.168571428571429</c:v>
                </c:pt>
                <c:pt idx="1">
                  <c:v>6.2022857142857148</c:v>
                </c:pt>
                <c:pt idx="2">
                  <c:v>7.2360000000000007</c:v>
                </c:pt>
                <c:pt idx="3">
                  <c:v>8.2697142857142865</c:v>
                </c:pt>
                <c:pt idx="4">
                  <c:v>9.3034285714285723</c:v>
                </c:pt>
                <c:pt idx="5">
                  <c:v>10.337142857142858</c:v>
                </c:pt>
                <c:pt idx="6">
                  <c:v>11.370857142857144</c:v>
                </c:pt>
                <c:pt idx="7">
                  <c:v>12.40457142857143</c:v>
                </c:pt>
                <c:pt idx="8">
                  <c:v>13.438285714285715</c:v>
                </c:pt>
              </c:numCache>
            </c:numRef>
          </c:xVal>
          <c:yVal>
            <c:numRef>
              <c:f>'2L-0.2Lmin'!$X$29:$X$37</c:f>
              <c:numCache>
                <c:formatCode>General</c:formatCode>
                <c:ptCount val="9"/>
                <c:pt idx="0">
                  <c:v>0.31471074483970018</c:v>
                </c:pt>
                <c:pt idx="1">
                  <c:v>0.44005655287778317</c:v>
                </c:pt>
                <c:pt idx="2">
                  <c:v>0.52593926157603876</c:v>
                </c:pt>
                <c:pt idx="3">
                  <c:v>0.64340508866513135</c:v>
                </c:pt>
                <c:pt idx="4">
                  <c:v>0.80519668436856806</c:v>
                </c:pt>
                <c:pt idx="5">
                  <c:v>0.97153920610463373</c:v>
                </c:pt>
                <c:pt idx="6">
                  <c:v>1.150432037397906</c:v>
                </c:pt>
                <c:pt idx="7">
                  <c:v>1.3528595850336533</c:v>
                </c:pt>
                <c:pt idx="8">
                  <c:v>1.5702171992808187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588144"/>
        <c:axId val="466588704"/>
      </c:scatterChart>
      <c:valAx>
        <c:axId val="4665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8704"/>
        <c:crosses val="autoZero"/>
        <c:crossBetween val="midCat"/>
      </c:valAx>
      <c:valAx>
        <c:axId val="4665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8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0.3L/min,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'2L-0.3Lmin'!$AH$143:$AH$153</c:f>
              <c:numCache>
                <c:formatCode>0.00</c:formatCode>
                <c:ptCount val="11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</c:numCache>
            </c:numRef>
          </c:xVal>
          <c:yVal>
            <c:numRef>
              <c:f>'2L-0.3Lmin'!$AN$143:$AN$153</c:f>
              <c:numCache>
                <c:formatCode>General</c:formatCode>
                <c:ptCount val="11"/>
                <c:pt idx="0">
                  <c:v>0.25489224962879004</c:v>
                </c:pt>
                <c:pt idx="1">
                  <c:v>0.34672461308556429</c:v>
                </c:pt>
                <c:pt idx="2">
                  <c:v>0.44628710262841953</c:v>
                </c:pt>
                <c:pt idx="3">
                  <c:v>0.55164761828624587</c:v>
                </c:pt>
                <c:pt idx="4">
                  <c:v>0.66358837831840078</c:v>
                </c:pt>
                <c:pt idx="5">
                  <c:v>0.78088609486795224</c:v>
                </c:pt>
                <c:pt idx="6">
                  <c:v>0.90140211938040449</c:v>
                </c:pt>
                <c:pt idx="7">
                  <c:v>1.0328245481301066</c:v>
                </c:pt>
                <c:pt idx="8">
                  <c:v>1.1841701770297566</c:v>
                </c:pt>
                <c:pt idx="9">
                  <c:v>1.343234871659444</c:v>
                </c:pt>
                <c:pt idx="10">
                  <c:v>1.5005835075220184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08224"/>
        <c:axId val="470508784"/>
      </c:scatterChart>
      <c:valAx>
        <c:axId val="47050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8784"/>
        <c:crosses val="autoZero"/>
        <c:crossBetween val="midCat"/>
      </c:valAx>
      <c:valAx>
        <c:axId val="47050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8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'2L-0.4Lmin'!$B$29:$B$38</c:f>
              <c:numCache>
                <c:formatCode>0.00</c:formatCode>
                <c:ptCount val="10"/>
                <c:pt idx="0">
                  <c:v>2.5712121212121222</c:v>
                </c:pt>
                <c:pt idx="1">
                  <c:v>3.0854545454545463</c:v>
                </c:pt>
                <c:pt idx="2">
                  <c:v>3.5996969696969705</c:v>
                </c:pt>
                <c:pt idx="3">
                  <c:v>4.1139393939393951</c:v>
                </c:pt>
                <c:pt idx="4">
                  <c:v>4.6281818181818197</c:v>
                </c:pt>
                <c:pt idx="5">
                  <c:v>5.1424242424242443</c:v>
                </c:pt>
                <c:pt idx="6">
                  <c:v>5.6566666666666681</c:v>
                </c:pt>
                <c:pt idx="7">
                  <c:v>6.1709090909090927</c:v>
                </c:pt>
                <c:pt idx="8">
                  <c:v>6.6851515151515173</c:v>
                </c:pt>
                <c:pt idx="9">
                  <c:v>7.199393939393941</c:v>
                </c:pt>
              </c:numCache>
            </c:numRef>
          </c:xVal>
          <c:yVal>
            <c:numRef>
              <c:f>'2L-0.4Lmin'!$H$29:$H$38</c:f>
              <c:numCache>
                <c:formatCode>General</c:formatCode>
                <c:ptCount val="10"/>
                <c:pt idx="0">
                  <c:v>5.657035148839424E-2</c:v>
                </c:pt>
                <c:pt idx="1">
                  <c:v>8.6102699053411613E-2</c:v>
                </c:pt>
                <c:pt idx="2">
                  <c:v>0.12160282175924877</c:v>
                </c:pt>
                <c:pt idx="3">
                  <c:v>0.16075577887939396</c:v>
                </c:pt>
                <c:pt idx="4">
                  <c:v>0.20702416943432644</c:v>
                </c:pt>
                <c:pt idx="5">
                  <c:v>0.25747623039471501</c:v>
                </c:pt>
                <c:pt idx="6">
                  <c:v>0.31402604779138299</c:v>
                </c:pt>
                <c:pt idx="7">
                  <c:v>0.37396644104879334</c:v>
                </c:pt>
                <c:pt idx="8">
                  <c:v>0.44005655287778361</c:v>
                </c:pt>
                <c:pt idx="9">
                  <c:v>0.50916034444692948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11584"/>
        <c:axId val="470512144"/>
      </c:scatterChart>
      <c:valAx>
        <c:axId val="47051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12144"/>
        <c:crosses val="autoZero"/>
        <c:crossBetween val="midCat"/>
      </c:valAx>
      <c:valAx>
        <c:axId val="4705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11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'2L-0.4Lmin'!$J$29:$J$38</c:f>
              <c:numCache>
                <c:formatCode>0.00</c:formatCode>
                <c:ptCount val="10"/>
                <c:pt idx="0">
                  <c:v>2.6043478260869568</c:v>
                </c:pt>
                <c:pt idx="1">
                  <c:v>3.1252173913043482</c:v>
                </c:pt>
                <c:pt idx="2">
                  <c:v>3.6460869565217395</c:v>
                </c:pt>
                <c:pt idx="3">
                  <c:v>4.1669565217391309</c:v>
                </c:pt>
                <c:pt idx="4">
                  <c:v>4.6878260869565223</c:v>
                </c:pt>
                <c:pt idx="5">
                  <c:v>5.2086956521739136</c:v>
                </c:pt>
                <c:pt idx="6">
                  <c:v>5.729565217391305</c:v>
                </c:pt>
                <c:pt idx="7">
                  <c:v>6.2504347826086963</c:v>
                </c:pt>
                <c:pt idx="8">
                  <c:v>6.7713043478260877</c:v>
                </c:pt>
                <c:pt idx="9">
                  <c:v>7.2921739130434791</c:v>
                </c:pt>
              </c:numCache>
            </c:numRef>
          </c:xVal>
          <c:yVal>
            <c:numRef>
              <c:f>'2L-0.4Lmin'!$P$29:$P$38</c:f>
              <c:numCache>
                <c:formatCode>General</c:formatCode>
                <c:ptCount val="10"/>
                <c:pt idx="0">
                  <c:v>0.11204950380862293</c:v>
                </c:pt>
                <c:pt idx="1">
                  <c:v>0.16782711064350214</c:v>
                </c:pt>
                <c:pt idx="2">
                  <c:v>0.23762287257904405</c:v>
                </c:pt>
                <c:pt idx="3">
                  <c:v>0.31745423078545126</c:v>
                </c:pt>
                <c:pt idx="4">
                  <c:v>0.40197121885390841</c:v>
                </c:pt>
                <c:pt idx="5">
                  <c:v>0.50252682095129564</c:v>
                </c:pt>
                <c:pt idx="6">
                  <c:v>0.61248927754249083</c:v>
                </c:pt>
                <c:pt idx="7">
                  <c:v>0.72051837735607727</c:v>
                </c:pt>
                <c:pt idx="8">
                  <c:v>0.84746454094430257</c:v>
                </c:pt>
                <c:pt idx="9">
                  <c:v>0.99020641482432326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514384"/>
        <c:axId val="470514944"/>
      </c:scatterChart>
      <c:valAx>
        <c:axId val="47051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14944"/>
        <c:crosses val="autoZero"/>
        <c:crossBetween val="midCat"/>
      </c:valAx>
      <c:valAx>
        <c:axId val="47051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1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'2L-0.4Lmin'!$R$29:$R$38</c:f>
              <c:numCache>
                <c:formatCode>0.00</c:formatCode>
                <c:ptCount val="10"/>
                <c:pt idx="0">
                  <c:v>2.6399999999999997</c:v>
                </c:pt>
                <c:pt idx="1">
                  <c:v>3.1679999999999993</c:v>
                </c:pt>
                <c:pt idx="2">
                  <c:v>3.6959999999999993</c:v>
                </c:pt>
                <c:pt idx="3">
                  <c:v>4.2239999999999993</c:v>
                </c:pt>
                <c:pt idx="4">
                  <c:v>4.7519999999999989</c:v>
                </c:pt>
                <c:pt idx="5">
                  <c:v>5.2799999999999994</c:v>
                </c:pt>
                <c:pt idx="6">
                  <c:v>5.8079999999999989</c:v>
                </c:pt>
                <c:pt idx="7">
                  <c:v>6.3359999999999985</c:v>
                </c:pt>
                <c:pt idx="8">
                  <c:v>6.863999999999999</c:v>
                </c:pt>
                <c:pt idx="9">
                  <c:v>7.3919999999999986</c:v>
                </c:pt>
              </c:numCache>
            </c:numRef>
          </c:xVal>
          <c:yVal>
            <c:numRef>
              <c:f>'2L-0.4Lmin'!$X$29:$X$38</c:f>
              <c:numCache>
                <c:formatCode>General</c:formatCode>
                <c:ptCount val="10"/>
                <c:pt idx="0">
                  <c:v>0.16487464319023404</c:v>
                </c:pt>
                <c:pt idx="1">
                  <c:v>0.23445731121448321</c:v>
                </c:pt>
                <c:pt idx="2">
                  <c:v>0.31882880144861758</c:v>
                </c:pt>
                <c:pt idx="3">
                  <c:v>0.4147581550197571</c:v>
                </c:pt>
                <c:pt idx="4">
                  <c:v>0.52256087998441159</c:v>
                </c:pt>
                <c:pt idx="5">
                  <c:v>0.64340508866513135</c:v>
                </c:pt>
                <c:pt idx="6">
                  <c:v>0.76894889397622723</c:v>
                </c:pt>
                <c:pt idx="7">
                  <c:v>0.91379385167556826</c:v>
                </c:pt>
                <c:pt idx="8">
                  <c:v>1.0671136216087385</c:v>
                </c:pt>
                <c:pt idx="9">
                  <c:v>1.2344320118106451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697216"/>
        <c:axId val="471697776"/>
      </c:scatterChart>
      <c:valAx>
        <c:axId val="47169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697776"/>
        <c:crosses val="autoZero"/>
        <c:crossBetween val="midCat"/>
      </c:valAx>
      <c:valAx>
        <c:axId val="47169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69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'2L-0.4Lmin'!$Z$29:$Z$38</c:f>
              <c:numCache>
                <c:formatCode>0.00</c:formatCode>
                <c:ptCount val="10"/>
                <c:pt idx="0">
                  <c:v>2.5575000000000001</c:v>
                </c:pt>
                <c:pt idx="1">
                  <c:v>3.0690000000000004</c:v>
                </c:pt>
                <c:pt idx="2">
                  <c:v>3.5805000000000007</c:v>
                </c:pt>
                <c:pt idx="3">
                  <c:v>4.0920000000000005</c:v>
                </c:pt>
                <c:pt idx="4">
                  <c:v>4.6035000000000004</c:v>
                </c:pt>
                <c:pt idx="5">
                  <c:v>5.1150000000000002</c:v>
                </c:pt>
                <c:pt idx="6">
                  <c:v>5.6265000000000009</c:v>
                </c:pt>
                <c:pt idx="7">
                  <c:v>6.1380000000000008</c:v>
                </c:pt>
                <c:pt idx="8">
                  <c:v>6.6495000000000006</c:v>
                </c:pt>
                <c:pt idx="9">
                  <c:v>7.1610000000000014</c:v>
                </c:pt>
              </c:numCache>
            </c:numRef>
          </c:xVal>
          <c:yVal>
            <c:numRef>
              <c:f>'2L-0.4Lmin'!$AF$29:$AF$38</c:f>
              <c:numCache>
                <c:formatCode>General</c:formatCode>
                <c:ptCount val="10"/>
                <c:pt idx="0">
                  <c:v>0.22439433321586238</c:v>
                </c:pt>
                <c:pt idx="1">
                  <c:v>0.32711614169718783</c:v>
                </c:pt>
                <c:pt idx="2">
                  <c:v>0.43850496218636464</c:v>
                </c:pt>
                <c:pt idx="3">
                  <c:v>0.56124210968000676</c:v>
                </c:pt>
                <c:pt idx="4">
                  <c:v>0.69414768089352874</c:v>
                </c:pt>
                <c:pt idx="5">
                  <c:v>0.83471074488173225</c:v>
                </c:pt>
                <c:pt idx="6">
                  <c:v>0.98751824116252251</c:v>
                </c:pt>
                <c:pt idx="7">
                  <c:v>1.1647520911726548</c:v>
                </c:pt>
                <c:pt idx="8">
                  <c:v>1.3528595850336533</c:v>
                </c:pt>
                <c:pt idx="9">
                  <c:v>1.5535302804958044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00016"/>
        <c:axId val="471700576"/>
      </c:scatterChart>
      <c:valAx>
        <c:axId val="47170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0576"/>
        <c:crosses val="autoZero"/>
        <c:crossBetween val="midCat"/>
      </c:valAx>
      <c:valAx>
        <c:axId val="4717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'2L-0.4Lmin'!$AH$29:$AH$38</c:f>
              <c:numCache>
                <c:formatCode>0.00</c:formatCode>
                <c:ptCount val="10"/>
                <c:pt idx="0">
                  <c:v>2.669999999999999</c:v>
                </c:pt>
                <c:pt idx="1">
                  <c:v>3.2039999999999988</c:v>
                </c:pt>
                <c:pt idx="2">
                  <c:v>3.7379999999999987</c:v>
                </c:pt>
                <c:pt idx="3">
                  <c:v>4.2719999999999985</c:v>
                </c:pt>
                <c:pt idx="4">
                  <c:v>4.8059999999999983</c:v>
                </c:pt>
                <c:pt idx="5">
                  <c:v>5.3399999999999981</c:v>
                </c:pt>
                <c:pt idx="6">
                  <c:v>5.8739999999999979</c:v>
                </c:pt>
                <c:pt idx="7">
                  <c:v>6.4079999999999977</c:v>
                </c:pt>
                <c:pt idx="8">
                  <c:v>6.9419999999999975</c:v>
                </c:pt>
                <c:pt idx="9">
                  <c:v>7.4759999999999973</c:v>
                </c:pt>
              </c:numCache>
            </c:numRef>
          </c:xVal>
          <c:yVal>
            <c:numRef>
              <c:f>'2L-0.4Lmin'!$AN$29:$AN$38</c:f>
              <c:numCache>
                <c:formatCode>General</c:formatCode>
                <c:ptCount val="10"/>
                <c:pt idx="0">
                  <c:v>0.24079848655293037</c:v>
                </c:pt>
                <c:pt idx="1">
                  <c:v>0.35097692282409465</c:v>
                </c:pt>
                <c:pt idx="2">
                  <c:v>0.46601160797619806</c:v>
                </c:pt>
                <c:pt idx="3">
                  <c:v>0.59059059223485322</c:v>
                </c:pt>
                <c:pt idx="4">
                  <c:v>0.73292805057179</c:v>
                </c:pt>
                <c:pt idx="5">
                  <c:v>0.88430768602110443</c:v>
                </c:pt>
                <c:pt idx="6">
                  <c:v>1.0441241033840398</c:v>
                </c:pt>
                <c:pt idx="7">
                  <c:v>1.2258776397139857</c:v>
                </c:pt>
                <c:pt idx="8">
                  <c:v>1.422958345491482</c:v>
                </c:pt>
                <c:pt idx="9">
                  <c:v>1.6554818509355076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02816"/>
        <c:axId val="471703376"/>
      </c:scatterChart>
      <c:valAx>
        <c:axId val="47170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3376"/>
        <c:crosses val="autoZero"/>
        <c:crossBetween val="midCat"/>
      </c:valAx>
      <c:valAx>
        <c:axId val="47170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'2L-0.4Lmin'!$B$78:$B$92</c:f>
              <c:numCache>
                <c:formatCode>0.00</c:formatCode>
                <c:ptCount val="15"/>
                <c:pt idx="0">
                  <c:v>5.1424242424242443</c:v>
                </c:pt>
                <c:pt idx="1">
                  <c:v>5.6566666666666681</c:v>
                </c:pt>
                <c:pt idx="2">
                  <c:v>6.1709090909090927</c:v>
                </c:pt>
                <c:pt idx="3">
                  <c:v>6.6851515151515173</c:v>
                </c:pt>
                <c:pt idx="4">
                  <c:v>7.199393939393941</c:v>
                </c:pt>
                <c:pt idx="5">
                  <c:v>7.7136363636363656</c:v>
                </c:pt>
                <c:pt idx="6">
                  <c:v>8.2278787878787902</c:v>
                </c:pt>
                <c:pt idx="7">
                  <c:v>8.742121212121214</c:v>
                </c:pt>
                <c:pt idx="8">
                  <c:v>9.2563636363636395</c:v>
                </c:pt>
                <c:pt idx="9">
                  <c:v>9.7706060606060632</c:v>
                </c:pt>
                <c:pt idx="10">
                  <c:v>10.284848484848489</c:v>
                </c:pt>
                <c:pt idx="11">
                  <c:v>10.799090909090912</c:v>
                </c:pt>
                <c:pt idx="12">
                  <c:v>11.313333333333336</c:v>
                </c:pt>
                <c:pt idx="13">
                  <c:v>11.827575757575762</c:v>
                </c:pt>
                <c:pt idx="14">
                  <c:v>12.341818181818185</c:v>
                </c:pt>
              </c:numCache>
            </c:numRef>
          </c:xVal>
          <c:yVal>
            <c:numRef>
              <c:f>'2L-0.4Lmin'!$H$78:$H$92</c:f>
              <c:numCache>
                <c:formatCode>General</c:formatCode>
                <c:ptCount val="15"/>
                <c:pt idx="0">
                  <c:v>0.30110509278392161</c:v>
                </c:pt>
                <c:pt idx="1">
                  <c:v>0.36096986822161325</c:v>
                </c:pt>
                <c:pt idx="2">
                  <c:v>0.42312004334688519</c:v>
                </c:pt>
                <c:pt idx="3">
                  <c:v>0.49429632181478</c:v>
                </c:pt>
                <c:pt idx="4">
                  <c:v>0.56387484485580619</c:v>
                </c:pt>
                <c:pt idx="5">
                  <c:v>0.64055473044077471</c:v>
                </c:pt>
                <c:pt idx="6">
                  <c:v>0.72154665508164328</c:v>
                </c:pt>
                <c:pt idx="7">
                  <c:v>0.80743632696207268</c:v>
                </c:pt>
                <c:pt idx="8">
                  <c:v>0.90140211938040449</c:v>
                </c:pt>
                <c:pt idx="9">
                  <c:v>0.999672340813206</c:v>
                </c:pt>
                <c:pt idx="10">
                  <c:v>1.0936247471570706</c:v>
                </c:pt>
                <c:pt idx="11">
                  <c:v>1.2073117055914504</c:v>
                </c:pt>
                <c:pt idx="12">
                  <c:v>1.3242589702004384</c:v>
                </c:pt>
                <c:pt idx="13">
                  <c:v>1.4567168254164369</c:v>
                </c:pt>
                <c:pt idx="14">
                  <c:v>1.5750364857167676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05616"/>
        <c:axId val="471706176"/>
      </c:scatterChart>
      <c:valAx>
        <c:axId val="47170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6176"/>
        <c:crosses val="autoZero"/>
        <c:crossBetween val="midCat"/>
      </c:valAx>
      <c:valAx>
        <c:axId val="4717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5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0.4L/min,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'2L-0.4Lmin'!$B$139:$B$153</c:f>
              <c:numCache>
                <c:formatCode>0.00</c:formatCode>
                <c:ptCount val="15"/>
                <c:pt idx="0">
                  <c:v>5.6566666666666681</c:v>
                </c:pt>
                <c:pt idx="1">
                  <c:v>6.1709090909090927</c:v>
                </c:pt>
                <c:pt idx="2">
                  <c:v>6.6851515151515173</c:v>
                </c:pt>
                <c:pt idx="3">
                  <c:v>7.199393939393941</c:v>
                </c:pt>
                <c:pt idx="4">
                  <c:v>7.7136363636363656</c:v>
                </c:pt>
                <c:pt idx="5">
                  <c:v>8.2278787878787902</c:v>
                </c:pt>
                <c:pt idx="6">
                  <c:v>8.742121212121214</c:v>
                </c:pt>
                <c:pt idx="7">
                  <c:v>9.2563636363636395</c:v>
                </c:pt>
                <c:pt idx="8">
                  <c:v>9.7706060606060632</c:v>
                </c:pt>
                <c:pt idx="9">
                  <c:v>10.284848484848489</c:v>
                </c:pt>
                <c:pt idx="10">
                  <c:v>10.799090909090912</c:v>
                </c:pt>
                <c:pt idx="11">
                  <c:v>11.313333333333336</c:v>
                </c:pt>
                <c:pt idx="12">
                  <c:v>11.827575757575762</c:v>
                </c:pt>
                <c:pt idx="13">
                  <c:v>12.341818181818185</c:v>
                </c:pt>
                <c:pt idx="14">
                  <c:v>12.856060606060609</c:v>
                </c:pt>
              </c:numCache>
            </c:numRef>
          </c:xVal>
          <c:yVal>
            <c:numRef>
              <c:f>'2L-0.4Lmin'!$H$139:$H$153</c:f>
              <c:numCache>
                <c:formatCode>General</c:formatCode>
                <c:ptCount val="15"/>
                <c:pt idx="0">
                  <c:v>0.26918748981561669</c:v>
                </c:pt>
                <c:pt idx="1">
                  <c:v>0.32711614169718783</c:v>
                </c:pt>
                <c:pt idx="2">
                  <c:v>0.3886079910417416</c:v>
                </c:pt>
                <c:pt idx="3">
                  <c:v>0.457284856837961</c:v>
                </c:pt>
                <c:pt idx="4">
                  <c:v>0.52256087998441159</c:v>
                </c:pt>
                <c:pt idx="5">
                  <c:v>0.59783700075562063</c:v>
                </c:pt>
                <c:pt idx="6">
                  <c:v>0.67334455326376552</c:v>
                </c:pt>
                <c:pt idx="7">
                  <c:v>0.75502258427803282</c:v>
                </c:pt>
                <c:pt idx="8">
                  <c:v>0.84629836005412018</c:v>
                </c:pt>
                <c:pt idx="9">
                  <c:v>0.9441759353636906</c:v>
                </c:pt>
                <c:pt idx="10">
                  <c:v>1.0384583658483622</c:v>
                </c:pt>
                <c:pt idx="11">
                  <c:v>1.139434283188365</c:v>
                </c:pt>
                <c:pt idx="12">
                  <c:v>1.2482730632225159</c:v>
                </c:pt>
                <c:pt idx="13">
                  <c:v>1.3509272172825992</c:v>
                </c:pt>
                <c:pt idx="14">
                  <c:v>1.4784096500276964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08416"/>
        <c:axId val="471708976"/>
      </c:scatterChart>
      <c:valAx>
        <c:axId val="47170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8976"/>
        <c:crosses val="autoZero"/>
        <c:crossBetween val="midCat"/>
      </c:valAx>
      <c:valAx>
        <c:axId val="4717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08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'2L-0.4Lmin'!$J$75:$J$85</c:f>
              <c:numCache>
                <c:formatCode>0.00</c:formatCode>
                <c:ptCount val="11"/>
                <c:pt idx="0">
                  <c:v>3.6460869565217395</c:v>
                </c:pt>
                <c:pt idx="1">
                  <c:v>4.1669565217391309</c:v>
                </c:pt>
                <c:pt idx="2">
                  <c:v>4.6878260869565223</c:v>
                </c:pt>
                <c:pt idx="3">
                  <c:v>5.2086956521739136</c:v>
                </c:pt>
                <c:pt idx="4">
                  <c:v>5.729565217391305</c:v>
                </c:pt>
                <c:pt idx="5">
                  <c:v>6.2504347826086963</c:v>
                </c:pt>
                <c:pt idx="6">
                  <c:v>6.7713043478260877</c:v>
                </c:pt>
                <c:pt idx="7">
                  <c:v>7.2921739130434791</c:v>
                </c:pt>
                <c:pt idx="8">
                  <c:v>7.8130434782608704</c:v>
                </c:pt>
                <c:pt idx="9">
                  <c:v>8.3339130434782618</c:v>
                </c:pt>
                <c:pt idx="10">
                  <c:v>8.854782608695654</c:v>
                </c:pt>
              </c:numCache>
            </c:numRef>
          </c:xVal>
          <c:yVal>
            <c:numRef>
              <c:f>'2L-0.4Lmin'!$P$75:$P$85</c:f>
              <c:numCache>
                <c:formatCode>General</c:formatCode>
                <c:ptCount val="11"/>
                <c:pt idx="0">
                  <c:v>0.23319388716771114</c:v>
                </c:pt>
                <c:pt idx="1">
                  <c:v>0.31060957709548559</c:v>
                </c:pt>
                <c:pt idx="2">
                  <c:v>0.39156220293917299</c:v>
                </c:pt>
                <c:pt idx="3">
                  <c:v>0.49102299646981079</c:v>
                </c:pt>
                <c:pt idx="4">
                  <c:v>0.6014799920341215</c:v>
                </c:pt>
                <c:pt idx="5">
                  <c:v>0.71131115118761645</c:v>
                </c:pt>
                <c:pt idx="6">
                  <c:v>0.82782208388654677</c:v>
                </c:pt>
                <c:pt idx="7">
                  <c:v>0.9675840262617057</c:v>
                </c:pt>
                <c:pt idx="8">
                  <c:v>1.1147416705979936</c:v>
                </c:pt>
                <c:pt idx="9">
                  <c:v>1.2729656758128873</c:v>
                </c:pt>
                <c:pt idx="10">
                  <c:v>1.4567168254164369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11216"/>
        <c:axId val="471711776"/>
      </c:scatterChart>
      <c:valAx>
        <c:axId val="47171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1776"/>
        <c:crosses val="autoZero"/>
        <c:crossBetween val="midCat"/>
      </c:valAx>
      <c:valAx>
        <c:axId val="4717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1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'2L-0.4Lmin'!$J$135:$J$145</c:f>
              <c:numCache>
                <c:formatCode>0.00</c:formatCode>
                <c:ptCount val="11"/>
                <c:pt idx="0">
                  <c:v>3.6460869565217395</c:v>
                </c:pt>
                <c:pt idx="1">
                  <c:v>4.1669565217391309</c:v>
                </c:pt>
                <c:pt idx="2">
                  <c:v>4.6878260869565223</c:v>
                </c:pt>
                <c:pt idx="3">
                  <c:v>5.2086956521739136</c:v>
                </c:pt>
                <c:pt idx="4">
                  <c:v>5.729565217391305</c:v>
                </c:pt>
                <c:pt idx="5">
                  <c:v>6.2504347826086963</c:v>
                </c:pt>
                <c:pt idx="6">
                  <c:v>6.7713043478260877</c:v>
                </c:pt>
                <c:pt idx="7">
                  <c:v>7.2921739130434791</c:v>
                </c:pt>
                <c:pt idx="8">
                  <c:v>7.8130434782608704</c:v>
                </c:pt>
                <c:pt idx="9">
                  <c:v>8.3339130434782618</c:v>
                </c:pt>
                <c:pt idx="10">
                  <c:v>8.854782608695654</c:v>
                </c:pt>
              </c:numCache>
            </c:numRef>
          </c:xVal>
          <c:yVal>
            <c:numRef>
              <c:f>'2L-0.4Lmin'!$P$135:$P$145</c:f>
              <c:numCache>
                <c:formatCode>General</c:formatCode>
                <c:ptCount val="11"/>
                <c:pt idx="0">
                  <c:v>0.24207156119972875</c:v>
                </c:pt>
                <c:pt idx="1">
                  <c:v>0.32434605682337236</c:v>
                </c:pt>
                <c:pt idx="2">
                  <c:v>0.41248972304512876</c:v>
                </c:pt>
                <c:pt idx="3">
                  <c:v>0.51416452503150545</c:v>
                </c:pt>
                <c:pt idx="4">
                  <c:v>0.62362111791133501</c:v>
                </c:pt>
                <c:pt idx="5">
                  <c:v>0.72981116493153686</c:v>
                </c:pt>
                <c:pt idx="6">
                  <c:v>0.86750056770472306</c:v>
                </c:pt>
                <c:pt idx="7">
                  <c:v>1.0133524447172864</c:v>
                </c:pt>
                <c:pt idx="8">
                  <c:v>1.152013065395225</c:v>
                </c:pt>
                <c:pt idx="9">
                  <c:v>1.3242589702004384</c:v>
                </c:pt>
                <c:pt idx="10">
                  <c:v>1.5095925774643841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14016"/>
        <c:axId val="471714576"/>
      </c:scatterChart>
      <c:valAx>
        <c:axId val="47171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4576"/>
        <c:crosses val="autoZero"/>
        <c:crossBetween val="midCat"/>
      </c:valAx>
      <c:valAx>
        <c:axId val="47171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4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'2L-0.2Lmin'!$Z$29:$Z$36</c:f>
              <c:numCache>
                <c:formatCode>0.00</c:formatCode>
                <c:ptCount val="8"/>
                <c:pt idx="0">
                  <c:v>5.1885714285714277</c:v>
                </c:pt>
                <c:pt idx="1">
                  <c:v>6.226285714285714</c:v>
                </c:pt>
                <c:pt idx="2">
                  <c:v>7.2639999999999993</c:v>
                </c:pt>
                <c:pt idx="3">
                  <c:v>8.3017142857142847</c:v>
                </c:pt>
                <c:pt idx="4">
                  <c:v>9.3394285714285701</c:v>
                </c:pt>
                <c:pt idx="5">
                  <c:v>10.377142857142855</c:v>
                </c:pt>
                <c:pt idx="6">
                  <c:v>11.414857142857141</c:v>
                </c:pt>
                <c:pt idx="7">
                  <c:v>12.452571428571428</c:v>
                </c:pt>
              </c:numCache>
            </c:numRef>
          </c:xVal>
          <c:yVal>
            <c:numRef>
              <c:f>'2L-0.2Lmin'!$AF$29:$AF$36</c:f>
              <c:numCache>
                <c:formatCode>General</c:formatCode>
                <c:ptCount val="8"/>
                <c:pt idx="0">
                  <c:v>0.33547273628812918</c:v>
                </c:pt>
                <c:pt idx="1">
                  <c:v>0.46441925095183489</c:v>
                </c:pt>
                <c:pt idx="2">
                  <c:v>0.6014799920341215</c:v>
                </c:pt>
                <c:pt idx="3">
                  <c:v>0.7507762933965817</c:v>
                </c:pt>
                <c:pt idx="4">
                  <c:v>0.9051035424835906</c:v>
                </c:pt>
                <c:pt idx="5">
                  <c:v>1.0802813319833864</c:v>
                </c:pt>
                <c:pt idx="6">
                  <c:v>1.2570220254157516</c:v>
                </c:pt>
                <c:pt idx="7">
                  <c:v>1.4631754054558481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10336"/>
        <c:axId val="468610896"/>
      </c:scatterChart>
      <c:valAx>
        <c:axId val="46861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0896"/>
        <c:crosses val="autoZero"/>
        <c:crossBetween val="midCat"/>
      </c:valAx>
      <c:valAx>
        <c:axId val="46861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'2L-0.4Lmin'!$R$74:$R$82</c:f>
              <c:numCache>
                <c:formatCode>0.00</c:formatCode>
                <c:ptCount val="9"/>
                <c:pt idx="0">
                  <c:v>3.1679999999999993</c:v>
                </c:pt>
                <c:pt idx="1">
                  <c:v>3.6959999999999993</c:v>
                </c:pt>
                <c:pt idx="2">
                  <c:v>4.2239999999999993</c:v>
                </c:pt>
                <c:pt idx="3">
                  <c:v>4.7519999999999989</c:v>
                </c:pt>
                <c:pt idx="4">
                  <c:v>5.2799999999999994</c:v>
                </c:pt>
                <c:pt idx="5">
                  <c:v>5.8079999999999989</c:v>
                </c:pt>
                <c:pt idx="6">
                  <c:v>6.3359999999999985</c:v>
                </c:pt>
                <c:pt idx="7">
                  <c:v>6.863999999999999</c:v>
                </c:pt>
                <c:pt idx="8">
                  <c:v>7.3919999999999986</c:v>
                </c:pt>
              </c:numCache>
            </c:numRef>
          </c:xVal>
          <c:yVal>
            <c:numRef>
              <c:f>'2L-0.4Lmin'!$X$74:$X$82</c:f>
              <c:numCache>
                <c:formatCode>General</c:formatCode>
                <c:ptCount val="9"/>
                <c:pt idx="0">
                  <c:v>0.28236291097418098</c:v>
                </c:pt>
                <c:pt idx="1">
                  <c:v>0.38126041941134703</c:v>
                </c:pt>
                <c:pt idx="2">
                  <c:v>0.48776035083499447</c:v>
                </c:pt>
                <c:pt idx="3">
                  <c:v>0.6014799920341215</c:v>
                </c:pt>
                <c:pt idx="4">
                  <c:v>0.74023878809379584</c:v>
                </c:pt>
                <c:pt idx="5">
                  <c:v>0.8794767587514386</c:v>
                </c:pt>
                <c:pt idx="6">
                  <c:v>1.0328245481301066</c:v>
                </c:pt>
                <c:pt idx="7">
                  <c:v>1.2006450142332616</c:v>
                </c:pt>
                <c:pt idx="8">
                  <c:v>1.3983669423541598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16816"/>
        <c:axId val="471717376"/>
      </c:scatterChart>
      <c:valAx>
        <c:axId val="47171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7376"/>
        <c:crosses val="autoZero"/>
        <c:crossBetween val="midCat"/>
      </c:valAx>
      <c:valAx>
        <c:axId val="4717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'2L-0.4Lmin'!$R$135:$R$144</c:f>
              <c:numCache>
                <c:formatCode>0.00</c:formatCode>
                <c:ptCount val="10"/>
                <c:pt idx="0">
                  <c:v>3.6959999999999993</c:v>
                </c:pt>
                <c:pt idx="1">
                  <c:v>4.2239999999999993</c:v>
                </c:pt>
                <c:pt idx="2">
                  <c:v>4.7519999999999989</c:v>
                </c:pt>
                <c:pt idx="3">
                  <c:v>5.2799999999999994</c:v>
                </c:pt>
                <c:pt idx="4">
                  <c:v>5.8079999999999989</c:v>
                </c:pt>
                <c:pt idx="5">
                  <c:v>6.3359999999999985</c:v>
                </c:pt>
                <c:pt idx="6">
                  <c:v>6.863999999999999</c:v>
                </c:pt>
                <c:pt idx="7">
                  <c:v>7.3919999999999986</c:v>
                </c:pt>
                <c:pt idx="8">
                  <c:v>7.919999999999999</c:v>
                </c:pt>
                <c:pt idx="9">
                  <c:v>8.4479999999999986</c:v>
                </c:pt>
              </c:numCache>
            </c:numRef>
          </c:xVal>
          <c:yVal>
            <c:numRef>
              <c:f>'2L-0.4Lmin'!$X$135:$X$144</c:f>
              <c:numCache>
                <c:formatCode>General</c:formatCode>
                <c:ptCount val="10"/>
                <c:pt idx="0">
                  <c:v>0.26006690541880745</c:v>
                </c:pt>
                <c:pt idx="1">
                  <c:v>0.34672461308556429</c:v>
                </c:pt>
                <c:pt idx="2">
                  <c:v>0.44941699563734727</c:v>
                </c:pt>
                <c:pt idx="3">
                  <c:v>0.55512588266257057</c:v>
                </c:pt>
                <c:pt idx="4">
                  <c:v>0.66943065394262924</c:v>
                </c:pt>
                <c:pt idx="5">
                  <c:v>0.80743632696207268</c:v>
                </c:pt>
                <c:pt idx="6">
                  <c:v>0.94933058595235509</c:v>
                </c:pt>
                <c:pt idx="7">
                  <c:v>1.0936247471570706</c:v>
                </c:pt>
                <c:pt idx="8">
                  <c:v>1.2729656758128873</c:v>
                </c:pt>
                <c:pt idx="9">
                  <c:v>1.4567168254164369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19616"/>
        <c:axId val="471720176"/>
      </c:scatterChart>
      <c:valAx>
        <c:axId val="47171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20176"/>
        <c:crosses val="autoZero"/>
        <c:crossBetween val="midCat"/>
      </c:valAx>
      <c:valAx>
        <c:axId val="47172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19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'2L-0.4Lmin'!$Z$74:$Z$82</c:f>
              <c:numCache>
                <c:formatCode>0.00</c:formatCode>
                <c:ptCount val="9"/>
                <c:pt idx="0">
                  <c:v>3.0690000000000004</c:v>
                </c:pt>
                <c:pt idx="1">
                  <c:v>3.5805000000000007</c:v>
                </c:pt>
                <c:pt idx="2">
                  <c:v>4.0920000000000005</c:v>
                </c:pt>
                <c:pt idx="3">
                  <c:v>4.6035000000000004</c:v>
                </c:pt>
                <c:pt idx="4">
                  <c:v>5.1150000000000002</c:v>
                </c:pt>
                <c:pt idx="5">
                  <c:v>5.6265000000000009</c:v>
                </c:pt>
                <c:pt idx="6">
                  <c:v>6.1380000000000008</c:v>
                </c:pt>
                <c:pt idx="7">
                  <c:v>6.6495000000000006</c:v>
                </c:pt>
                <c:pt idx="8">
                  <c:v>7.1610000000000014</c:v>
                </c:pt>
              </c:numCache>
            </c:numRef>
          </c:xVal>
          <c:yVal>
            <c:numRef>
              <c:f>'2L-0.4Lmin'!$AF$74:$AF$82</c:f>
              <c:numCache>
                <c:formatCode>General</c:formatCode>
                <c:ptCount val="9"/>
                <c:pt idx="0">
                  <c:v>0.29840603581475672</c:v>
                </c:pt>
                <c:pt idx="1">
                  <c:v>0.40947312950570325</c:v>
                </c:pt>
                <c:pt idx="2">
                  <c:v>0.53102833108351022</c:v>
                </c:pt>
                <c:pt idx="3">
                  <c:v>0.66358837831840078</c:v>
                </c:pt>
                <c:pt idx="4">
                  <c:v>0.80296204656715187</c:v>
                </c:pt>
                <c:pt idx="5">
                  <c:v>0.9441759353636906</c:v>
                </c:pt>
                <c:pt idx="6">
                  <c:v>1.1239300966523997</c:v>
                </c:pt>
                <c:pt idx="7">
                  <c:v>1.3167682984712803</c:v>
                </c:pt>
                <c:pt idx="8">
                  <c:v>1.5095925774643841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22416"/>
        <c:axId val="471722976"/>
      </c:scatterChart>
      <c:valAx>
        <c:axId val="47172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22976"/>
        <c:crosses val="autoZero"/>
        <c:crossBetween val="midCat"/>
      </c:valAx>
      <c:valAx>
        <c:axId val="4717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22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'2L-0.4Lmin'!$Z$133:$Z$142</c:f>
              <c:numCache>
                <c:formatCode>0.00</c:formatCode>
                <c:ptCount val="10"/>
                <c:pt idx="0">
                  <c:v>2.5575000000000001</c:v>
                </c:pt>
                <c:pt idx="1">
                  <c:v>3.0690000000000004</c:v>
                </c:pt>
                <c:pt idx="2">
                  <c:v>3.5805000000000007</c:v>
                </c:pt>
                <c:pt idx="3">
                  <c:v>4.0920000000000005</c:v>
                </c:pt>
                <c:pt idx="4">
                  <c:v>4.6035000000000004</c:v>
                </c:pt>
                <c:pt idx="5">
                  <c:v>5.1150000000000002</c:v>
                </c:pt>
                <c:pt idx="6">
                  <c:v>5.6265000000000009</c:v>
                </c:pt>
                <c:pt idx="7">
                  <c:v>6.1380000000000008</c:v>
                </c:pt>
                <c:pt idx="8">
                  <c:v>6.6495000000000006</c:v>
                </c:pt>
                <c:pt idx="9">
                  <c:v>7.1610000000000014</c:v>
                </c:pt>
              </c:numCache>
            </c:numRef>
          </c:xVal>
          <c:yVal>
            <c:numRef>
              <c:f>'2L-0.4Lmin'!$AF$133:$AF$142</c:f>
              <c:numCache>
                <c:formatCode>General</c:formatCode>
                <c:ptCount val="10"/>
                <c:pt idx="0">
                  <c:v>0.25102875480374548</c:v>
                </c:pt>
                <c:pt idx="1">
                  <c:v>0.35667494393873223</c:v>
                </c:pt>
                <c:pt idx="2">
                  <c:v>0.46840490788203859</c:v>
                </c:pt>
                <c:pt idx="3">
                  <c:v>0.59239727745980231</c:v>
                </c:pt>
                <c:pt idx="4">
                  <c:v>0.72567037226550546</c:v>
                </c:pt>
                <c:pt idx="5">
                  <c:v>0.86750056770472306</c:v>
                </c:pt>
                <c:pt idx="6">
                  <c:v>1.0328245481301066</c:v>
                </c:pt>
                <c:pt idx="7">
                  <c:v>1.2073117055914504</c:v>
                </c:pt>
                <c:pt idx="8">
                  <c:v>1.390302382517429</c:v>
                </c:pt>
                <c:pt idx="9">
                  <c:v>1.5994875815809317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25216"/>
        <c:axId val="471725776"/>
      </c:scatterChart>
      <c:valAx>
        <c:axId val="47172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25776"/>
        <c:crosses val="autoZero"/>
        <c:crossBetween val="midCat"/>
      </c:valAx>
      <c:valAx>
        <c:axId val="47172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2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'2L-0.4Lmin'!$AH$73:$AH$82</c:f>
              <c:numCache>
                <c:formatCode>0.00</c:formatCode>
                <c:ptCount val="10"/>
                <c:pt idx="0">
                  <c:v>2.669999999999999</c:v>
                </c:pt>
                <c:pt idx="1">
                  <c:v>3.2039999999999988</c:v>
                </c:pt>
                <c:pt idx="2">
                  <c:v>3.7379999999999987</c:v>
                </c:pt>
                <c:pt idx="3">
                  <c:v>4.2719999999999985</c:v>
                </c:pt>
                <c:pt idx="4">
                  <c:v>4.8059999999999983</c:v>
                </c:pt>
                <c:pt idx="5">
                  <c:v>5.3399999999999981</c:v>
                </c:pt>
                <c:pt idx="6">
                  <c:v>5.8739999999999979</c:v>
                </c:pt>
                <c:pt idx="7">
                  <c:v>6.4079999999999977</c:v>
                </c:pt>
                <c:pt idx="8">
                  <c:v>6.9419999999999975</c:v>
                </c:pt>
                <c:pt idx="9">
                  <c:v>7.4759999999999973</c:v>
                </c:pt>
              </c:numCache>
            </c:numRef>
          </c:xVal>
          <c:yVal>
            <c:numRef>
              <c:f>'2L-0.4Lmin'!$AN$73:$AN$82</c:f>
              <c:numCache>
                <c:formatCode>General</c:formatCode>
                <c:ptCount val="10"/>
                <c:pt idx="0">
                  <c:v>0.23952703056473384</c:v>
                </c:pt>
                <c:pt idx="1">
                  <c:v>0.35097692282409465</c:v>
                </c:pt>
                <c:pt idx="2">
                  <c:v>0.4604494164409238</c:v>
                </c:pt>
                <c:pt idx="3">
                  <c:v>0.57981849525294216</c:v>
                </c:pt>
                <c:pt idx="4">
                  <c:v>0.71131115118761645</c:v>
                </c:pt>
                <c:pt idx="5">
                  <c:v>0.85566611005772031</c:v>
                </c:pt>
                <c:pt idx="6">
                  <c:v>1.0078579253996456</c:v>
                </c:pt>
                <c:pt idx="7">
                  <c:v>1.1744140020843916</c:v>
                </c:pt>
                <c:pt idx="8">
                  <c:v>1.3704210119636007</c:v>
                </c:pt>
                <c:pt idx="9">
                  <c:v>1.5896352851379203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29792"/>
        <c:axId val="472430352"/>
      </c:scatterChart>
      <c:valAx>
        <c:axId val="472429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0352"/>
        <c:crosses val="autoZero"/>
        <c:crossBetween val="midCat"/>
      </c:valAx>
      <c:valAx>
        <c:axId val="47243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29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0.4L/min,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'2L-0.4Lmin'!$AH$133:$AH$141</c:f>
              <c:numCache>
                <c:formatCode>0.00</c:formatCode>
                <c:ptCount val="9"/>
                <c:pt idx="0">
                  <c:v>2.669999999999999</c:v>
                </c:pt>
                <c:pt idx="1">
                  <c:v>3.2039999999999988</c:v>
                </c:pt>
                <c:pt idx="2">
                  <c:v>3.7379999999999987</c:v>
                </c:pt>
                <c:pt idx="3">
                  <c:v>4.2719999999999985</c:v>
                </c:pt>
                <c:pt idx="4">
                  <c:v>4.8059999999999983</c:v>
                </c:pt>
                <c:pt idx="5">
                  <c:v>5.3399999999999981</c:v>
                </c:pt>
                <c:pt idx="6">
                  <c:v>5.8739999999999979</c:v>
                </c:pt>
                <c:pt idx="7">
                  <c:v>6.4079999999999977</c:v>
                </c:pt>
                <c:pt idx="8">
                  <c:v>6.9419999999999975</c:v>
                </c:pt>
              </c:numCache>
            </c:numRef>
          </c:xVal>
          <c:yVal>
            <c:numRef>
              <c:f>'2L-0.4Lmin'!$AN$133:$AN$141</c:f>
              <c:numCache>
                <c:formatCode>General</c:formatCode>
                <c:ptCount val="9"/>
                <c:pt idx="0">
                  <c:v>0.24207156119972875</c:v>
                </c:pt>
                <c:pt idx="1">
                  <c:v>0.35097692282409465</c:v>
                </c:pt>
                <c:pt idx="2">
                  <c:v>0.47160491061270943</c:v>
                </c:pt>
                <c:pt idx="3">
                  <c:v>0.6014799920341215</c:v>
                </c:pt>
                <c:pt idx="4">
                  <c:v>0.75502258427803282</c:v>
                </c:pt>
                <c:pt idx="5">
                  <c:v>0.91379385167556793</c:v>
                </c:pt>
                <c:pt idx="6">
                  <c:v>1.0817551716016867</c:v>
                </c:pt>
                <c:pt idx="7">
                  <c:v>1.2801341652914999</c:v>
                </c:pt>
                <c:pt idx="8">
                  <c:v>1.4784096500276964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32592"/>
        <c:axId val="472433152"/>
      </c:scatterChart>
      <c:valAx>
        <c:axId val="47243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3152"/>
        <c:crosses val="autoZero"/>
        <c:crossBetween val="midCat"/>
      </c:valAx>
      <c:valAx>
        <c:axId val="4724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'2L-0.5Lmin'!$B$28:$B$34</c:f>
              <c:numCache>
                <c:formatCode>0.00</c:formatCode>
                <c:ptCount val="7"/>
                <c:pt idx="0">
                  <c:v>4.0213333333333336</c:v>
                </c:pt>
                <c:pt idx="1">
                  <c:v>5.0266666666666673</c:v>
                </c:pt>
                <c:pt idx="2">
                  <c:v>6.032</c:v>
                </c:pt>
                <c:pt idx="3">
                  <c:v>7.0373333333333337</c:v>
                </c:pt>
                <c:pt idx="4">
                  <c:v>8.0426666666666673</c:v>
                </c:pt>
                <c:pt idx="5">
                  <c:v>9.048</c:v>
                </c:pt>
                <c:pt idx="6">
                  <c:v>10.053333333333335</c:v>
                </c:pt>
              </c:numCache>
            </c:numRef>
          </c:xVal>
          <c:yVal>
            <c:numRef>
              <c:f>'2L-0.5Lmin'!$H$28:$H$34</c:f>
              <c:numCache>
                <c:formatCode>General</c:formatCode>
                <c:ptCount val="7"/>
                <c:pt idx="0">
                  <c:v>0.22439433321586238</c:v>
                </c:pt>
                <c:pt idx="1">
                  <c:v>0.35882010028512057</c:v>
                </c:pt>
                <c:pt idx="2">
                  <c:v>0.51332875398410927</c:v>
                </c:pt>
                <c:pt idx="3">
                  <c:v>0.68716510888239801</c:v>
                </c:pt>
                <c:pt idx="4">
                  <c:v>0.8867319296326106</c:v>
                </c:pt>
                <c:pt idx="5">
                  <c:v>1.1086626245216111</c:v>
                </c:pt>
                <c:pt idx="6">
                  <c:v>1.3704210119636007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35952"/>
        <c:axId val="472436512"/>
      </c:scatterChart>
      <c:valAx>
        <c:axId val="47243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6512"/>
        <c:crosses val="autoZero"/>
        <c:crossBetween val="midCat"/>
      </c:valAx>
      <c:valAx>
        <c:axId val="4724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'2L-0.5Lmin'!$J$28:$J$31</c:f>
              <c:numCache>
                <c:formatCode>0.00</c:formatCode>
                <c:ptCount val="4"/>
                <c:pt idx="0">
                  <c:v>4.0254545454545454</c:v>
                </c:pt>
                <c:pt idx="1">
                  <c:v>5.0318181818181813</c:v>
                </c:pt>
                <c:pt idx="2">
                  <c:v>6.0381818181818181</c:v>
                </c:pt>
                <c:pt idx="3">
                  <c:v>7.0445454545454549</c:v>
                </c:pt>
              </c:numCache>
            </c:numRef>
          </c:xVal>
          <c:yVal>
            <c:numRef>
              <c:f>'2L-0.5Lmin'!$P$28:$P$31</c:f>
              <c:numCache>
                <c:formatCode>General</c:formatCode>
                <c:ptCount val="4"/>
                <c:pt idx="0">
                  <c:v>0.32227351722140002</c:v>
                </c:pt>
                <c:pt idx="1">
                  <c:v>0.54904683658618858</c:v>
                </c:pt>
                <c:pt idx="2">
                  <c:v>0.82896690370247994</c:v>
                </c:pt>
                <c:pt idx="3">
                  <c:v>1.1809075313949402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38752"/>
        <c:axId val="472439312"/>
      </c:scatterChart>
      <c:valAx>
        <c:axId val="4724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9312"/>
        <c:crosses val="autoZero"/>
        <c:crossBetween val="midCat"/>
      </c:valAx>
      <c:valAx>
        <c:axId val="472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3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'2L-0.5Lmin'!$R$27:$R$30</c:f>
              <c:numCache>
                <c:formatCode>0.00</c:formatCode>
                <c:ptCount val="4"/>
                <c:pt idx="0">
                  <c:v>3.0081818181818178</c:v>
                </c:pt>
                <c:pt idx="1">
                  <c:v>4.0109090909090908</c:v>
                </c:pt>
                <c:pt idx="2">
                  <c:v>5.0136363636363637</c:v>
                </c:pt>
                <c:pt idx="3">
                  <c:v>6.0163636363636357</c:v>
                </c:pt>
              </c:numCache>
            </c:numRef>
          </c:xVal>
          <c:yVal>
            <c:numRef>
              <c:f>'2L-0.5Lmin'!$X$27:$X$30</c:f>
              <c:numCache>
                <c:formatCode>General</c:formatCode>
                <c:ptCount val="4"/>
                <c:pt idx="0">
                  <c:v>0.3654450382499706</c:v>
                </c:pt>
                <c:pt idx="1">
                  <c:v>0.61696577971502065</c:v>
                </c:pt>
                <c:pt idx="2">
                  <c:v>0.91553951110513454</c:v>
                </c:pt>
                <c:pt idx="3">
                  <c:v>1.2781321626208269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41552"/>
        <c:axId val="472442112"/>
      </c:scatterChart>
      <c:valAx>
        <c:axId val="47244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2112"/>
        <c:crosses val="autoZero"/>
        <c:crossBetween val="midCat"/>
      </c:valAx>
      <c:valAx>
        <c:axId val="47244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'2L-0.5Lmin'!$Z$28:$Z$31</c:f>
              <c:numCache>
                <c:formatCode>0.00</c:formatCode>
                <c:ptCount val="4"/>
                <c:pt idx="0">
                  <c:v>3.9960000000000009</c:v>
                </c:pt>
                <c:pt idx="1">
                  <c:v>4.995000000000001</c:v>
                </c:pt>
                <c:pt idx="2">
                  <c:v>5.9940000000000015</c:v>
                </c:pt>
                <c:pt idx="3">
                  <c:v>6.9930000000000012</c:v>
                </c:pt>
              </c:numCache>
            </c:numRef>
          </c:xVal>
          <c:yVal>
            <c:numRef>
              <c:f>'2L-0.5Lmin'!$AF$28:$AF$31</c:f>
              <c:numCache>
                <c:formatCode>General</c:formatCode>
                <c:ptCount val="4"/>
                <c:pt idx="0">
                  <c:v>0.44161055474451766</c:v>
                </c:pt>
                <c:pt idx="1">
                  <c:v>0.71846498854423513</c:v>
                </c:pt>
                <c:pt idx="2">
                  <c:v>1.0526833567797098</c:v>
                </c:pt>
                <c:pt idx="3">
                  <c:v>1.4481697648379785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44352"/>
        <c:axId val="472444912"/>
      </c:scatterChart>
      <c:valAx>
        <c:axId val="47244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4912"/>
        <c:crosses val="autoZero"/>
        <c:crossBetween val="midCat"/>
      </c:valAx>
      <c:valAx>
        <c:axId val="4724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'2L-0.2Lmin'!$AH$28:$AH$35</c:f>
              <c:numCache>
                <c:formatCode>0.00</c:formatCode>
                <c:ptCount val="8"/>
                <c:pt idx="0">
                  <c:v>4.1548387096774189</c:v>
                </c:pt>
                <c:pt idx="1">
                  <c:v>5.193548387096774</c:v>
                </c:pt>
                <c:pt idx="2">
                  <c:v>6.2322580645161283</c:v>
                </c:pt>
                <c:pt idx="3">
                  <c:v>7.2709677419354826</c:v>
                </c:pt>
                <c:pt idx="4">
                  <c:v>8.3096774193548377</c:v>
                </c:pt>
                <c:pt idx="5">
                  <c:v>9.3483870967741929</c:v>
                </c:pt>
                <c:pt idx="6">
                  <c:v>10.387096774193548</c:v>
                </c:pt>
                <c:pt idx="7">
                  <c:v>11.425806451612901</c:v>
                </c:pt>
              </c:numCache>
            </c:numRef>
          </c:xVal>
          <c:yVal>
            <c:numRef>
              <c:f>'2L-0.2Lmin'!$AN$28:$AN$35</c:f>
              <c:numCache>
                <c:formatCode>General</c:formatCode>
                <c:ptCount val="8"/>
                <c:pt idx="0">
                  <c:v>0.32711614169718783</c:v>
                </c:pt>
                <c:pt idx="1">
                  <c:v>0.46282942549773515</c:v>
                </c:pt>
                <c:pt idx="2">
                  <c:v>0.60788733660912175</c:v>
                </c:pt>
                <c:pt idx="3">
                  <c:v>0.76035593025339521</c:v>
                </c:pt>
                <c:pt idx="4">
                  <c:v>0.92634106772765679</c:v>
                </c:pt>
                <c:pt idx="5">
                  <c:v>1.1086626245216111</c:v>
                </c:pt>
                <c:pt idx="6">
                  <c:v>1.2891676503891674</c:v>
                </c:pt>
                <c:pt idx="7">
                  <c:v>1.5005835075220177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13696"/>
        <c:axId val="468614256"/>
      </c:scatterChart>
      <c:valAx>
        <c:axId val="46861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4256"/>
        <c:crosses val="autoZero"/>
        <c:crossBetween val="midCat"/>
      </c:valAx>
      <c:valAx>
        <c:axId val="46861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3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'2L-0.5Lmin'!$AH$27:$AH$30</c:f>
              <c:numCache>
                <c:formatCode>General</c:formatCode>
                <c:ptCount val="4"/>
                <c:pt idx="0">
                  <c:v>3.012</c:v>
                </c:pt>
                <c:pt idx="1">
                  <c:v>4.016</c:v>
                </c:pt>
                <c:pt idx="2">
                  <c:v>5.0199999999999996</c:v>
                </c:pt>
                <c:pt idx="3">
                  <c:v>6.024</c:v>
                </c:pt>
              </c:numCache>
            </c:numRef>
          </c:xVal>
          <c:yVal>
            <c:numRef>
              <c:f>'2L-0.5Lmin'!$AN$27:$AN$30</c:f>
              <c:numCache>
                <c:formatCode>General</c:formatCode>
                <c:ptCount val="4"/>
                <c:pt idx="0">
                  <c:v>0.32434605682337236</c:v>
                </c:pt>
                <c:pt idx="1">
                  <c:v>0.58878716523570251</c:v>
                </c:pt>
                <c:pt idx="2">
                  <c:v>0.9175415137758075</c:v>
                </c:pt>
                <c:pt idx="3">
                  <c:v>1.3280254529959148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47152"/>
        <c:axId val="472447712"/>
      </c:scatterChart>
      <c:valAx>
        <c:axId val="47244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7712"/>
        <c:crosses val="autoZero"/>
        <c:crossBetween val="midCat"/>
      </c:valAx>
      <c:valAx>
        <c:axId val="47244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'2L-0.5Lmin'!$B$53:$B$59</c:f>
              <c:numCache>
                <c:formatCode>General</c:formatCode>
                <c:ptCount val="7"/>
                <c:pt idx="0">
                  <c:v>4.0213333333333336</c:v>
                </c:pt>
                <c:pt idx="1">
                  <c:v>5.0266666666666673</c:v>
                </c:pt>
                <c:pt idx="2">
                  <c:v>6.032</c:v>
                </c:pt>
                <c:pt idx="3">
                  <c:v>7.0373333333333337</c:v>
                </c:pt>
                <c:pt idx="4">
                  <c:v>8.0426666666666673</c:v>
                </c:pt>
                <c:pt idx="5">
                  <c:v>9.048</c:v>
                </c:pt>
                <c:pt idx="6">
                  <c:v>10.053333333333335</c:v>
                </c:pt>
              </c:numCache>
            </c:numRef>
          </c:xVal>
          <c:yVal>
            <c:numRef>
              <c:f>'2L-0.5Lmin'!$H$53:$H$59</c:f>
              <c:numCache>
                <c:formatCode>General</c:formatCode>
                <c:ptCount val="7"/>
                <c:pt idx="0">
                  <c:v>0.21815600980317076</c:v>
                </c:pt>
                <c:pt idx="1">
                  <c:v>0.36384343341734504</c:v>
                </c:pt>
                <c:pt idx="2">
                  <c:v>0.53956809263164474</c:v>
                </c:pt>
                <c:pt idx="3">
                  <c:v>0.72981116493153686</c:v>
                </c:pt>
                <c:pt idx="4">
                  <c:v>0.94933058595235509</c:v>
                </c:pt>
                <c:pt idx="5">
                  <c:v>1.1907275775759152</c:v>
                </c:pt>
                <c:pt idx="6">
                  <c:v>1.5005835075220184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49952"/>
        <c:axId val="472450512"/>
      </c:scatterChart>
      <c:valAx>
        <c:axId val="47244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0512"/>
        <c:crosses val="autoZero"/>
        <c:crossBetween val="midCat"/>
      </c:valAx>
      <c:valAx>
        <c:axId val="4724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49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0.5L/min,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'2L-0.5Lmin'!$B$95:$B$102</c:f>
              <c:numCache>
                <c:formatCode>General</c:formatCode>
                <c:ptCount val="8"/>
                <c:pt idx="0">
                  <c:v>4.0213333333333336</c:v>
                </c:pt>
                <c:pt idx="1">
                  <c:v>5.0266666666666673</c:v>
                </c:pt>
                <c:pt idx="2">
                  <c:v>6.032</c:v>
                </c:pt>
                <c:pt idx="3">
                  <c:v>7.0373333333333337</c:v>
                </c:pt>
                <c:pt idx="4">
                  <c:v>8.0426666666666673</c:v>
                </c:pt>
                <c:pt idx="5">
                  <c:v>9.048</c:v>
                </c:pt>
                <c:pt idx="6">
                  <c:v>10.053333333333335</c:v>
                </c:pt>
                <c:pt idx="7">
                  <c:v>11.058666666666667</c:v>
                </c:pt>
              </c:numCache>
            </c:numRef>
          </c:xVal>
          <c:yVal>
            <c:numRef>
              <c:f>'2L-0.5Lmin'!$H$95:$H$102</c:f>
              <c:numCache>
                <c:formatCode>General</c:formatCode>
                <c:ptCount val="8"/>
                <c:pt idx="0">
                  <c:v>0.23067181773500126</c:v>
                </c:pt>
                <c:pt idx="1">
                  <c:v>0.35382187495632589</c:v>
                </c:pt>
                <c:pt idx="2">
                  <c:v>0.48776035083499447</c:v>
                </c:pt>
                <c:pt idx="3">
                  <c:v>0.64626359466109495</c:v>
                </c:pt>
                <c:pt idx="4">
                  <c:v>0.82782208388654677</c:v>
                </c:pt>
                <c:pt idx="5">
                  <c:v>1.0328245481301066</c:v>
                </c:pt>
                <c:pt idx="6">
                  <c:v>1.2552660987134865</c:v>
                </c:pt>
                <c:pt idx="7">
                  <c:v>1.5186835491656356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52752"/>
        <c:axId val="472453312"/>
      </c:scatterChart>
      <c:valAx>
        <c:axId val="472452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3312"/>
        <c:crosses val="autoZero"/>
        <c:crossBetween val="midCat"/>
      </c:valAx>
      <c:valAx>
        <c:axId val="4724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'2L-0.5Lmin'!$J$53:$J$57</c:f>
              <c:numCache>
                <c:formatCode>General</c:formatCode>
                <c:ptCount val="5"/>
                <c:pt idx="0">
                  <c:v>4.0254545454545454</c:v>
                </c:pt>
                <c:pt idx="1">
                  <c:v>5.0318181818181813</c:v>
                </c:pt>
                <c:pt idx="2">
                  <c:v>6.0381818181818181</c:v>
                </c:pt>
                <c:pt idx="3">
                  <c:v>7.0445454545454549</c:v>
                </c:pt>
                <c:pt idx="4">
                  <c:v>8.0509090909090908</c:v>
                </c:pt>
              </c:numCache>
            </c:numRef>
          </c:xVal>
          <c:yVal>
            <c:numRef>
              <c:f>'2L-0.5Lmin'!$P$52:$P$57</c:f>
              <c:numCache>
                <c:formatCode>General</c:formatCode>
                <c:ptCount val="6"/>
                <c:pt idx="0">
                  <c:v>0.18032355413128168</c:v>
                </c:pt>
                <c:pt idx="1">
                  <c:v>0.35667494393873223</c:v>
                </c:pt>
                <c:pt idx="2">
                  <c:v>0.5762534290884459</c:v>
                </c:pt>
                <c:pt idx="3">
                  <c:v>0.83932969073802655</c:v>
                </c:pt>
                <c:pt idx="4">
                  <c:v>1.1615520884419839</c:v>
                </c:pt>
                <c:pt idx="5">
                  <c:v>1.5750364857167676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55552"/>
        <c:axId val="472456112"/>
      </c:scatterChart>
      <c:valAx>
        <c:axId val="47245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6112"/>
        <c:crosses val="autoZero"/>
        <c:crossBetween val="midCat"/>
      </c:valAx>
      <c:valAx>
        <c:axId val="47245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5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'2L-0.5Lmin'!$J$95:$J$98</c:f>
              <c:numCache>
                <c:formatCode>General</c:formatCode>
                <c:ptCount val="4"/>
                <c:pt idx="0">
                  <c:v>4.0254545454545454</c:v>
                </c:pt>
                <c:pt idx="1">
                  <c:v>5.0318181818181813</c:v>
                </c:pt>
                <c:pt idx="2">
                  <c:v>6.0381818181818181</c:v>
                </c:pt>
                <c:pt idx="3">
                  <c:v>7.0445454545454549</c:v>
                </c:pt>
              </c:numCache>
            </c:numRef>
          </c:xVal>
          <c:yVal>
            <c:numRef>
              <c:f>'2L-0.5Lmin'!$P$95:$P$98</c:f>
              <c:numCache>
                <c:formatCode>General</c:formatCode>
                <c:ptCount val="4"/>
                <c:pt idx="0">
                  <c:v>0.28901629546491758</c:v>
                </c:pt>
                <c:pt idx="1">
                  <c:v>0.52256087998441159</c:v>
                </c:pt>
                <c:pt idx="2">
                  <c:v>0.81871040353529101</c:v>
                </c:pt>
                <c:pt idx="3">
                  <c:v>1.2006450142332616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58352"/>
        <c:axId val="472458912"/>
      </c:scatterChart>
      <c:valAx>
        <c:axId val="47245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8912"/>
        <c:crosses val="autoZero"/>
        <c:crossBetween val="midCat"/>
      </c:valAx>
      <c:valAx>
        <c:axId val="4724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5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'2L-0.5Lmin'!$R$52:$R$55</c:f>
              <c:numCache>
                <c:formatCode>General</c:formatCode>
                <c:ptCount val="4"/>
                <c:pt idx="0">
                  <c:v>3.0081818181818178</c:v>
                </c:pt>
                <c:pt idx="1">
                  <c:v>4.0109090909090908</c:v>
                </c:pt>
                <c:pt idx="2">
                  <c:v>5.0136363636363637</c:v>
                </c:pt>
                <c:pt idx="3">
                  <c:v>6.0163636363636357</c:v>
                </c:pt>
              </c:numCache>
            </c:numRef>
          </c:xVal>
          <c:yVal>
            <c:numRef>
              <c:f>'2L-0.5Lmin'!$X$52:$X$55</c:f>
              <c:numCache>
                <c:formatCode>General</c:formatCode>
                <c:ptCount val="4"/>
                <c:pt idx="0">
                  <c:v>0.38660598837106858</c:v>
                </c:pt>
                <c:pt idx="1">
                  <c:v>0.63855272777010152</c:v>
                </c:pt>
                <c:pt idx="2">
                  <c:v>0.94217393269301764</c:v>
                </c:pt>
                <c:pt idx="3">
                  <c:v>1.3036344554317636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61152"/>
        <c:axId val="472461712"/>
      </c:scatterChart>
      <c:valAx>
        <c:axId val="47246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61712"/>
        <c:crosses val="autoZero"/>
        <c:crossBetween val="midCat"/>
      </c:valAx>
      <c:valAx>
        <c:axId val="47246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61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'2L-0.5Lmin'!$R$94:$R$97</c:f>
              <c:numCache>
                <c:formatCode>General</c:formatCode>
                <c:ptCount val="4"/>
                <c:pt idx="0">
                  <c:v>3.0081818181818178</c:v>
                </c:pt>
                <c:pt idx="1">
                  <c:v>4.0109090909090908</c:v>
                </c:pt>
                <c:pt idx="2">
                  <c:v>5.0136363636363637</c:v>
                </c:pt>
                <c:pt idx="3">
                  <c:v>6.0163636363636357</c:v>
                </c:pt>
              </c:numCache>
            </c:numRef>
          </c:xVal>
          <c:yVal>
            <c:numRef>
              <c:f>'2L-0.5Lmin'!$X$94:$X$97</c:f>
              <c:numCache>
                <c:formatCode>General</c:formatCode>
                <c:ptCount val="4"/>
                <c:pt idx="0">
                  <c:v>0.34472261041489116</c:v>
                </c:pt>
                <c:pt idx="1">
                  <c:v>0.59583499808494755</c:v>
                </c:pt>
                <c:pt idx="2">
                  <c:v>0.88959611661311033</c:v>
                </c:pt>
                <c:pt idx="3">
                  <c:v>1.2532640960428134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00432"/>
        <c:axId val="473900992"/>
      </c:scatterChart>
      <c:valAx>
        <c:axId val="47390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0992"/>
        <c:crosses val="autoZero"/>
        <c:crossBetween val="midCat"/>
      </c:valAx>
      <c:valAx>
        <c:axId val="4739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'2L-0.5Lmin'!$Z$53:$Z$56</c:f>
              <c:numCache>
                <c:formatCode>General</c:formatCode>
                <c:ptCount val="4"/>
                <c:pt idx="0">
                  <c:v>3.9960000000000009</c:v>
                </c:pt>
                <c:pt idx="1">
                  <c:v>4.995000000000001</c:v>
                </c:pt>
                <c:pt idx="2">
                  <c:v>5.9940000000000015</c:v>
                </c:pt>
                <c:pt idx="3">
                  <c:v>6.9930000000000012</c:v>
                </c:pt>
              </c:numCache>
            </c:numRef>
          </c:xVal>
          <c:yVal>
            <c:numRef>
              <c:f>'2L-0.5Lmin'!$AF$53:$AF$56</c:f>
              <c:numCache>
                <c:formatCode>General</c:formatCode>
                <c:ptCount val="4"/>
                <c:pt idx="0">
                  <c:v>0.452556715642015</c:v>
                </c:pt>
                <c:pt idx="1">
                  <c:v>0.73605468157122189</c:v>
                </c:pt>
                <c:pt idx="2">
                  <c:v>1.0729445419195316</c:v>
                </c:pt>
                <c:pt idx="3">
                  <c:v>1.4784096500276964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03232"/>
        <c:axId val="473903792"/>
      </c:scatterChart>
      <c:valAx>
        <c:axId val="47390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3792"/>
        <c:crosses val="autoZero"/>
        <c:crossBetween val="midCat"/>
      </c:valAx>
      <c:valAx>
        <c:axId val="47390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3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'2L-0.5Lmin'!$Z$95:$Z$98</c:f>
              <c:numCache>
                <c:formatCode>General</c:formatCode>
                <c:ptCount val="4"/>
                <c:pt idx="0">
                  <c:v>3.9960000000000009</c:v>
                </c:pt>
                <c:pt idx="1">
                  <c:v>4.995000000000001</c:v>
                </c:pt>
                <c:pt idx="2">
                  <c:v>5.9940000000000015</c:v>
                </c:pt>
                <c:pt idx="3">
                  <c:v>6.9930000000000012</c:v>
                </c:pt>
              </c:numCache>
            </c:numRef>
          </c:xVal>
          <c:yVal>
            <c:numRef>
              <c:f>'2L-0.5Lmin'!$AF$95:$AF$98</c:f>
              <c:numCache>
                <c:formatCode>General</c:formatCode>
                <c:ptCount val="4"/>
                <c:pt idx="0">
                  <c:v>0.43078291609245417</c:v>
                </c:pt>
                <c:pt idx="1">
                  <c:v>0.70117935225720951</c:v>
                </c:pt>
                <c:pt idx="2">
                  <c:v>1.0328245481301066</c:v>
                </c:pt>
                <c:pt idx="3">
                  <c:v>1.4188175528254505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06032"/>
        <c:axId val="473906592"/>
      </c:scatterChart>
      <c:valAx>
        <c:axId val="47390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6592"/>
        <c:crosses val="autoZero"/>
        <c:crossBetween val="midCat"/>
      </c:valAx>
      <c:valAx>
        <c:axId val="4739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'2L-0.5Lmin'!$AH$53:$AH$55</c:f>
              <c:numCache>
                <c:formatCode>General</c:formatCode>
                <c:ptCount val="3"/>
                <c:pt idx="0">
                  <c:v>4.016</c:v>
                </c:pt>
                <c:pt idx="1">
                  <c:v>5.0199999999999996</c:v>
                </c:pt>
                <c:pt idx="2">
                  <c:v>6.024</c:v>
                </c:pt>
              </c:numCache>
            </c:numRef>
          </c:xVal>
          <c:yVal>
            <c:numRef>
              <c:f>'2L-0.5Lmin'!$AN$53:$AN$55</c:f>
              <c:numCache>
                <c:formatCode>General</c:formatCode>
                <c:ptCount val="3"/>
                <c:pt idx="0">
                  <c:v>0.51416452503150545</c:v>
                </c:pt>
                <c:pt idx="1">
                  <c:v>0.83471074488173225</c:v>
                </c:pt>
                <c:pt idx="2">
                  <c:v>1.2140231401794372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08832"/>
        <c:axId val="473909392"/>
      </c:scatterChart>
      <c:valAx>
        <c:axId val="47390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9392"/>
        <c:crosses val="autoZero"/>
        <c:crossBetween val="midCat"/>
      </c:valAx>
      <c:valAx>
        <c:axId val="47390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0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85720041051547"/>
                  <c:y val="4.6845188350494331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'2L-0.2Lmin'!$B$69:$B$79</c:f>
              <c:numCache>
                <c:formatCode>0.00</c:formatCode>
                <c:ptCount val="11"/>
                <c:pt idx="0">
                  <c:v>7.2245833333333325</c:v>
                </c:pt>
                <c:pt idx="1">
                  <c:v>8.2566666666666659</c:v>
                </c:pt>
                <c:pt idx="2">
                  <c:v>9.2887499999999985</c:v>
                </c:pt>
                <c:pt idx="3">
                  <c:v>10.320833333333333</c:v>
                </c:pt>
                <c:pt idx="4">
                  <c:v>11.352916666666665</c:v>
                </c:pt>
                <c:pt idx="5">
                  <c:v>12.384999999999998</c:v>
                </c:pt>
                <c:pt idx="6">
                  <c:v>13.417083333333332</c:v>
                </c:pt>
                <c:pt idx="7">
                  <c:v>14.449166666666665</c:v>
                </c:pt>
                <c:pt idx="8">
                  <c:v>15.481249999999999</c:v>
                </c:pt>
                <c:pt idx="9">
                  <c:v>16.513333333333332</c:v>
                </c:pt>
                <c:pt idx="10">
                  <c:v>17.545416666666664</c:v>
                </c:pt>
              </c:numCache>
            </c:numRef>
          </c:xVal>
          <c:yVal>
            <c:numRef>
              <c:f>'2L-0.2Lmin'!$H$69:$H$79</c:f>
              <c:numCache>
                <c:formatCode>General</c:formatCode>
                <c:ptCount val="11"/>
                <c:pt idx="0">
                  <c:v>0.26006690541880745</c:v>
                </c:pt>
                <c:pt idx="1">
                  <c:v>0.34389975245000975</c:v>
                </c:pt>
                <c:pt idx="2">
                  <c:v>0.43540898448123655</c:v>
                </c:pt>
                <c:pt idx="3">
                  <c:v>0.53443548940512453</c:v>
                </c:pt>
                <c:pt idx="4">
                  <c:v>0.64055473044077471</c:v>
                </c:pt>
                <c:pt idx="5">
                  <c:v>0.76142602131323966</c:v>
                </c:pt>
                <c:pt idx="6">
                  <c:v>0.88430768602110443</c:v>
                </c:pt>
                <c:pt idx="7">
                  <c:v>1.0188773206492563</c:v>
                </c:pt>
                <c:pt idx="8">
                  <c:v>1.1615520884419839</c:v>
                </c:pt>
                <c:pt idx="9">
                  <c:v>1.3167682984712803</c:v>
                </c:pt>
                <c:pt idx="10">
                  <c:v>1.4872202797098513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17056"/>
        <c:axId val="468617616"/>
      </c:scatterChart>
      <c:valAx>
        <c:axId val="46861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7616"/>
        <c:crosses val="autoZero"/>
        <c:crossBetween val="midCat"/>
      </c:valAx>
      <c:valAx>
        <c:axId val="46861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7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0.5L/min,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'2L-0.5Lmin'!$AH$94:$AH$97</c:f>
              <c:numCache>
                <c:formatCode>General</c:formatCode>
                <c:ptCount val="4"/>
                <c:pt idx="0">
                  <c:v>3.012</c:v>
                </c:pt>
                <c:pt idx="1">
                  <c:v>4.016</c:v>
                </c:pt>
                <c:pt idx="2">
                  <c:v>5.0199999999999996</c:v>
                </c:pt>
                <c:pt idx="3">
                  <c:v>6.024</c:v>
                </c:pt>
              </c:numCache>
            </c:numRef>
          </c:xVal>
          <c:yVal>
            <c:numRef>
              <c:f>'2L-0.5Lmin'!$AN$94:$AN$97</c:f>
              <c:numCache>
                <c:formatCode>General</c:formatCode>
                <c:ptCount val="4"/>
                <c:pt idx="0">
                  <c:v>0.39898614201045512</c:v>
                </c:pt>
                <c:pt idx="1">
                  <c:v>0.66943065394262924</c:v>
                </c:pt>
                <c:pt idx="2">
                  <c:v>1.0078579253996456</c:v>
                </c:pt>
                <c:pt idx="3">
                  <c:v>1.4567168254164369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11632"/>
        <c:axId val="473912192"/>
      </c:scatterChart>
      <c:valAx>
        <c:axId val="47391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2192"/>
        <c:crosses val="autoZero"/>
        <c:crossBetween val="midCat"/>
      </c:valAx>
      <c:valAx>
        <c:axId val="47391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1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'3L-0.2Lmin'!$B$30:$B$38</c:f>
              <c:numCache>
                <c:formatCode>General</c:formatCode>
                <c:ptCount val="9"/>
                <c:pt idx="0">
                  <c:v>6.151578947368419</c:v>
                </c:pt>
                <c:pt idx="1">
                  <c:v>7.1768421052631552</c:v>
                </c:pt>
                <c:pt idx="2">
                  <c:v>8.2021052631578915</c:v>
                </c:pt>
                <c:pt idx="3">
                  <c:v>9.2273684210526277</c:v>
                </c:pt>
                <c:pt idx="4">
                  <c:v>10.252631578947364</c:v>
                </c:pt>
                <c:pt idx="5">
                  <c:v>11.2778947368421</c:v>
                </c:pt>
                <c:pt idx="6">
                  <c:v>12.303157894736838</c:v>
                </c:pt>
                <c:pt idx="7">
                  <c:v>13.328421052631574</c:v>
                </c:pt>
                <c:pt idx="8">
                  <c:v>14.35368421052631</c:v>
                </c:pt>
              </c:numCache>
            </c:numRef>
          </c:xVal>
          <c:yVal>
            <c:numRef>
              <c:f>'3L-0.2Lmin'!$H$30:$H$38</c:f>
              <c:numCache>
                <c:formatCode>General</c:formatCode>
                <c:ptCount val="9"/>
                <c:pt idx="0">
                  <c:v>0.23762287257904405</c:v>
                </c:pt>
                <c:pt idx="1">
                  <c:v>0.32434605682337236</c:v>
                </c:pt>
                <c:pt idx="2">
                  <c:v>0.42771071705548397</c:v>
                </c:pt>
                <c:pt idx="3">
                  <c:v>0.53273045915404049</c:v>
                </c:pt>
                <c:pt idx="4">
                  <c:v>0.67138568877843274</c:v>
                </c:pt>
                <c:pt idx="5">
                  <c:v>0.82782208388654677</c:v>
                </c:pt>
                <c:pt idx="6">
                  <c:v>0.99831456735274582</c:v>
                </c:pt>
                <c:pt idx="7">
                  <c:v>1.1679623668029029</c:v>
                </c:pt>
                <c:pt idx="8">
                  <c:v>1.4024237430497744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14992"/>
        <c:axId val="473915552"/>
      </c:scatterChart>
      <c:valAx>
        <c:axId val="47391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5552"/>
        <c:crosses val="autoZero"/>
        <c:crossBetween val="midCat"/>
      </c:valAx>
      <c:valAx>
        <c:axId val="4739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'3L-0.2Lmin'!$J$29:$J$34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'3L-0.2Lmin'!$P$29:$P$34</c:f>
              <c:numCache>
                <c:formatCode>General</c:formatCode>
                <c:ptCount val="6"/>
                <c:pt idx="0">
                  <c:v>0.31402604779138299</c:v>
                </c:pt>
                <c:pt idx="1">
                  <c:v>0.45649527922094352</c:v>
                </c:pt>
                <c:pt idx="2">
                  <c:v>0.61341221254109179</c:v>
                </c:pt>
                <c:pt idx="3">
                  <c:v>0.81080522402817756</c:v>
                </c:pt>
                <c:pt idx="4">
                  <c:v>1.0398717936455097</c:v>
                </c:pt>
                <c:pt idx="5">
                  <c:v>1.3375041969504589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17792"/>
        <c:axId val="473918352"/>
      </c:scatterChart>
      <c:valAx>
        <c:axId val="4739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8352"/>
        <c:crosses val="autoZero"/>
        <c:crossBetween val="midCat"/>
      </c:valAx>
      <c:valAx>
        <c:axId val="47391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'3L-0.2Lmin'!$R$29:$R$34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'3L-0.2Lmin'!$X$29:$X$34</c:f>
              <c:numCache>
                <c:formatCode>General</c:formatCode>
                <c:ptCount val="6"/>
                <c:pt idx="0">
                  <c:v>0.32819825232113092</c:v>
                </c:pt>
                <c:pt idx="1">
                  <c:v>0.47140601352846251</c:v>
                </c:pt>
                <c:pt idx="2">
                  <c:v>0.63387777210238594</c:v>
                </c:pt>
                <c:pt idx="3">
                  <c:v>0.82453586827210756</c:v>
                </c:pt>
                <c:pt idx="4">
                  <c:v>1.0617621354408293</c:v>
                </c:pt>
                <c:pt idx="5">
                  <c:v>1.319506120248304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20592"/>
        <c:axId val="473921152"/>
      </c:scatterChart>
      <c:valAx>
        <c:axId val="47392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1152"/>
        <c:crosses val="autoZero"/>
        <c:crossBetween val="midCat"/>
      </c:valAx>
      <c:valAx>
        <c:axId val="47392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'3L-0.2Lmin'!$Z$29:$Z$34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'3L-0.2Lmin'!$AF$29:$AF$34</c:f>
              <c:numCache>
                <c:formatCode>General</c:formatCode>
                <c:ptCount val="6"/>
                <c:pt idx="0">
                  <c:v>0.34955747616986826</c:v>
                </c:pt>
                <c:pt idx="1">
                  <c:v>0.51500099517647135</c:v>
                </c:pt>
                <c:pt idx="2">
                  <c:v>0.7021879252120945</c:v>
                </c:pt>
                <c:pt idx="3">
                  <c:v>0.92381899829494651</c:v>
                </c:pt>
                <c:pt idx="4">
                  <c:v>1.1907275775759152</c:v>
                </c:pt>
                <c:pt idx="5">
                  <c:v>1.4961092271270966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23392"/>
        <c:axId val="473923952"/>
      </c:scatterChart>
      <c:valAx>
        <c:axId val="47392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3952"/>
        <c:crosses val="autoZero"/>
        <c:crossBetween val="midCat"/>
      </c:valAx>
      <c:valAx>
        <c:axId val="4739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'3L-0.2Lmin'!$AH$29:$AH$33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'3L-0.2Lmin'!$AN$29:$AN$33</c:f>
              <c:numCache>
                <c:formatCode>General</c:formatCode>
                <c:ptCount val="5"/>
                <c:pt idx="0">
                  <c:v>0.38639804539093853</c:v>
                </c:pt>
                <c:pt idx="1">
                  <c:v>0.55425518169332655</c:v>
                </c:pt>
                <c:pt idx="2">
                  <c:v>0.74971753204833957</c:v>
                </c:pt>
                <c:pt idx="3">
                  <c:v>0.9675840262617057</c:v>
                </c:pt>
                <c:pt idx="4">
                  <c:v>1.2275826699650694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26192"/>
        <c:axId val="473926752"/>
      </c:scatterChart>
      <c:valAx>
        <c:axId val="47392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6752"/>
        <c:crosses val="autoZero"/>
        <c:crossBetween val="midCat"/>
      </c:valAx>
      <c:valAx>
        <c:axId val="47392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'3L-0.2Lmin'!$B$60:$B$68</c:f>
              <c:numCache>
                <c:formatCode>General</c:formatCode>
                <c:ptCount val="9"/>
                <c:pt idx="0">
                  <c:v>7.1768421052631552</c:v>
                </c:pt>
                <c:pt idx="1">
                  <c:v>8.2021052631578915</c:v>
                </c:pt>
                <c:pt idx="2">
                  <c:v>9.2273684210526277</c:v>
                </c:pt>
                <c:pt idx="3">
                  <c:v>10.252631578947364</c:v>
                </c:pt>
                <c:pt idx="4">
                  <c:v>11.2778947368421</c:v>
                </c:pt>
                <c:pt idx="5">
                  <c:v>12.303157894736838</c:v>
                </c:pt>
                <c:pt idx="6">
                  <c:v>13.328421052631574</c:v>
                </c:pt>
                <c:pt idx="7">
                  <c:v>14.35368421052631</c:v>
                </c:pt>
                <c:pt idx="8">
                  <c:v>15.378947368421047</c:v>
                </c:pt>
              </c:numCache>
            </c:numRef>
          </c:xVal>
          <c:yVal>
            <c:numRef>
              <c:f>'3L-0.2Lmin'!$H$60:$H$68</c:f>
              <c:numCache>
                <c:formatCode>General</c:formatCode>
                <c:ptCount val="9"/>
                <c:pt idx="0">
                  <c:v>0.24207156119972875</c:v>
                </c:pt>
                <c:pt idx="1">
                  <c:v>0.32989392126109046</c:v>
                </c:pt>
                <c:pt idx="2">
                  <c:v>0.42312004334688519</c:v>
                </c:pt>
                <c:pt idx="3">
                  <c:v>0.5464528014091421</c:v>
                </c:pt>
                <c:pt idx="4">
                  <c:v>0.68517901091076849</c:v>
                </c:pt>
                <c:pt idx="5">
                  <c:v>0.82098055206983045</c:v>
                </c:pt>
                <c:pt idx="6">
                  <c:v>0.98617685933832155</c:v>
                </c:pt>
                <c:pt idx="7">
                  <c:v>1.152013065395225</c:v>
                </c:pt>
                <c:pt idx="8">
                  <c:v>1.3783261914707139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28992"/>
        <c:axId val="473929552"/>
      </c:scatterChart>
      <c:valAx>
        <c:axId val="47392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9552"/>
        <c:crosses val="autoZero"/>
        <c:crossBetween val="midCat"/>
      </c:valAx>
      <c:valAx>
        <c:axId val="4739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8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0.2L/min,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'3L-0.2Lmin'!$B$107:$B$114</c:f>
              <c:numCache>
                <c:formatCode>General</c:formatCode>
                <c:ptCount val="8"/>
                <c:pt idx="0">
                  <c:v>6.151578947368419</c:v>
                </c:pt>
                <c:pt idx="1">
                  <c:v>7.1768421052631552</c:v>
                </c:pt>
                <c:pt idx="2">
                  <c:v>8.2021052631578915</c:v>
                </c:pt>
                <c:pt idx="3">
                  <c:v>9.2273684210526277</c:v>
                </c:pt>
                <c:pt idx="4">
                  <c:v>10.252631578947364</c:v>
                </c:pt>
                <c:pt idx="5">
                  <c:v>11.2778947368421</c:v>
                </c:pt>
                <c:pt idx="6">
                  <c:v>12.303157894736838</c:v>
                </c:pt>
                <c:pt idx="7">
                  <c:v>13.328421052631574</c:v>
                </c:pt>
              </c:numCache>
            </c:numRef>
          </c:xVal>
          <c:yVal>
            <c:numRef>
              <c:f>'3L-0.2Lmin'!$H$107:$H$114</c:f>
              <c:numCache>
                <c:formatCode>General</c:formatCode>
                <c:ptCount val="8"/>
                <c:pt idx="0">
                  <c:v>0.30924625036762138</c:v>
                </c:pt>
                <c:pt idx="1">
                  <c:v>0.41400143913045068</c:v>
                </c:pt>
                <c:pt idx="2">
                  <c:v>0.53614343175028034</c:v>
                </c:pt>
                <c:pt idx="3">
                  <c:v>0.65585139581624852</c:v>
                </c:pt>
                <c:pt idx="4">
                  <c:v>0.81418550893700148</c:v>
                </c:pt>
                <c:pt idx="5">
                  <c:v>0.99425227334386679</c:v>
                </c:pt>
                <c:pt idx="6">
                  <c:v>1.2140231401794372</c:v>
                </c:pt>
                <c:pt idx="7">
                  <c:v>1.390302382517429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25600"/>
        <c:axId val="473826160"/>
      </c:scatterChart>
      <c:valAx>
        <c:axId val="47382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26160"/>
        <c:crosses val="autoZero"/>
        <c:crossBetween val="midCat"/>
      </c:valAx>
      <c:valAx>
        <c:axId val="4738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2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'3L-0.2Lmin'!$J$58:$J$64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'3L-0.2Lmin'!$P$58:$P$64</c:f>
              <c:numCache>
                <c:formatCode>General</c:formatCode>
                <c:ptCount val="7"/>
                <c:pt idx="0">
                  <c:v>0.24590053843682599</c:v>
                </c:pt>
                <c:pt idx="1">
                  <c:v>0.36528331847533235</c:v>
                </c:pt>
                <c:pt idx="2">
                  <c:v>0.50418108104732207</c:v>
                </c:pt>
                <c:pt idx="3">
                  <c:v>0.66747943381136765</c:v>
                </c:pt>
                <c:pt idx="4">
                  <c:v>0.84863208340034024</c:v>
                </c:pt>
                <c:pt idx="5">
                  <c:v>1.087672348629775</c:v>
                </c:pt>
                <c:pt idx="6">
                  <c:v>1.3547956940605195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28400"/>
        <c:axId val="473828960"/>
      </c:scatterChart>
      <c:valAx>
        <c:axId val="47382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28960"/>
        <c:crosses val="autoZero"/>
        <c:crossBetween val="midCat"/>
      </c:valAx>
      <c:valAx>
        <c:axId val="4738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2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'3L-0.2Lmin'!$J$105:$J$110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'3L-0.2Lmin'!$P$105:$P$110</c:f>
              <c:numCache>
                <c:formatCode>General</c:formatCode>
                <c:ptCount val="6"/>
                <c:pt idx="0">
                  <c:v>0.25747623039471501</c:v>
                </c:pt>
                <c:pt idx="1">
                  <c:v>0.38713415142344082</c:v>
                </c:pt>
                <c:pt idx="2">
                  <c:v>0.55686956226739759</c:v>
                </c:pt>
                <c:pt idx="3">
                  <c:v>0.73605468157122189</c:v>
                </c:pt>
                <c:pt idx="4">
                  <c:v>0.97816613559224252</c:v>
                </c:pt>
                <c:pt idx="5">
                  <c:v>1.2765434971607712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31200"/>
        <c:axId val="473831760"/>
      </c:scatterChart>
      <c:valAx>
        <c:axId val="4738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1760"/>
        <c:crosses val="autoZero"/>
        <c:crossBetween val="midCat"/>
      </c:valAx>
      <c:valAx>
        <c:axId val="47383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2L, 0.2L/min,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'2L-0.2Lmin'!$B$120:$B$131</c:f>
              <c:numCache>
                <c:formatCode>0.00</c:formatCode>
                <c:ptCount val="12"/>
                <c:pt idx="0">
                  <c:v>6.192499999999999</c:v>
                </c:pt>
                <c:pt idx="1">
                  <c:v>7.2245833333333325</c:v>
                </c:pt>
                <c:pt idx="2">
                  <c:v>8.2566666666666659</c:v>
                </c:pt>
                <c:pt idx="3">
                  <c:v>9.2887499999999985</c:v>
                </c:pt>
                <c:pt idx="4">
                  <c:v>10.320833333333333</c:v>
                </c:pt>
                <c:pt idx="5">
                  <c:v>11.352916666666665</c:v>
                </c:pt>
                <c:pt idx="6">
                  <c:v>12.384999999999998</c:v>
                </c:pt>
                <c:pt idx="7">
                  <c:v>13.417083333333332</c:v>
                </c:pt>
                <c:pt idx="8">
                  <c:v>14.449166666666665</c:v>
                </c:pt>
                <c:pt idx="9">
                  <c:v>15.481249999999999</c:v>
                </c:pt>
                <c:pt idx="10">
                  <c:v>16.513333333333332</c:v>
                </c:pt>
                <c:pt idx="11">
                  <c:v>17.545416666666664</c:v>
                </c:pt>
              </c:numCache>
            </c:numRef>
          </c:xVal>
          <c:yVal>
            <c:numRef>
              <c:f>'2L-0.2Lmin'!$H$120:$H$131</c:f>
              <c:numCache>
                <c:formatCode>General</c:formatCode>
                <c:ptCount val="12"/>
                <c:pt idx="0">
                  <c:v>0.23952703056473384</c:v>
                </c:pt>
                <c:pt idx="1">
                  <c:v>0.31745423078545126</c:v>
                </c:pt>
                <c:pt idx="2">
                  <c:v>0.40646560844174784</c:v>
                </c:pt>
                <c:pt idx="3">
                  <c:v>0.50252682095129564</c:v>
                </c:pt>
                <c:pt idx="4">
                  <c:v>0.6014799920341215</c:v>
                </c:pt>
                <c:pt idx="5">
                  <c:v>0.71539278950726504</c:v>
                </c:pt>
                <c:pt idx="6">
                  <c:v>0.82325586590696587</c:v>
                </c:pt>
                <c:pt idx="7">
                  <c:v>0.94933058595235509</c:v>
                </c:pt>
                <c:pt idx="9">
                  <c:v>1.2310014767138555</c:v>
                </c:pt>
                <c:pt idx="10">
                  <c:v>1.3983669423541598</c:v>
                </c:pt>
                <c:pt idx="11">
                  <c:v>1.5750364857167676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19856"/>
        <c:axId val="468620416"/>
      </c:scatterChart>
      <c:valAx>
        <c:axId val="46861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20416"/>
        <c:crosses val="autoZero"/>
        <c:crossBetween val="midCat"/>
      </c:valAx>
      <c:valAx>
        <c:axId val="46862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9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'3L-0.2Lmin'!$R$57:$R$64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xVal>
          <c:yVal>
            <c:numRef>
              <c:f>'3L-0.2Lmin'!$X$57:$X$64</c:f>
              <c:numCache>
                <c:formatCode>General</c:formatCode>
                <c:ptCount val="8"/>
                <c:pt idx="0">
                  <c:v>0.23879648388225733</c:v>
                </c:pt>
                <c:pt idx="1">
                  <c:v>0.36040361597704418</c:v>
                </c:pt>
                <c:pt idx="2">
                  <c:v>0.5021790783766491</c:v>
                </c:pt>
                <c:pt idx="3">
                  <c:v>0.65771040180303486</c:v>
                </c:pt>
                <c:pt idx="4">
                  <c:v>0.83501554830897418</c:v>
                </c:pt>
                <c:pt idx="5">
                  <c:v>1.0535507965369899</c:v>
                </c:pt>
                <c:pt idx="6">
                  <c:v>1.2745414944900981</c:v>
                </c:pt>
                <c:pt idx="7">
                  <c:v>1.5682151966101463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34000"/>
        <c:axId val="473834560"/>
      </c:scatterChart>
      <c:valAx>
        <c:axId val="47383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4560"/>
        <c:crosses val="autoZero"/>
        <c:crossBetween val="midCat"/>
      </c:valAx>
      <c:valAx>
        <c:axId val="4738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4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300rpm,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'3L-0.2Lmin'!$R$106:$R$111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'3L-0.2Lmin'!$X$106:$X$111</c:f>
              <c:numCache>
                <c:formatCode>General</c:formatCode>
                <c:ptCount val="6"/>
                <c:pt idx="0">
                  <c:v>0.29705923426437797</c:v>
                </c:pt>
                <c:pt idx="1">
                  <c:v>0.44161055474451766</c:v>
                </c:pt>
                <c:pt idx="2">
                  <c:v>0.61064595904820163</c:v>
                </c:pt>
                <c:pt idx="3">
                  <c:v>0.81418550893700148</c:v>
                </c:pt>
                <c:pt idx="4">
                  <c:v>1.0700248318161971</c:v>
                </c:pt>
                <c:pt idx="5">
                  <c:v>1.3664917338237106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36800"/>
        <c:axId val="473837360"/>
      </c:scatterChart>
      <c:valAx>
        <c:axId val="4738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7360"/>
        <c:crosses val="autoZero"/>
        <c:crossBetween val="midCat"/>
      </c:valAx>
      <c:valAx>
        <c:axId val="4738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6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'3L-0.2Lmin'!$Z$58:$Z$63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'3L-0.2Lmin'!$AF$58:$AF$63</c:f>
              <c:numCache>
                <c:formatCode>General</c:formatCode>
                <c:ptCount val="6"/>
                <c:pt idx="0">
                  <c:v>0.34389975245000975</c:v>
                </c:pt>
                <c:pt idx="1">
                  <c:v>0.50418108104732207</c:v>
                </c:pt>
                <c:pt idx="2">
                  <c:v>0.68915515929040783</c:v>
                </c:pt>
                <c:pt idx="3">
                  <c:v>0.91130319036311613</c:v>
                </c:pt>
                <c:pt idx="4">
                  <c:v>1.1615520884419839</c:v>
                </c:pt>
                <c:pt idx="5">
                  <c:v>1.4567168254164369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39600"/>
        <c:axId val="473840160"/>
      </c:scatterChart>
      <c:valAx>
        <c:axId val="47383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40160"/>
        <c:crosses val="autoZero"/>
        <c:crossBetween val="midCat"/>
      </c:valAx>
      <c:valAx>
        <c:axId val="47384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39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400rpm,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'3L-0.2Lmin'!$Z$106:$Z$111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'3L-0.2Lmin'!$AF$106:$AF$111</c:f>
              <c:numCache>
                <c:formatCode>General</c:formatCode>
                <c:ptCount val="6"/>
                <c:pt idx="0">
                  <c:v>0.35524739194754712</c:v>
                </c:pt>
                <c:pt idx="1">
                  <c:v>0.52593926157603876</c:v>
                </c:pt>
                <c:pt idx="2">
                  <c:v>0.71539278950726504</c:v>
                </c:pt>
                <c:pt idx="3">
                  <c:v>0.93649343919167427</c:v>
                </c:pt>
                <c:pt idx="4">
                  <c:v>1.2207799226423168</c:v>
                </c:pt>
                <c:pt idx="5">
                  <c:v>1.5371172508544746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20016"/>
        <c:axId val="475220576"/>
      </c:scatterChart>
      <c:valAx>
        <c:axId val="47522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0576"/>
        <c:crosses val="autoZero"/>
        <c:crossBetween val="midCat"/>
      </c:valAx>
      <c:valAx>
        <c:axId val="4752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0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'3L-0.2Lmin'!$AH$57:$AH$63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xVal>
          <c:yVal>
            <c:numRef>
              <c:f>'3L-0.2Lmin'!$AN$57:$AN$63</c:f>
              <c:numCache>
                <c:formatCode>General</c:formatCode>
                <c:ptCount val="7"/>
                <c:pt idx="0">
                  <c:v>0.24079848655293037</c:v>
                </c:pt>
                <c:pt idx="1">
                  <c:v>0.3886079910417416</c:v>
                </c:pt>
                <c:pt idx="2">
                  <c:v>0.55164761828624587</c:v>
                </c:pt>
                <c:pt idx="3">
                  <c:v>0.73605468157122189</c:v>
                </c:pt>
                <c:pt idx="4">
                  <c:v>0.9441759353636906</c:v>
                </c:pt>
                <c:pt idx="5">
                  <c:v>1.1809075313949398</c:v>
                </c:pt>
                <c:pt idx="6">
                  <c:v>1.4872202797098513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22816"/>
        <c:axId val="475223376"/>
      </c:scatterChart>
      <c:valAx>
        <c:axId val="47522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3376"/>
        <c:crosses val="autoZero"/>
        <c:crossBetween val="midCat"/>
      </c:valAx>
      <c:valAx>
        <c:axId val="47522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2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0.2L/min, 500rpm,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'3L-0.2Lmin'!$AH$105:$AH$110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xVal>
          <c:yVal>
            <c:numRef>
              <c:f>'3L-0.2Lmin'!$AN$105:$AN$110</c:f>
              <c:numCache>
                <c:formatCode>General</c:formatCode>
                <c:ptCount val="6"/>
                <c:pt idx="0">
                  <c:v>0.23193205734728908</c:v>
                </c:pt>
                <c:pt idx="1">
                  <c:v>0.3841929728326246</c:v>
                </c:pt>
                <c:pt idx="2">
                  <c:v>0.55686956226739759</c:v>
                </c:pt>
                <c:pt idx="3">
                  <c:v>0.76356964485649126</c:v>
                </c:pt>
                <c:pt idx="4">
                  <c:v>0.99155321637470184</c:v>
                </c:pt>
                <c:pt idx="5">
                  <c:v>1.2765434971607712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25616"/>
        <c:axId val="475226176"/>
      </c:scatterChart>
      <c:valAx>
        <c:axId val="47522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6176"/>
        <c:crosses val="autoZero"/>
        <c:crossBetween val="midCat"/>
      </c:valAx>
      <c:valAx>
        <c:axId val="4752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5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'3L-0.3Lmin'!$B$31:$B$40</c:f>
              <c:numCache>
                <c:formatCode>General</c:formatCode>
                <c:ptCount val="10"/>
                <c:pt idx="0">
                  <c:v>7.2282608695652169</c:v>
                </c:pt>
                <c:pt idx="1">
                  <c:v>8.2608695652173907</c:v>
                </c:pt>
                <c:pt idx="2">
                  <c:v>9.2934782608695645</c:v>
                </c:pt>
                <c:pt idx="3">
                  <c:v>10.326086956521738</c:v>
                </c:pt>
                <c:pt idx="4">
                  <c:v>11.358695652173912</c:v>
                </c:pt>
                <c:pt idx="5">
                  <c:v>12.391304347826086</c:v>
                </c:pt>
                <c:pt idx="6">
                  <c:v>13.42391304347826</c:v>
                </c:pt>
                <c:pt idx="7">
                  <c:v>14.456521739130434</c:v>
                </c:pt>
                <c:pt idx="8">
                  <c:v>15.489130434782608</c:v>
                </c:pt>
                <c:pt idx="9">
                  <c:v>16.521739130434781</c:v>
                </c:pt>
              </c:numCache>
            </c:numRef>
          </c:xVal>
          <c:yVal>
            <c:numRef>
              <c:f>'3L-0.3Lmin'!$H$31:$H$40</c:f>
              <c:numCache>
                <c:formatCode>General</c:formatCode>
                <c:ptCount val="10"/>
                <c:pt idx="0">
                  <c:v>0.29236905793190454</c:v>
                </c:pt>
                <c:pt idx="1">
                  <c:v>0.38586879703654015</c:v>
                </c:pt>
                <c:pt idx="2">
                  <c:v>0.48902099379913777</c:v>
                </c:pt>
                <c:pt idx="3">
                  <c:v>0.59947798936344843</c:v>
                </c:pt>
                <c:pt idx="4">
                  <c:v>0.72677235553242336</c:v>
                </c:pt>
                <c:pt idx="5">
                  <c:v>0.85719976221935512</c:v>
                </c:pt>
                <c:pt idx="6">
                  <c:v>1.0072267248627511</c:v>
                </c:pt>
                <c:pt idx="7">
                  <c:v>1.1659603641322298</c:v>
                </c:pt>
                <c:pt idx="8">
                  <c:v>1.3203790327055644</c:v>
                </c:pt>
                <c:pt idx="9">
                  <c:v>1.5053306868262732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28976"/>
        <c:axId val="475229536"/>
      </c:scatterChart>
      <c:valAx>
        <c:axId val="47522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9536"/>
        <c:crosses val="autoZero"/>
        <c:crossBetween val="midCat"/>
      </c:valAx>
      <c:valAx>
        <c:axId val="47522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2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'3L-0.3Lmin'!$J$29:$J$34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'3L-0.3Lmin'!$P$29:$P$34</c:f>
              <c:numCache>
                <c:formatCode>General</c:formatCode>
                <c:ptCount val="6"/>
                <c:pt idx="0">
                  <c:v>0.34613803881822186</c:v>
                </c:pt>
                <c:pt idx="1">
                  <c:v>0.4955783943452971</c:v>
                </c:pt>
                <c:pt idx="2">
                  <c:v>0.66547743114069458</c:v>
                </c:pt>
                <c:pt idx="3">
                  <c:v>0.86549856503404998</c:v>
                </c:pt>
                <c:pt idx="4">
                  <c:v>1.1096955255460921</c:v>
                </c:pt>
                <c:pt idx="5">
                  <c:v>1.404495065766737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31776"/>
        <c:axId val="475232336"/>
      </c:scatterChart>
      <c:valAx>
        <c:axId val="47523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32336"/>
        <c:crosses val="autoZero"/>
        <c:crossBetween val="midCat"/>
      </c:valAx>
      <c:valAx>
        <c:axId val="47523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3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'3L-0.3Lmin'!$R$28:$R$32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'3L-0.3Lmin'!$X$28:$X$32</c:f>
              <c:numCache>
                <c:formatCode>General</c:formatCode>
                <c:ptCount val="5"/>
                <c:pt idx="0">
                  <c:v>0.35110787510356323</c:v>
                </c:pt>
                <c:pt idx="1">
                  <c:v>0.5470448339155155</c:v>
                </c:pt>
                <c:pt idx="2">
                  <c:v>0.78326046679707806</c:v>
                </c:pt>
                <c:pt idx="3">
                  <c:v>1.0753381507218969</c:v>
                </c:pt>
                <c:pt idx="4">
                  <c:v>1.4313839659830683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34576"/>
        <c:axId val="475235136"/>
      </c:scatterChart>
      <c:valAx>
        <c:axId val="47523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35136"/>
        <c:crosses val="autoZero"/>
        <c:crossBetween val="midCat"/>
      </c:valAx>
      <c:valAx>
        <c:axId val="4752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3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'3L-0.3Lmin'!$Z$27:$Z$31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'3L-0.3Lmin'!$AF$27:$AF$31</c:f>
              <c:numCache>
                <c:formatCode>General</c:formatCode>
                <c:ptCount val="5"/>
                <c:pt idx="0">
                  <c:v>0.27903552706243928</c:v>
                </c:pt>
                <c:pt idx="1">
                  <c:v>0.49147498276070462</c:v>
                </c:pt>
                <c:pt idx="2">
                  <c:v>0.75835392758272213</c:v>
                </c:pt>
                <c:pt idx="3">
                  <c:v>1.0812291839591346</c:v>
                </c:pt>
                <c:pt idx="4">
                  <c:v>1.5121257299591024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37376"/>
        <c:axId val="475237936"/>
      </c:scatterChart>
      <c:valAx>
        <c:axId val="47523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37936"/>
        <c:crosses val="autoZero"/>
        <c:crossBetween val="midCat"/>
      </c:valAx>
      <c:valAx>
        <c:axId val="47523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37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'2L-0.2Lmin'!$J$67:$J$75</c:f>
              <c:numCache>
                <c:formatCode>0.00</c:formatCode>
                <c:ptCount val="9"/>
                <c:pt idx="0">
                  <c:v>5.2157894736842092</c:v>
                </c:pt>
                <c:pt idx="1">
                  <c:v>6.258947368421051</c:v>
                </c:pt>
                <c:pt idx="2">
                  <c:v>7.3021052631578929</c:v>
                </c:pt>
                <c:pt idx="3">
                  <c:v>8.3452631578947347</c:v>
                </c:pt>
                <c:pt idx="4">
                  <c:v>9.3884210526315766</c:v>
                </c:pt>
                <c:pt idx="5">
                  <c:v>10.431578947368418</c:v>
                </c:pt>
                <c:pt idx="6">
                  <c:v>11.47473684210526</c:v>
                </c:pt>
                <c:pt idx="7">
                  <c:v>12.517894736842102</c:v>
                </c:pt>
                <c:pt idx="8">
                  <c:v>13.561052631578944</c:v>
                </c:pt>
              </c:numCache>
            </c:numRef>
          </c:xVal>
          <c:yVal>
            <c:numRef>
              <c:f>'2L-0.2Lmin'!$P$67:$P$75</c:f>
              <c:numCache>
                <c:formatCode>General</c:formatCode>
                <c:ptCount val="9"/>
                <c:pt idx="0">
                  <c:v>0.27575350158650713</c:v>
                </c:pt>
                <c:pt idx="1">
                  <c:v>0.3841929728326246</c:v>
                </c:pt>
                <c:pt idx="2">
                  <c:v>0.50749783367331591</c:v>
                </c:pt>
                <c:pt idx="3">
                  <c:v>0.64055473044077471</c:v>
                </c:pt>
                <c:pt idx="4">
                  <c:v>0.77652878949899651</c:v>
                </c:pt>
                <c:pt idx="5">
                  <c:v>0.93904771899677109</c:v>
                </c:pt>
                <c:pt idx="6">
                  <c:v>1.1086626245216111</c:v>
                </c:pt>
                <c:pt idx="7">
                  <c:v>1.2909841813155656</c:v>
                </c:pt>
                <c:pt idx="8">
                  <c:v>1.5005835075220184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22656"/>
        <c:axId val="468623216"/>
      </c:scatterChart>
      <c:valAx>
        <c:axId val="46862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23216"/>
        <c:crosses val="autoZero"/>
        <c:crossBetween val="midCat"/>
      </c:valAx>
      <c:valAx>
        <c:axId val="4686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22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'3L-0.3Lmin'!$AH$27:$AH$30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'3L-0.3Lmin'!$AN$27:$AN$30</c:f>
              <c:numCache>
                <c:formatCode>General</c:formatCode>
                <c:ptCount val="4"/>
                <c:pt idx="0">
                  <c:v>0.30756478303462165</c:v>
                </c:pt>
                <c:pt idx="1">
                  <c:v>0.54631623201482238</c:v>
                </c:pt>
                <c:pt idx="2">
                  <c:v>0.84529785972053662</c:v>
                </c:pt>
                <c:pt idx="3">
                  <c:v>1.2214757755569121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40176"/>
        <c:axId val="475240736"/>
      </c:scatterChart>
      <c:valAx>
        <c:axId val="47524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0736"/>
        <c:crosses val="autoZero"/>
        <c:crossBetween val="midCat"/>
      </c:valAx>
      <c:valAx>
        <c:axId val="4752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100rpm, Run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'3L-0.3Lmin'!$B$63:$B$72</c:f>
              <c:numCache>
                <c:formatCode>General</c:formatCode>
                <c:ptCount val="10"/>
                <c:pt idx="0">
                  <c:v>7.2282608695652169</c:v>
                </c:pt>
                <c:pt idx="1">
                  <c:v>8.2608695652173907</c:v>
                </c:pt>
                <c:pt idx="2">
                  <c:v>9.2934782608695645</c:v>
                </c:pt>
                <c:pt idx="3">
                  <c:v>10.326086956521738</c:v>
                </c:pt>
                <c:pt idx="4">
                  <c:v>11.358695652173912</c:v>
                </c:pt>
                <c:pt idx="5">
                  <c:v>12.391304347826086</c:v>
                </c:pt>
                <c:pt idx="6">
                  <c:v>13.42391304347826</c:v>
                </c:pt>
                <c:pt idx="7">
                  <c:v>14.456521739130434</c:v>
                </c:pt>
                <c:pt idx="8">
                  <c:v>15.489130434782608</c:v>
                </c:pt>
                <c:pt idx="9">
                  <c:v>16.521739130434781</c:v>
                </c:pt>
              </c:numCache>
            </c:numRef>
          </c:xVal>
          <c:yVal>
            <c:numRef>
              <c:f>'3L-0.3Lmin'!$H$63:$H$72</c:f>
              <c:numCache>
                <c:formatCode>General</c:formatCode>
                <c:ptCount val="10"/>
                <c:pt idx="0">
                  <c:v>0.29910309011324854</c:v>
                </c:pt>
                <c:pt idx="1">
                  <c:v>0.3969841393397821</c:v>
                </c:pt>
                <c:pt idx="2">
                  <c:v>0.50549583100264273</c:v>
                </c:pt>
                <c:pt idx="3">
                  <c:v>0.61789471614967961</c:v>
                </c:pt>
                <c:pt idx="4">
                  <c:v>0.75089518229504626</c:v>
                </c:pt>
                <c:pt idx="5">
                  <c:v>0.87266705451266247</c:v>
                </c:pt>
                <c:pt idx="6">
                  <c:v>1.0392852193781672</c:v>
                </c:pt>
                <c:pt idx="7">
                  <c:v>1.2120211375087642</c:v>
                </c:pt>
                <c:pt idx="8">
                  <c:v>1.3803003371796807</c:v>
                </c:pt>
                <c:pt idx="9">
                  <c:v>1.582743297173056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42976"/>
        <c:axId val="475243536"/>
      </c:scatterChart>
      <c:valAx>
        <c:axId val="47524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3536"/>
        <c:crosses val="autoZero"/>
        <c:crossBetween val="midCat"/>
      </c:valAx>
      <c:valAx>
        <c:axId val="47524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2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0.3L/min,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'3L-0.3Lmin'!$B$113:$B$122</c:f>
              <c:numCache>
                <c:formatCode>General</c:formatCode>
                <c:ptCount val="10"/>
                <c:pt idx="0">
                  <c:v>7.2282608695652169</c:v>
                </c:pt>
                <c:pt idx="1">
                  <c:v>8.2608695652173907</c:v>
                </c:pt>
                <c:pt idx="2">
                  <c:v>9.2934782608695645</c:v>
                </c:pt>
                <c:pt idx="3">
                  <c:v>10.326086956521738</c:v>
                </c:pt>
                <c:pt idx="4">
                  <c:v>11.358695652173912</c:v>
                </c:pt>
                <c:pt idx="5">
                  <c:v>12.391304347826086</c:v>
                </c:pt>
                <c:pt idx="6">
                  <c:v>13.42391304347826</c:v>
                </c:pt>
                <c:pt idx="7">
                  <c:v>14.456521739130434</c:v>
                </c:pt>
                <c:pt idx="8">
                  <c:v>15.489130434782608</c:v>
                </c:pt>
                <c:pt idx="9">
                  <c:v>16.521739130434781</c:v>
                </c:pt>
              </c:numCache>
            </c:numRef>
          </c:xVal>
          <c:yVal>
            <c:numRef>
              <c:f>'3L-0.3Lmin'!$H$113:$H$122</c:f>
              <c:numCache>
                <c:formatCode>General</c:formatCode>
                <c:ptCount val="10"/>
                <c:pt idx="0">
                  <c:v>0.28568006978110783</c:v>
                </c:pt>
                <c:pt idx="1">
                  <c:v>0.37487564858557876</c:v>
                </c:pt>
                <c:pt idx="2">
                  <c:v>0.47281318357228452</c:v>
                </c:pt>
                <c:pt idx="3">
                  <c:v>0.58139431393015306</c:v>
                </c:pt>
                <c:pt idx="4">
                  <c:v>0.70321775912354156</c:v>
                </c:pt>
                <c:pt idx="5">
                  <c:v>0.84196806762385568</c:v>
                </c:pt>
                <c:pt idx="6">
                  <c:v>0.97616413292156945</c:v>
                </c:pt>
                <c:pt idx="7">
                  <c:v>1.1219280939817267</c:v>
                </c:pt>
                <c:pt idx="8">
                  <c:v>1.2638462053733501</c:v>
                </c:pt>
                <c:pt idx="9">
                  <c:v>1.4334826026399892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45776"/>
        <c:axId val="475246336"/>
      </c:scatterChart>
      <c:valAx>
        <c:axId val="47524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6336"/>
        <c:crosses val="autoZero"/>
        <c:crossBetween val="midCat"/>
      </c:valAx>
      <c:valAx>
        <c:axId val="47524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5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'3L-0.3Lmin'!$J$60:$J$66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xVal>
          <c:yVal>
            <c:numRef>
              <c:f>'3L-0.3Lmin'!$P$60:$P$66</c:f>
              <c:numCache>
                <c:formatCode>General</c:formatCode>
                <c:ptCount val="7"/>
                <c:pt idx="0">
                  <c:v>0.23879648388225733</c:v>
                </c:pt>
                <c:pt idx="1">
                  <c:v>0.37196443837812027</c:v>
                </c:pt>
                <c:pt idx="2">
                  <c:v>0.52732709265987743</c:v>
                </c:pt>
                <c:pt idx="3">
                  <c:v>0.70321775912354156</c:v>
                </c:pt>
                <c:pt idx="4">
                  <c:v>0.90930118769244295</c:v>
                </c:pt>
                <c:pt idx="5">
                  <c:v>1.1789055287242667</c:v>
                </c:pt>
                <c:pt idx="6">
                  <c:v>1.4852182770391782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248576"/>
        <c:axId val="475249136"/>
      </c:scatterChart>
      <c:valAx>
        <c:axId val="47524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9136"/>
        <c:crosses val="autoZero"/>
        <c:crossBetween val="midCat"/>
      </c:valAx>
      <c:valAx>
        <c:axId val="4752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8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200rpm, </a:t>
            </a:r>
            <a:r>
              <a:rPr lang="en-ZA"/>
              <a:t>Run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'3L-0.3Lmin'!$J$111:$J$116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xVal>
          <c:yVal>
            <c:numRef>
              <c:f>'3L-0.3Lmin'!$P$111:$P$116</c:f>
              <c:numCache>
                <c:formatCode>General</c:formatCode>
                <c:ptCount val="6"/>
                <c:pt idx="0">
                  <c:v>0.32096188392574765</c:v>
                </c:pt>
                <c:pt idx="1">
                  <c:v>0.46480673567854336</c:v>
                </c:pt>
                <c:pt idx="2">
                  <c:v>0.62910978696981967</c:v>
                </c:pt>
                <c:pt idx="3">
                  <c:v>0.82353436593501805</c:v>
                </c:pt>
                <c:pt idx="4">
                  <c:v>1.0449670528455981</c:v>
                </c:pt>
                <c:pt idx="5">
                  <c:v>1.3298041731651478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24208"/>
        <c:axId val="476424768"/>
      </c:scatterChart>
      <c:valAx>
        <c:axId val="47642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4768"/>
        <c:crosses val="autoZero"/>
        <c:crossBetween val="midCat"/>
      </c:valAx>
      <c:valAx>
        <c:axId val="47642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4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300rpm,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'3L-0.3Lmin'!$R$60:$R$64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'3L-0.3Lmin'!$X$60:$X$64</c:f>
              <c:numCache>
                <c:formatCode>General</c:formatCode>
                <c:ptCount val="5"/>
                <c:pt idx="0">
                  <c:v>0.37487564858557876</c:v>
                </c:pt>
                <c:pt idx="1">
                  <c:v>0.57603237078876768</c:v>
                </c:pt>
                <c:pt idx="2">
                  <c:v>0.81218350626632829</c:v>
                </c:pt>
                <c:pt idx="3">
                  <c:v>1.1066606218509381</c:v>
                </c:pt>
                <c:pt idx="4">
                  <c:v>1.4764076473570233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27008"/>
        <c:axId val="476427568"/>
      </c:scatterChart>
      <c:valAx>
        <c:axId val="47642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7568"/>
        <c:crosses val="autoZero"/>
        <c:crossBetween val="midCat"/>
      </c:valAx>
      <c:valAx>
        <c:axId val="47642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300rpm, </a:t>
            </a:r>
            <a:r>
              <a:rPr lang="en-ZA"/>
              <a:t>Run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'3L-0.3Lmin'!$R$110:$R$114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'3L-0.3Lmin'!$X$110:$X$114</c:f>
              <c:numCache>
                <c:formatCode>General</c:formatCode>
                <c:ptCount val="5"/>
                <c:pt idx="0">
                  <c:v>0.32789191859041739</c:v>
                </c:pt>
                <c:pt idx="1">
                  <c:v>0.51887395694881921</c:v>
                </c:pt>
                <c:pt idx="2">
                  <c:v>0.75515050786518467</c:v>
                </c:pt>
                <c:pt idx="3">
                  <c:v>1.0449670528455981</c:v>
                </c:pt>
                <c:pt idx="4">
                  <c:v>1.3883003798467559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29808"/>
        <c:axId val="476430368"/>
      </c:scatterChart>
      <c:valAx>
        <c:axId val="47642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0368"/>
        <c:crosses val="autoZero"/>
        <c:crossBetween val="midCat"/>
      </c:valAx>
      <c:valAx>
        <c:axId val="4764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29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400rpm,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'3L-0.3Lmin'!$Z$59:$Z$62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'3L-0.3Lmin'!$AF$59:$AF$62</c:f>
              <c:numCache>
                <c:formatCode>General</c:formatCode>
                <c:ptCount val="4"/>
                <c:pt idx="0">
                  <c:v>0.31682679877794456</c:v>
                </c:pt>
                <c:pt idx="1">
                  <c:v>0.54100251945955258</c:v>
                </c:pt>
                <c:pt idx="2">
                  <c:v>0.82353436593501805</c:v>
                </c:pt>
                <c:pt idx="3">
                  <c:v>1.1595500857713108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32608"/>
        <c:axId val="476433168"/>
      </c:scatterChart>
      <c:valAx>
        <c:axId val="47643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3168"/>
        <c:crosses val="autoZero"/>
        <c:crossBetween val="midCat"/>
      </c:valAx>
      <c:valAx>
        <c:axId val="47643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2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400rpm, </a:t>
            </a:r>
            <a:r>
              <a:rPr lang="en-ZA"/>
              <a:t>Run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'3L-0.3Lmin'!$Z$109:$Z$113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'3L-0.3Lmin'!$AF$109:$AF$113</c:f>
              <c:numCache>
                <c:formatCode>General</c:formatCode>
                <c:ptCount val="5"/>
                <c:pt idx="0">
                  <c:v>0.242620580320661</c:v>
                </c:pt>
                <c:pt idx="1">
                  <c:v>0.4442850999577464</c:v>
                </c:pt>
                <c:pt idx="2">
                  <c:v>0.69716325021483527</c:v>
                </c:pt>
                <c:pt idx="3">
                  <c:v>1.0085994086747234</c:v>
                </c:pt>
                <c:pt idx="4">
                  <c:v>1.4126918329709155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35408"/>
        <c:axId val="476435968"/>
      </c:scatterChart>
      <c:valAx>
        <c:axId val="47643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5968"/>
        <c:crosses val="autoZero"/>
        <c:crossBetween val="midCat"/>
      </c:valAx>
      <c:valAx>
        <c:axId val="4764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5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500rpm,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'3L-0.3Lmin'!$AH$59:$AH$62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'3L-0.3Lmin'!$AN$59:$AN$62</c:f>
              <c:numCache>
                <c:formatCode>General</c:formatCode>
                <c:ptCount val="4"/>
                <c:pt idx="0">
                  <c:v>0.31407954430280577</c:v>
                </c:pt>
                <c:pt idx="1">
                  <c:v>0.55486755959672451</c:v>
                </c:pt>
                <c:pt idx="2">
                  <c:v>0.85366410738704712</c:v>
                </c:pt>
                <c:pt idx="3">
                  <c:v>1.2289994740431822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38208"/>
        <c:axId val="476438768"/>
      </c:scatterChart>
      <c:valAx>
        <c:axId val="47643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8768"/>
        <c:crosses val="autoZero"/>
        <c:crossBetween val="midCat"/>
      </c:valAx>
      <c:valAx>
        <c:axId val="4764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38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2L, 0.2L/min,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'2L-0.2Lmin'!$J$119:$J$127</c:f>
              <c:numCache>
                <c:formatCode>0.00</c:formatCode>
                <c:ptCount val="9"/>
                <c:pt idx="0">
                  <c:v>5.2157894736842092</c:v>
                </c:pt>
                <c:pt idx="1">
                  <c:v>6.258947368421051</c:v>
                </c:pt>
                <c:pt idx="2">
                  <c:v>7.3021052631578929</c:v>
                </c:pt>
                <c:pt idx="3">
                  <c:v>8.3452631578947347</c:v>
                </c:pt>
                <c:pt idx="4">
                  <c:v>9.3884210526315766</c:v>
                </c:pt>
                <c:pt idx="5">
                  <c:v>10.431578947368418</c:v>
                </c:pt>
                <c:pt idx="6">
                  <c:v>11.47473684210526</c:v>
                </c:pt>
                <c:pt idx="7">
                  <c:v>12.517894736842102</c:v>
                </c:pt>
                <c:pt idx="8">
                  <c:v>13.561052631578944</c:v>
                </c:pt>
              </c:numCache>
            </c:numRef>
          </c:xVal>
          <c:yVal>
            <c:numRef>
              <c:f>'2L-0.2Lmin'!$P$119:$P$127</c:f>
              <c:numCache>
                <c:formatCode>General</c:formatCode>
                <c:ptCount val="9"/>
                <c:pt idx="0">
                  <c:v>0.31545222811477819</c:v>
                </c:pt>
                <c:pt idx="1">
                  <c:v>0.42878091342178098</c:v>
                </c:pt>
                <c:pt idx="3">
                  <c:v>0.69114517788927221</c:v>
                </c:pt>
                <c:pt idx="4">
                  <c:v>0.83732768806735347</c:v>
                </c:pt>
                <c:pt idx="5">
                  <c:v>0.99225027067319371</c:v>
                </c:pt>
                <c:pt idx="6">
                  <c:v>1.1724119994137185</c:v>
                </c:pt>
                <c:pt idx="7">
                  <c:v>1.3684190092929276</c:v>
                </c:pt>
                <c:pt idx="8">
                  <c:v>1.5876332824672472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25456"/>
        <c:axId val="468626016"/>
      </c:scatterChart>
      <c:valAx>
        <c:axId val="46862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26016"/>
        <c:crosses val="autoZero"/>
        <c:crossBetween val="midCat"/>
      </c:valAx>
      <c:valAx>
        <c:axId val="46862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2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0.3L/min, 500rpm, </a:t>
            </a:r>
            <a:r>
              <a:rPr lang="en-ZA"/>
              <a:t>Run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'3L-0.3Lmin'!$AH$109:$AH$112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'3L-0.3Lmin'!$AN$109:$AN$112</c:f>
              <c:numCache>
                <c:formatCode>General</c:formatCode>
                <c:ptCount val="4"/>
                <c:pt idx="0">
                  <c:v>0.29910309011324854</c:v>
                </c:pt>
                <c:pt idx="1">
                  <c:v>0.53585229348323693</c:v>
                </c:pt>
                <c:pt idx="2">
                  <c:v>0.83501554830897418</c:v>
                </c:pt>
                <c:pt idx="3">
                  <c:v>1.2120211375087642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41008"/>
        <c:axId val="476441568"/>
      </c:scatterChart>
      <c:valAx>
        <c:axId val="47644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1568"/>
        <c:crosses val="autoZero"/>
        <c:crossBetween val="midCat"/>
      </c:valAx>
      <c:valAx>
        <c:axId val="4764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1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100rpm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'3L-0.4Lmin'!$B$31:$B$41</c:f>
              <c:numCache>
                <c:formatCode>General</c:formatCode>
                <c:ptCount val="11"/>
                <c:pt idx="0">
                  <c:v>7.2592592592592586</c:v>
                </c:pt>
                <c:pt idx="1">
                  <c:v>8.2962962962962958</c:v>
                </c:pt>
                <c:pt idx="2">
                  <c:v>9.3333333333333321</c:v>
                </c:pt>
                <c:pt idx="3">
                  <c:v>10.37037037037037</c:v>
                </c:pt>
                <c:pt idx="4">
                  <c:v>11.407407407407407</c:v>
                </c:pt>
                <c:pt idx="5">
                  <c:v>12.444444444444443</c:v>
                </c:pt>
                <c:pt idx="6">
                  <c:v>13.481481481481481</c:v>
                </c:pt>
                <c:pt idx="7">
                  <c:v>14.518518518518517</c:v>
                </c:pt>
                <c:pt idx="8">
                  <c:v>15.555555555555555</c:v>
                </c:pt>
                <c:pt idx="9">
                  <c:v>16.592592592592592</c:v>
                </c:pt>
                <c:pt idx="10">
                  <c:v>17.62962962962963</c:v>
                </c:pt>
              </c:numCache>
            </c:numRef>
          </c:xVal>
          <c:yVal>
            <c:numRef>
              <c:f>'3L-0.4Lmin'!$H$31:$H$41</c:f>
              <c:numCache>
                <c:formatCode>General</c:formatCode>
                <c:ptCount val="11"/>
                <c:pt idx="0">
                  <c:v>0.27224736225721941</c:v>
                </c:pt>
                <c:pt idx="1">
                  <c:v>0.35889947931842958</c:v>
                </c:pt>
                <c:pt idx="2">
                  <c:v>0.45535974550599201</c:v>
                </c:pt>
                <c:pt idx="3">
                  <c:v>0.56212772093169816</c:v>
                </c:pt>
                <c:pt idx="4">
                  <c:v>0.6787011011923233</c:v>
                </c:pt>
                <c:pt idx="5">
                  <c:v>0.7994559072378643</c:v>
                </c:pt>
                <c:pt idx="6">
                  <c:v>0.91403537444651983</c:v>
                </c:pt>
                <c:pt idx="7">
                  <c:v>1.0293184088008189</c:v>
                </c:pt>
                <c:pt idx="8">
                  <c:v>1.159644670476393</c:v>
                </c:pt>
                <c:pt idx="9">
                  <c:v>1.3188748960469499</c:v>
                </c:pt>
                <c:pt idx="10">
                  <c:v>1.49037343247054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44368"/>
        <c:axId val="476444928"/>
      </c:scatterChart>
      <c:valAx>
        <c:axId val="47644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4928"/>
        <c:crosses val="autoZero"/>
        <c:crossBetween val="midCat"/>
      </c:valAx>
      <c:valAx>
        <c:axId val="4764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200rpm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'3L-0.4Lmin'!$J$28:$J$33</c:f>
              <c:numCache>
                <c:formatCode>General</c:formatCode>
                <c:ptCount val="6"/>
                <c:pt idx="0">
                  <c:v>4.0650000000000004</c:v>
                </c:pt>
                <c:pt idx="1">
                  <c:v>5.0812500000000007</c:v>
                </c:pt>
                <c:pt idx="2">
                  <c:v>6.0975000000000001</c:v>
                </c:pt>
                <c:pt idx="3">
                  <c:v>7.1137500000000005</c:v>
                </c:pt>
                <c:pt idx="4">
                  <c:v>8.1300000000000008</c:v>
                </c:pt>
                <c:pt idx="5">
                  <c:v>9.1462500000000002</c:v>
                </c:pt>
              </c:numCache>
            </c:numRef>
          </c:xVal>
          <c:yVal>
            <c:numRef>
              <c:f>'3L-0.4Lmin'!$P$28:$P$33</c:f>
              <c:numCache>
                <c:formatCode>General</c:formatCode>
                <c:ptCount val="6"/>
                <c:pt idx="0">
                  <c:v>0.2836820671184348</c:v>
                </c:pt>
                <c:pt idx="1">
                  <c:v>0.43032055960737398</c:v>
                </c:pt>
                <c:pt idx="2">
                  <c:v>0.60221896869487068</c:v>
                </c:pt>
                <c:pt idx="3">
                  <c:v>0.79761742239978883</c:v>
                </c:pt>
                <c:pt idx="4">
                  <c:v>1.0308225454594335</c:v>
                </c:pt>
                <c:pt idx="5">
                  <c:v>1.2926251699233935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47168"/>
        <c:axId val="476447728"/>
      </c:scatterChart>
      <c:valAx>
        <c:axId val="47644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7728"/>
        <c:crosses val="autoZero"/>
        <c:crossBetween val="midCat"/>
      </c:valAx>
      <c:valAx>
        <c:axId val="47644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300rpm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'3L-0.4Lmin'!$R$27:$R$31</c:f>
              <c:numCache>
                <c:formatCode>General</c:formatCode>
                <c:ptCount val="5"/>
                <c:pt idx="0">
                  <c:v>3.0356250000000009</c:v>
                </c:pt>
                <c:pt idx="1">
                  <c:v>4.0475000000000012</c:v>
                </c:pt>
                <c:pt idx="2">
                  <c:v>5.0593750000000011</c:v>
                </c:pt>
                <c:pt idx="3">
                  <c:v>6.0712500000000018</c:v>
                </c:pt>
                <c:pt idx="4">
                  <c:v>7.0831250000000026</c:v>
                </c:pt>
              </c:numCache>
            </c:numRef>
          </c:xVal>
          <c:yVal>
            <c:numRef>
              <c:f>'3L-0.4Lmin'!$X$27:$X$31</c:f>
              <c:numCache>
                <c:formatCode>General</c:formatCode>
                <c:ptCount val="5"/>
                <c:pt idx="0">
                  <c:v>0.2250203113270699</c:v>
                </c:pt>
                <c:pt idx="1">
                  <c:v>0.40721664114697087</c:v>
                </c:pt>
                <c:pt idx="2">
                  <c:v>0.63017238139855702</c:v>
                </c:pt>
                <c:pt idx="3">
                  <c:v>0.91130319036311613</c:v>
                </c:pt>
                <c:pt idx="4">
                  <c:v>1.2623083813388989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49968"/>
        <c:axId val="476450528"/>
      </c:scatterChart>
      <c:valAx>
        <c:axId val="4764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50528"/>
        <c:crosses val="autoZero"/>
        <c:crossBetween val="midCat"/>
      </c:valAx>
      <c:valAx>
        <c:axId val="4764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4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400rpm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'3L-0.4Lmin'!$Z$28:$Z$31</c:f>
              <c:numCache>
                <c:formatCode>General</c:formatCode>
                <c:ptCount val="4"/>
                <c:pt idx="0">
                  <c:v>4.2040000000000006</c:v>
                </c:pt>
                <c:pt idx="1">
                  <c:v>5.2550000000000008</c:v>
                </c:pt>
                <c:pt idx="2">
                  <c:v>6.3060000000000009</c:v>
                </c:pt>
                <c:pt idx="3">
                  <c:v>7.3570000000000011</c:v>
                </c:pt>
              </c:numCache>
            </c:numRef>
          </c:xVal>
          <c:yVal>
            <c:numRef>
              <c:f>'3L-0.4Lmin'!$AF$28:$AF$31</c:f>
              <c:numCache>
                <c:formatCode>General</c:formatCode>
                <c:ptCount val="4"/>
                <c:pt idx="0">
                  <c:v>0.37687765125625178</c:v>
                </c:pt>
                <c:pt idx="1">
                  <c:v>0.65488846844285498</c:v>
                </c:pt>
                <c:pt idx="2">
                  <c:v>1.0010319603292457</c:v>
                </c:pt>
                <c:pt idx="3">
                  <c:v>1.4610179073158278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52768"/>
        <c:axId val="476453328"/>
      </c:scatterChart>
      <c:valAx>
        <c:axId val="47645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53328"/>
        <c:crosses val="autoZero"/>
        <c:crossBetween val="midCat"/>
      </c:valAx>
      <c:valAx>
        <c:axId val="47645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5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500rpm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65008534946687"/>
                  <c:y val="0.15620073797160378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'3L-0.4Lmin'!$AH$28:$AH$30</c:f>
              <c:numCache>
                <c:formatCode>General</c:formatCode>
                <c:ptCount val="3"/>
                <c:pt idx="0">
                  <c:v>4.0488888888888885</c:v>
                </c:pt>
                <c:pt idx="1">
                  <c:v>5.0611111111111109</c:v>
                </c:pt>
                <c:pt idx="2">
                  <c:v>6.0733333333333324</c:v>
                </c:pt>
              </c:numCache>
            </c:numRef>
          </c:xVal>
          <c:yVal>
            <c:numRef>
              <c:f>'3L-0.4Lmin'!$AN$28:$AN$30</c:f>
              <c:numCache>
                <c:formatCode>General</c:formatCode>
                <c:ptCount val="3"/>
                <c:pt idx="0">
                  <c:v>0.4408332519459558</c:v>
                </c:pt>
                <c:pt idx="1">
                  <c:v>0.75502258427803282</c:v>
                </c:pt>
                <c:pt idx="2">
                  <c:v>1.1663559407546289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55568"/>
        <c:axId val="476456128"/>
      </c:scatterChart>
      <c:valAx>
        <c:axId val="47645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56128"/>
        <c:crosses val="autoZero"/>
        <c:crossBetween val="midCat"/>
      </c:valAx>
      <c:valAx>
        <c:axId val="4764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5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100rpm, 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'3L-0.4Lmin'!$B$60:$B$73</c:f>
              <c:numCache>
                <c:formatCode>General</c:formatCode>
                <c:ptCount val="14"/>
                <c:pt idx="0">
                  <c:v>6.2222222222222214</c:v>
                </c:pt>
                <c:pt idx="1">
                  <c:v>7.2592592592592586</c:v>
                </c:pt>
                <c:pt idx="2">
                  <c:v>8.2962962962962958</c:v>
                </c:pt>
                <c:pt idx="3">
                  <c:v>9.3333333333333321</c:v>
                </c:pt>
                <c:pt idx="4">
                  <c:v>10.37037037037037</c:v>
                </c:pt>
                <c:pt idx="5">
                  <c:v>11.407407407407407</c:v>
                </c:pt>
                <c:pt idx="6">
                  <c:v>12.444444444444443</c:v>
                </c:pt>
                <c:pt idx="7">
                  <c:v>13.481481481481481</c:v>
                </c:pt>
                <c:pt idx="8">
                  <c:v>14.518518518518517</c:v>
                </c:pt>
                <c:pt idx="9">
                  <c:v>15.555555555555555</c:v>
                </c:pt>
                <c:pt idx="10">
                  <c:v>16.592592592592592</c:v>
                </c:pt>
                <c:pt idx="11">
                  <c:v>17.62962962962963</c:v>
                </c:pt>
                <c:pt idx="12">
                  <c:v>18.666666666666664</c:v>
                </c:pt>
                <c:pt idx="13">
                  <c:v>19.703703703703702</c:v>
                </c:pt>
              </c:numCache>
            </c:numRef>
          </c:xVal>
          <c:yVal>
            <c:numRef>
              <c:f>'3L-0.4Lmin'!$H$60:$H$73</c:f>
              <c:numCache>
                <c:formatCode>General</c:formatCode>
                <c:ptCount val="14"/>
                <c:pt idx="0">
                  <c:v>0.22691951552374484</c:v>
                </c:pt>
                <c:pt idx="1">
                  <c:v>0.2893585187790334</c:v>
                </c:pt>
                <c:pt idx="2">
                  <c:v>0.36895389922524913</c:v>
                </c:pt>
                <c:pt idx="3">
                  <c:v>0.44597308158642934</c:v>
                </c:pt>
                <c:pt idx="4">
                  <c:v>0.53799198030668138</c:v>
                </c:pt>
                <c:pt idx="5">
                  <c:v>0.62986573061242523</c:v>
                </c:pt>
                <c:pt idx="6">
                  <c:v>0.72687546705283157</c:v>
                </c:pt>
                <c:pt idx="7">
                  <c:v>0.82052382678214686</c:v>
                </c:pt>
                <c:pt idx="8">
                  <c:v>0.90629064853957175</c:v>
                </c:pt>
                <c:pt idx="9">
                  <c:v>1.0001094037572267</c:v>
                </c:pt>
                <c:pt idx="10">
                  <c:v>1.1189175548288555</c:v>
                </c:pt>
                <c:pt idx="11">
                  <c:v>1.2432605213989718</c:v>
                </c:pt>
                <c:pt idx="12">
                  <c:v>1.3772897980268095</c:v>
                </c:pt>
                <c:pt idx="13">
                  <c:v>1.5091151908062312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589312"/>
        <c:axId val="477589872"/>
      </c:scatterChart>
      <c:valAx>
        <c:axId val="47758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89872"/>
        <c:crosses val="autoZero"/>
        <c:crossBetween val="midCat"/>
      </c:valAx>
      <c:valAx>
        <c:axId val="47758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8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3L, 0.4L/min, 100rpm, 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'3L-0.4Lmin'!$B$109:$B$118</c:f>
              <c:numCache>
                <c:formatCode>General</c:formatCode>
                <c:ptCount val="10"/>
                <c:pt idx="0">
                  <c:v>7.2592592592592586</c:v>
                </c:pt>
                <c:pt idx="1">
                  <c:v>8.2962962962962958</c:v>
                </c:pt>
                <c:pt idx="2">
                  <c:v>9.3333333333333321</c:v>
                </c:pt>
                <c:pt idx="3">
                  <c:v>10.37037037037037</c:v>
                </c:pt>
                <c:pt idx="4">
                  <c:v>11.407407407407407</c:v>
                </c:pt>
                <c:pt idx="5">
                  <c:v>12.444444444444443</c:v>
                </c:pt>
                <c:pt idx="6">
                  <c:v>13.481481481481481</c:v>
                </c:pt>
                <c:pt idx="7">
                  <c:v>14.518518518518517</c:v>
                </c:pt>
                <c:pt idx="8">
                  <c:v>15.555555555555555</c:v>
                </c:pt>
                <c:pt idx="9">
                  <c:v>16.592592592592592</c:v>
                </c:pt>
              </c:numCache>
            </c:numRef>
          </c:xVal>
          <c:yVal>
            <c:numRef>
              <c:f>'3L-0.4Lmin'!$H$109:$H$118</c:f>
              <c:numCache>
                <c:formatCode>General</c:formatCode>
                <c:ptCount val="10"/>
                <c:pt idx="0">
                  <c:v>0.25547422772404194</c:v>
                </c:pt>
                <c:pt idx="1">
                  <c:v>0.34897492015342146</c:v>
                </c:pt>
                <c:pt idx="2">
                  <c:v>0.46480673567854336</c:v>
                </c:pt>
                <c:pt idx="3">
                  <c:v>0.58678516256502955</c:v>
                </c:pt>
                <c:pt idx="4">
                  <c:v>0.72988600620570288</c:v>
                </c:pt>
                <c:pt idx="5">
                  <c:v>0.87747475608076553</c:v>
                </c:pt>
                <c:pt idx="6">
                  <c:v>1.0168753179785832</c:v>
                </c:pt>
                <c:pt idx="7">
                  <c:v>1.169180978832272</c:v>
                </c:pt>
                <c:pt idx="8">
                  <c:v>1.3489252146119262</c:v>
                </c:pt>
                <c:pt idx="9">
                  <c:v>1.5682151966101463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592112"/>
        <c:axId val="477592672"/>
      </c:scatterChart>
      <c:valAx>
        <c:axId val="47759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2672"/>
        <c:crosses val="autoZero"/>
        <c:crossBetween val="midCat"/>
      </c:valAx>
      <c:valAx>
        <c:axId val="4775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200rpm, </a:t>
            </a: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'3L-0.4Lmin'!$J$57:$J$62</c:f>
              <c:numCache>
                <c:formatCode>General</c:formatCode>
                <c:ptCount val="6"/>
                <c:pt idx="0">
                  <c:v>3.0487500000000001</c:v>
                </c:pt>
                <c:pt idx="1">
                  <c:v>4.0650000000000004</c:v>
                </c:pt>
                <c:pt idx="2">
                  <c:v>5.0812500000000007</c:v>
                </c:pt>
                <c:pt idx="3">
                  <c:v>6.0975000000000001</c:v>
                </c:pt>
                <c:pt idx="4">
                  <c:v>7.1137500000000005</c:v>
                </c:pt>
                <c:pt idx="5">
                  <c:v>8.1300000000000008</c:v>
                </c:pt>
              </c:numCache>
            </c:numRef>
          </c:xVal>
          <c:yVal>
            <c:numRef>
              <c:f>'3L-0.4Lmin'!$P$57:$P$62</c:f>
              <c:numCache>
                <c:formatCode>General</c:formatCode>
                <c:ptCount val="6"/>
                <c:pt idx="0">
                  <c:v>0.2261540904670809</c:v>
                </c:pt>
                <c:pt idx="1">
                  <c:v>0.38956020026849997</c:v>
                </c:pt>
                <c:pt idx="2">
                  <c:v>0.5724736481717736</c:v>
                </c:pt>
                <c:pt idx="3">
                  <c:v>0.78326046679707806</c:v>
                </c:pt>
                <c:pt idx="4">
                  <c:v>1.0308225454594335</c:v>
                </c:pt>
                <c:pt idx="5">
                  <c:v>1.3412328689887709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594912"/>
        <c:axId val="477595472"/>
      </c:scatterChart>
      <c:valAx>
        <c:axId val="47759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5472"/>
        <c:crosses val="autoZero"/>
        <c:crossBetween val="midCat"/>
      </c:valAx>
      <c:valAx>
        <c:axId val="47759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440" b="0" i="0" u="none" strike="noStrike" baseline="0">
                <a:effectLst/>
              </a:rPr>
              <a:t>3L, 0.4L/min, 200rpm, </a:t>
            </a:r>
            <a:r>
              <a:rPr lang="en-ZA"/>
              <a:t>Run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15271661755735"/>
                  <c:y val="3.5670078592940829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'3L-0.4Lmin'!$J$107:$J$113</c:f>
              <c:numCache>
                <c:formatCode>General</c:formatCode>
                <c:ptCount val="7"/>
                <c:pt idx="0">
                  <c:v>5.0812500000000007</c:v>
                </c:pt>
                <c:pt idx="1">
                  <c:v>6.0975000000000001</c:v>
                </c:pt>
                <c:pt idx="2">
                  <c:v>7.1137500000000005</c:v>
                </c:pt>
                <c:pt idx="3">
                  <c:v>8.1300000000000008</c:v>
                </c:pt>
                <c:pt idx="4">
                  <c:v>9.1462500000000002</c:v>
                </c:pt>
                <c:pt idx="5">
                  <c:v>10.162500000000001</c:v>
                </c:pt>
                <c:pt idx="6">
                  <c:v>11.178750000000001</c:v>
                </c:pt>
              </c:numCache>
            </c:numRef>
          </c:xVal>
          <c:yVal>
            <c:numRef>
              <c:f>'3L-0.4Lmin'!$P$107:$P$113</c:f>
              <c:numCache>
                <c:formatCode>General</c:formatCode>
                <c:ptCount val="7"/>
                <c:pt idx="0">
                  <c:v>0.30588277709862732</c:v>
                </c:pt>
                <c:pt idx="1">
                  <c:v>0.44898362073930054</c:v>
                </c:pt>
                <c:pt idx="2">
                  <c:v>0.60864395637752855</c:v>
                </c:pt>
                <c:pt idx="3">
                  <c:v>0.79428593680878545</c:v>
                </c:pt>
                <c:pt idx="4">
                  <c:v>1.0031199429100979</c:v>
                </c:pt>
                <c:pt idx="5">
                  <c:v>1.2638462053733501</c:v>
                </c:pt>
                <c:pt idx="6">
                  <c:v>1.5586457455939955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597712"/>
        <c:axId val="477598272"/>
      </c:scatterChart>
      <c:valAx>
        <c:axId val="47759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8272"/>
        <c:crosses val="autoZero"/>
        <c:crossBetween val="midCat"/>
      </c:valAx>
      <c:valAx>
        <c:axId val="4775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97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5" Type="http://schemas.openxmlformats.org/officeDocument/2006/relationships/chart" Target="../charts/chart50.xml"/><Relationship Id="rId15" Type="http://schemas.openxmlformats.org/officeDocument/2006/relationships/chart" Target="../charts/chart6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13" Type="http://schemas.openxmlformats.org/officeDocument/2006/relationships/chart" Target="../charts/chart88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12" Type="http://schemas.openxmlformats.org/officeDocument/2006/relationships/chart" Target="../charts/chart87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11" Type="http://schemas.openxmlformats.org/officeDocument/2006/relationships/chart" Target="../charts/chart86.xml"/><Relationship Id="rId5" Type="http://schemas.openxmlformats.org/officeDocument/2006/relationships/chart" Target="../charts/chart80.xml"/><Relationship Id="rId15" Type="http://schemas.openxmlformats.org/officeDocument/2006/relationships/chart" Target="../charts/chart90.xml"/><Relationship Id="rId10" Type="http://schemas.openxmlformats.org/officeDocument/2006/relationships/chart" Target="../charts/chart85.xml"/><Relationship Id="rId4" Type="http://schemas.openxmlformats.org/officeDocument/2006/relationships/chart" Target="../charts/chart79.xml"/><Relationship Id="rId9" Type="http://schemas.openxmlformats.org/officeDocument/2006/relationships/chart" Target="../charts/chart84.xml"/><Relationship Id="rId14" Type="http://schemas.openxmlformats.org/officeDocument/2006/relationships/chart" Target="../charts/chart8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chart" Target="../charts/chart103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1" Type="http://schemas.openxmlformats.org/officeDocument/2006/relationships/chart" Target="../charts/chart101.xml"/><Relationship Id="rId5" Type="http://schemas.openxmlformats.org/officeDocument/2006/relationships/chart" Target="../charts/chart95.xml"/><Relationship Id="rId15" Type="http://schemas.openxmlformats.org/officeDocument/2006/relationships/chart" Target="../charts/chart10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Relationship Id="rId14" Type="http://schemas.openxmlformats.org/officeDocument/2006/relationships/chart" Target="../charts/chart10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3.xml"/><Relationship Id="rId13" Type="http://schemas.openxmlformats.org/officeDocument/2006/relationships/chart" Target="../charts/chart118.xml"/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12" Type="http://schemas.openxmlformats.org/officeDocument/2006/relationships/chart" Target="../charts/chart117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11" Type="http://schemas.openxmlformats.org/officeDocument/2006/relationships/chart" Target="../charts/chart116.xml"/><Relationship Id="rId5" Type="http://schemas.openxmlformats.org/officeDocument/2006/relationships/chart" Target="../charts/chart110.xml"/><Relationship Id="rId15" Type="http://schemas.openxmlformats.org/officeDocument/2006/relationships/chart" Target="../charts/chart120.xml"/><Relationship Id="rId10" Type="http://schemas.openxmlformats.org/officeDocument/2006/relationships/chart" Target="../charts/chart115.xml"/><Relationship Id="rId4" Type="http://schemas.openxmlformats.org/officeDocument/2006/relationships/chart" Target="../charts/chart109.xml"/><Relationship Id="rId9" Type="http://schemas.openxmlformats.org/officeDocument/2006/relationships/chart" Target="../charts/chart114.xml"/><Relationship Id="rId14" Type="http://schemas.openxmlformats.org/officeDocument/2006/relationships/chart" Target="../charts/chart11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63</xdr:row>
      <xdr:rowOff>171450</xdr:rowOff>
    </xdr:from>
    <xdr:ext cx="3158685" cy="10089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267325" y="12449175"/>
              <a:ext cx="3158685" cy="10089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2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ZA" sz="2800" b="0" i="1"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  <m:r>
                      <a:rPr lang="en-ZA" sz="2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ZA" sz="2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num>
                      <m:den>
                        <m:r>
                          <a:rPr lang="en-ZA" sz="2800" b="0" i="1">
                            <a:latin typeface="Cambria Math" panose="02040503050406030204" pitchFamily="18" charset="0"/>
                          </a:rPr>
                          <m:t>𝑛</m:t>
                        </m:r>
                        <m:sSub>
                          <m:sSubPr>
                            <m:ctrlPr>
                              <a:rPr lang="en-ZA" sz="2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sub>
                        </m:sSub>
                      </m:den>
                    </m:f>
                    <m:d>
                      <m:dPr>
                        <m:ctrlPr>
                          <a:rPr lang="en-ZA" sz="2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ZA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num>
                          <m:den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den>
                        </m:f>
                      </m:e>
                    </m:d>
                    <m:sSup>
                      <m:sSupPr>
                        <m:ctrlPr>
                          <a:rPr lang="en-ZA" sz="2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2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28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ZA" sz="28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lang="en-ZA" sz="2800" b="0" i="1">
                                    <a:latin typeface="Cambria Math" panose="02040503050406030204" pitchFamily="18" charset="0"/>
                                  </a:rPr>
                                  <m:t>𝑑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28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ZA" sz="105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267325" y="12449175"/>
              <a:ext cx="3158685" cy="10089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2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ZA" sz="2800" b="0" i="0">
                  <a:latin typeface="Cambria Math" panose="02040503050406030204" pitchFamily="18" charset="0"/>
                </a:rPr>
                <a:t>𝑚=</a:t>
              </a:r>
              <a:r>
                <a:rPr lang="en-ZA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𝜋/(</a:t>
              </a:r>
              <a:r>
                <a:rPr lang="en-ZA" sz="2800" b="0" i="0">
                  <a:latin typeface="Cambria Math" panose="02040503050406030204" pitchFamily="18" charset="0"/>
                </a:rPr>
                <a:t>𝑛𝑁_𝑄 ) (𝐿/𝐷) (𝐷/𝑑)^3</a:t>
              </a:r>
              <a:endParaRPr lang="en-ZA" sz="1050"/>
            </a:p>
          </xdr:txBody>
        </xdr:sp>
      </mc:Fallback>
    </mc:AlternateContent>
    <xdr:clientData/>
  </xdr:oneCellAnchor>
  <xdr:oneCellAnchor>
    <xdr:from>
      <xdr:col>8</xdr:col>
      <xdr:colOff>28575</xdr:colOff>
      <xdr:row>69</xdr:row>
      <xdr:rowOff>114300</xdr:rowOff>
    </xdr:from>
    <xdr:ext cx="1920461" cy="932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5248275" y="13535025"/>
              <a:ext cx="1920461" cy="932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28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ZA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𝑅𝑒</m:t>
                        </m:r>
                      </m:sub>
                    </m:sSub>
                    <m:r>
                      <a:rPr lang="en-ZA" sz="28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ZA" sz="2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  <m:r>
                          <a:rPr lang="en-ZA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  <m:sSup>
                          <m:sSupPr>
                            <m:ctrlPr>
                              <a:rPr lang="en-ZA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ZA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</m:t>
                            </m:r>
                          </m:e>
                          <m:sup>
                            <m:r>
                              <a:rPr lang="en-ZA" sz="2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ZA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den>
                    </m:f>
                  </m:oMath>
                </m:oMathPara>
              </a14:m>
              <a:endParaRPr lang="en-ZA" sz="105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248275" y="13535025"/>
              <a:ext cx="1920461" cy="932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2800" b="0" i="0">
                  <a:latin typeface="Cambria Math" panose="02040503050406030204" pitchFamily="18" charset="0"/>
                </a:rPr>
                <a:t>𝑁_</a:t>
              </a:r>
              <a:r>
                <a:rPr lang="en-ZA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𝑅𝑒</a:t>
              </a:r>
              <a:r>
                <a:rPr lang="en-ZA" sz="2800" b="0" i="0">
                  <a:latin typeface="Cambria Math" panose="02040503050406030204" pitchFamily="18" charset="0"/>
                </a:rPr>
                <a:t>=(</a:t>
              </a:r>
              <a:r>
                <a:rPr lang="en-ZA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𝜌𝑛𝑑^2)/𝜇</a:t>
              </a:r>
              <a:endParaRPr lang="en-ZA" sz="1050"/>
            </a:p>
          </xdr:txBody>
        </xdr:sp>
      </mc:Fallback>
    </mc:AlternateContent>
    <xdr:clientData/>
  </xdr:oneCellAnchor>
  <xdr:oneCellAnchor>
    <xdr:from>
      <xdr:col>8</xdr:col>
      <xdr:colOff>76200</xdr:colOff>
      <xdr:row>75</xdr:row>
      <xdr:rowOff>171450</xdr:rowOff>
    </xdr:from>
    <xdr:ext cx="2139753" cy="9239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5295900" y="14735175"/>
              <a:ext cx="2139753" cy="9239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ZA" sz="2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2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sub>
                        </m:sSub>
                        <m:sSub>
                          <m:sSubPr>
                            <m:ctrlPr>
                              <a:rPr lang="en-ZA" sz="2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𝑅𝑒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ZA" sz="2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n-ZA" sz="28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sub>
                        </m:sSub>
                      </m:den>
                    </m:f>
                    <m:r>
                      <a:rPr lang="en-ZA" sz="2800" b="0" i="1">
                        <a:latin typeface="Cambria Math" panose="02040503050406030204" pitchFamily="18" charset="0"/>
                      </a:rPr>
                      <m:t>=600</m:t>
                    </m:r>
                  </m:oMath>
                </m:oMathPara>
              </a14:m>
              <a:endParaRPr lang="en-ZA" sz="105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5295900" y="14735175"/>
              <a:ext cx="2139753" cy="9239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2800" b="0" i="0">
                  <a:latin typeface="Cambria Math" panose="02040503050406030204" pitchFamily="18" charset="0"/>
                </a:rPr>
                <a:t>(𝑁_𝑃 𝑁_𝑅𝑒)/𝑁_𝑄 =600</a:t>
              </a:r>
              <a:endParaRPr lang="en-ZA" sz="105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87</xdr:row>
      <xdr:rowOff>9525</xdr:rowOff>
    </xdr:from>
    <xdr:to>
      <xdr:col>8</xdr:col>
      <xdr:colOff>8003</xdr:colOff>
      <xdr:row>105</xdr:row>
      <xdr:rowOff>131989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138</xdr:row>
      <xdr:rowOff>59229</xdr:rowOff>
    </xdr:from>
    <xdr:to>
      <xdr:col>8</xdr:col>
      <xdr:colOff>0</xdr:colOff>
      <xdr:row>156</xdr:row>
      <xdr:rowOff>181693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81</xdr:row>
      <xdr:rowOff>43142</xdr:rowOff>
    </xdr:from>
    <xdr:to>
      <xdr:col>16</xdr:col>
      <xdr:colOff>8163</xdr:colOff>
      <xdr:row>99</xdr:row>
      <xdr:rowOff>165606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133</xdr:row>
      <xdr:rowOff>40821</xdr:rowOff>
    </xdr:from>
    <xdr:to>
      <xdr:col>16</xdr:col>
      <xdr:colOff>0</xdr:colOff>
      <xdr:row>151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81</xdr:row>
      <xdr:rowOff>23132</xdr:rowOff>
    </xdr:from>
    <xdr:to>
      <xdr:col>24</xdr:col>
      <xdr:colOff>8163</xdr:colOff>
      <xdr:row>99</xdr:row>
      <xdr:rowOff>145596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133</xdr:row>
      <xdr:rowOff>54428</xdr:rowOff>
    </xdr:from>
    <xdr:to>
      <xdr:col>24</xdr:col>
      <xdr:colOff>0</xdr:colOff>
      <xdr:row>151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81</xdr:row>
      <xdr:rowOff>41542</xdr:rowOff>
    </xdr:from>
    <xdr:to>
      <xdr:col>32</xdr:col>
      <xdr:colOff>8163</xdr:colOff>
      <xdr:row>99</xdr:row>
      <xdr:rowOff>164006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132</xdr:row>
      <xdr:rowOff>81642</xdr:rowOff>
    </xdr:from>
    <xdr:to>
      <xdr:col>32</xdr:col>
      <xdr:colOff>0</xdr:colOff>
      <xdr:row>151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80</xdr:row>
      <xdr:rowOff>25533</xdr:rowOff>
    </xdr:from>
    <xdr:to>
      <xdr:col>40</xdr:col>
      <xdr:colOff>8163</xdr:colOff>
      <xdr:row>98</xdr:row>
      <xdr:rowOff>147997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131</xdr:row>
      <xdr:rowOff>81642</xdr:rowOff>
    </xdr:from>
    <xdr:to>
      <xdr:col>40</xdr:col>
      <xdr:colOff>0</xdr:colOff>
      <xdr:row>150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111</xdr:row>
      <xdr:rowOff>9525</xdr:rowOff>
    </xdr:from>
    <xdr:to>
      <xdr:col>7</xdr:col>
      <xdr:colOff>870856</xdr:colOff>
      <xdr:row>129</xdr:row>
      <xdr:rowOff>131989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175</xdr:row>
      <xdr:rowOff>81642</xdr:rowOff>
    </xdr:from>
    <xdr:to>
      <xdr:col>8</xdr:col>
      <xdr:colOff>0</xdr:colOff>
      <xdr:row>194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101</xdr:row>
      <xdr:rowOff>9525</xdr:rowOff>
    </xdr:from>
    <xdr:to>
      <xdr:col>16</xdr:col>
      <xdr:colOff>8163</xdr:colOff>
      <xdr:row>119</xdr:row>
      <xdr:rowOff>131989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167</xdr:row>
      <xdr:rowOff>40821</xdr:rowOff>
    </xdr:from>
    <xdr:to>
      <xdr:col>16</xdr:col>
      <xdr:colOff>0</xdr:colOff>
      <xdr:row>185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99</xdr:row>
      <xdr:rowOff>23132</xdr:rowOff>
    </xdr:from>
    <xdr:to>
      <xdr:col>24</xdr:col>
      <xdr:colOff>8163</xdr:colOff>
      <xdr:row>117</xdr:row>
      <xdr:rowOff>145596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162</xdr:row>
      <xdr:rowOff>54428</xdr:rowOff>
    </xdr:from>
    <xdr:to>
      <xdr:col>24</xdr:col>
      <xdr:colOff>0</xdr:colOff>
      <xdr:row>180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96</xdr:row>
      <xdr:rowOff>63953</xdr:rowOff>
    </xdr:from>
    <xdr:to>
      <xdr:col>32</xdr:col>
      <xdr:colOff>8163</xdr:colOff>
      <xdr:row>114</xdr:row>
      <xdr:rowOff>186417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162</xdr:row>
      <xdr:rowOff>81642</xdr:rowOff>
    </xdr:from>
    <xdr:to>
      <xdr:col>32</xdr:col>
      <xdr:colOff>0</xdr:colOff>
      <xdr:row>181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95</xdr:row>
      <xdr:rowOff>36739</xdr:rowOff>
    </xdr:from>
    <xdr:to>
      <xdr:col>40</xdr:col>
      <xdr:colOff>8163</xdr:colOff>
      <xdr:row>113</xdr:row>
      <xdr:rowOff>159203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161</xdr:row>
      <xdr:rowOff>81642</xdr:rowOff>
    </xdr:from>
    <xdr:to>
      <xdr:col>40</xdr:col>
      <xdr:colOff>0</xdr:colOff>
      <xdr:row>180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101</xdr:row>
      <xdr:rowOff>23132</xdr:rowOff>
    </xdr:from>
    <xdr:to>
      <xdr:col>7</xdr:col>
      <xdr:colOff>870856</xdr:colOff>
      <xdr:row>119</xdr:row>
      <xdr:rowOff>145596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163</xdr:row>
      <xdr:rowOff>81642</xdr:rowOff>
    </xdr:from>
    <xdr:to>
      <xdr:col>8</xdr:col>
      <xdr:colOff>0</xdr:colOff>
      <xdr:row>182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91</xdr:row>
      <xdr:rowOff>186418</xdr:rowOff>
    </xdr:from>
    <xdr:to>
      <xdr:col>16</xdr:col>
      <xdr:colOff>8163</xdr:colOff>
      <xdr:row>110</xdr:row>
      <xdr:rowOff>118382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152</xdr:row>
      <xdr:rowOff>40821</xdr:rowOff>
    </xdr:from>
    <xdr:to>
      <xdr:col>16</xdr:col>
      <xdr:colOff>0</xdr:colOff>
      <xdr:row>170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89</xdr:row>
      <xdr:rowOff>23132</xdr:rowOff>
    </xdr:from>
    <xdr:to>
      <xdr:col>24</xdr:col>
      <xdr:colOff>8163</xdr:colOff>
      <xdr:row>107</xdr:row>
      <xdr:rowOff>145596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151</xdr:row>
      <xdr:rowOff>54428</xdr:rowOff>
    </xdr:from>
    <xdr:to>
      <xdr:col>24</xdr:col>
      <xdr:colOff>0</xdr:colOff>
      <xdr:row>169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89</xdr:row>
      <xdr:rowOff>9525</xdr:rowOff>
    </xdr:from>
    <xdr:to>
      <xdr:col>32</xdr:col>
      <xdr:colOff>8163</xdr:colOff>
      <xdr:row>107</xdr:row>
      <xdr:rowOff>131989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149</xdr:row>
      <xdr:rowOff>81642</xdr:rowOff>
    </xdr:from>
    <xdr:to>
      <xdr:col>32</xdr:col>
      <xdr:colOff>0</xdr:colOff>
      <xdr:row>168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88</xdr:row>
      <xdr:rowOff>50346</xdr:rowOff>
    </xdr:from>
    <xdr:to>
      <xdr:col>40</xdr:col>
      <xdr:colOff>8163</xdr:colOff>
      <xdr:row>106</xdr:row>
      <xdr:rowOff>172810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148</xdr:row>
      <xdr:rowOff>27213</xdr:rowOff>
    </xdr:from>
    <xdr:to>
      <xdr:col>40</xdr:col>
      <xdr:colOff>0</xdr:colOff>
      <xdr:row>166</xdr:row>
      <xdr:rowOff>149677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64</xdr:row>
      <xdr:rowOff>36740</xdr:rowOff>
    </xdr:from>
    <xdr:to>
      <xdr:col>7</xdr:col>
      <xdr:colOff>857250</xdr:colOff>
      <xdr:row>82</xdr:row>
      <xdr:rowOff>159204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107</xdr:row>
      <xdr:rowOff>81642</xdr:rowOff>
    </xdr:from>
    <xdr:to>
      <xdr:col>8</xdr:col>
      <xdr:colOff>0</xdr:colOff>
      <xdr:row>126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59</xdr:row>
      <xdr:rowOff>186417</xdr:rowOff>
    </xdr:from>
    <xdr:to>
      <xdr:col>16</xdr:col>
      <xdr:colOff>8163</xdr:colOff>
      <xdr:row>78</xdr:row>
      <xdr:rowOff>118381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102</xdr:row>
      <xdr:rowOff>40821</xdr:rowOff>
    </xdr:from>
    <xdr:to>
      <xdr:col>16</xdr:col>
      <xdr:colOff>0</xdr:colOff>
      <xdr:row>120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59</xdr:row>
      <xdr:rowOff>23132</xdr:rowOff>
    </xdr:from>
    <xdr:to>
      <xdr:col>24</xdr:col>
      <xdr:colOff>8163</xdr:colOff>
      <xdr:row>77</xdr:row>
      <xdr:rowOff>145596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101</xdr:row>
      <xdr:rowOff>54428</xdr:rowOff>
    </xdr:from>
    <xdr:to>
      <xdr:col>24</xdr:col>
      <xdr:colOff>0</xdr:colOff>
      <xdr:row>119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59</xdr:row>
      <xdr:rowOff>63953</xdr:rowOff>
    </xdr:from>
    <xdr:to>
      <xdr:col>32</xdr:col>
      <xdr:colOff>8163</xdr:colOff>
      <xdr:row>77</xdr:row>
      <xdr:rowOff>186417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101</xdr:row>
      <xdr:rowOff>81642</xdr:rowOff>
    </xdr:from>
    <xdr:to>
      <xdr:col>32</xdr:col>
      <xdr:colOff>0</xdr:colOff>
      <xdr:row>120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59</xdr:row>
      <xdr:rowOff>23132</xdr:rowOff>
    </xdr:from>
    <xdr:to>
      <xdr:col>40</xdr:col>
      <xdr:colOff>8163</xdr:colOff>
      <xdr:row>77</xdr:row>
      <xdr:rowOff>145596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100</xdr:row>
      <xdr:rowOff>81642</xdr:rowOff>
    </xdr:from>
    <xdr:to>
      <xdr:col>40</xdr:col>
      <xdr:colOff>0</xdr:colOff>
      <xdr:row>119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74</xdr:row>
      <xdr:rowOff>23132</xdr:rowOff>
    </xdr:from>
    <xdr:to>
      <xdr:col>7</xdr:col>
      <xdr:colOff>870856</xdr:colOff>
      <xdr:row>92</xdr:row>
      <xdr:rowOff>145596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119</xdr:row>
      <xdr:rowOff>81642</xdr:rowOff>
    </xdr:from>
    <xdr:to>
      <xdr:col>8</xdr:col>
      <xdr:colOff>0</xdr:colOff>
      <xdr:row>138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68</xdr:row>
      <xdr:rowOff>23132</xdr:rowOff>
    </xdr:from>
    <xdr:to>
      <xdr:col>16</xdr:col>
      <xdr:colOff>8163</xdr:colOff>
      <xdr:row>86</xdr:row>
      <xdr:rowOff>145596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114</xdr:row>
      <xdr:rowOff>40821</xdr:rowOff>
    </xdr:from>
    <xdr:to>
      <xdr:col>16</xdr:col>
      <xdr:colOff>0</xdr:colOff>
      <xdr:row>132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68</xdr:row>
      <xdr:rowOff>36739</xdr:rowOff>
    </xdr:from>
    <xdr:to>
      <xdr:col>24</xdr:col>
      <xdr:colOff>8163</xdr:colOff>
      <xdr:row>86</xdr:row>
      <xdr:rowOff>159203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115</xdr:row>
      <xdr:rowOff>54428</xdr:rowOff>
    </xdr:from>
    <xdr:to>
      <xdr:col>24</xdr:col>
      <xdr:colOff>0</xdr:colOff>
      <xdr:row>133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67</xdr:row>
      <xdr:rowOff>77560</xdr:rowOff>
    </xdr:from>
    <xdr:to>
      <xdr:col>32</xdr:col>
      <xdr:colOff>8163</xdr:colOff>
      <xdr:row>86</xdr:row>
      <xdr:rowOff>9524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115</xdr:row>
      <xdr:rowOff>81642</xdr:rowOff>
    </xdr:from>
    <xdr:to>
      <xdr:col>32</xdr:col>
      <xdr:colOff>0</xdr:colOff>
      <xdr:row>134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67</xdr:row>
      <xdr:rowOff>50345</xdr:rowOff>
    </xdr:from>
    <xdr:to>
      <xdr:col>40</xdr:col>
      <xdr:colOff>8163</xdr:colOff>
      <xdr:row>85</xdr:row>
      <xdr:rowOff>172809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114</xdr:row>
      <xdr:rowOff>81642</xdr:rowOff>
    </xdr:from>
    <xdr:to>
      <xdr:col>40</xdr:col>
      <xdr:colOff>0</xdr:colOff>
      <xdr:row>133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79</xdr:row>
      <xdr:rowOff>20730</xdr:rowOff>
    </xdr:from>
    <xdr:to>
      <xdr:col>8</xdr:col>
      <xdr:colOff>8003</xdr:colOff>
      <xdr:row>97</xdr:row>
      <xdr:rowOff>143194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129</xdr:row>
      <xdr:rowOff>81642</xdr:rowOff>
    </xdr:from>
    <xdr:to>
      <xdr:col>8</xdr:col>
      <xdr:colOff>0</xdr:colOff>
      <xdr:row>148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70</xdr:row>
      <xdr:rowOff>54349</xdr:rowOff>
    </xdr:from>
    <xdr:to>
      <xdr:col>16</xdr:col>
      <xdr:colOff>8163</xdr:colOff>
      <xdr:row>88</xdr:row>
      <xdr:rowOff>176813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121</xdr:row>
      <xdr:rowOff>40821</xdr:rowOff>
    </xdr:from>
    <xdr:to>
      <xdr:col>16</xdr:col>
      <xdr:colOff>0</xdr:colOff>
      <xdr:row>139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67</xdr:row>
      <xdr:rowOff>45544</xdr:rowOff>
    </xdr:from>
    <xdr:to>
      <xdr:col>24</xdr:col>
      <xdr:colOff>8163</xdr:colOff>
      <xdr:row>85</xdr:row>
      <xdr:rowOff>168008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117</xdr:row>
      <xdr:rowOff>54428</xdr:rowOff>
    </xdr:from>
    <xdr:to>
      <xdr:col>24</xdr:col>
      <xdr:colOff>0</xdr:colOff>
      <xdr:row>135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66</xdr:row>
      <xdr:rowOff>30335</xdr:rowOff>
    </xdr:from>
    <xdr:to>
      <xdr:col>32</xdr:col>
      <xdr:colOff>8163</xdr:colOff>
      <xdr:row>84</xdr:row>
      <xdr:rowOff>152799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116</xdr:row>
      <xdr:rowOff>81642</xdr:rowOff>
    </xdr:from>
    <xdr:to>
      <xdr:col>32</xdr:col>
      <xdr:colOff>0</xdr:colOff>
      <xdr:row>135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65</xdr:row>
      <xdr:rowOff>47945</xdr:rowOff>
    </xdr:from>
    <xdr:to>
      <xdr:col>40</xdr:col>
      <xdr:colOff>8163</xdr:colOff>
      <xdr:row>83</xdr:row>
      <xdr:rowOff>170409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115</xdr:row>
      <xdr:rowOff>81642</xdr:rowOff>
    </xdr:from>
    <xdr:to>
      <xdr:col>40</xdr:col>
      <xdr:colOff>0</xdr:colOff>
      <xdr:row>134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75</xdr:row>
      <xdr:rowOff>20731</xdr:rowOff>
    </xdr:from>
    <xdr:to>
      <xdr:col>8</xdr:col>
      <xdr:colOff>8003</xdr:colOff>
      <xdr:row>93</xdr:row>
      <xdr:rowOff>143195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123</xdr:row>
      <xdr:rowOff>81642</xdr:rowOff>
    </xdr:from>
    <xdr:to>
      <xdr:col>8</xdr:col>
      <xdr:colOff>0</xdr:colOff>
      <xdr:row>142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66</xdr:row>
      <xdr:rowOff>43143</xdr:rowOff>
    </xdr:from>
    <xdr:to>
      <xdr:col>16</xdr:col>
      <xdr:colOff>8163</xdr:colOff>
      <xdr:row>84</xdr:row>
      <xdr:rowOff>165607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117</xdr:row>
      <xdr:rowOff>40821</xdr:rowOff>
    </xdr:from>
    <xdr:to>
      <xdr:col>16</xdr:col>
      <xdr:colOff>0</xdr:colOff>
      <xdr:row>135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65</xdr:row>
      <xdr:rowOff>34338</xdr:rowOff>
    </xdr:from>
    <xdr:to>
      <xdr:col>24</xdr:col>
      <xdr:colOff>8163</xdr:colOff>
      <xdr:row>83</xdr:row>
      <xdr:rowOff>156802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113</xdr:row>
      <xdr:rowOff>54428</xdr:rowOff>
    </xdr:from>
    <xdr:to>
      <xdr:col>24</xdr:col>
      <xdr:colOff>0</xdr:colOff>
      <xdr:row>131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64</xdr:row>
      <xdr:rowOff>63953</xdr:rowOff>
    </xdr:from>
    <xdr:to>
      <xdr:col>32</xdr:col>
      <xdr:colOff>8163</xdr:colOff>
      <xdr:row>82</xdr:row>
      <xdr:rowOff>186417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112</xdr:row>
      <xdr:rowOff>81642</xdr:rowOff>
    </xdr:from>
    <xdr:to>
      <xdr:col>32</xdr:col>
      <xdr:colOff>0</xdr:colOff>
      <xdr:row>131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63</xdr:row>
      <xdr:rowOff>14327</xdr:rowOff>
    </xdr:from>
    <xdr:to>
      <xdr:col>40</xdr:col>
      <xdr:colOff>8163</xdr:colOff>
      <xdr:row>80</xdr:row>
      <xdr:rowOff>168088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111</xdr:row>
      <xdr:rowOff>81642</xdr:rowOff>
    </xdr:from>
    <xdr:to>
      <xdr:col>40</xdr:col>
      <xdr:colOff>0</xdr:colOff>
      <xdr:row>130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12325</xdr:rowOff>
    </xdr:from>
    <xdr:to>
      <xdr:col>7</xdr:col>
      <xdr:colOff>840441</xdr:colOff>
      <xdr:row>18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22412</xdr:colOff>
      <xdr:row>4</xdr:row>
      <xdr:rowOff>12325</xdr:rowOff>
    </xdr:from>
    <xdr:to>
      <xdr:col>15</xdr:col>
      <xdr:colOff>840441</xdr:colOff>
      <xdr:row>18</xdr:row>
      <xdr:rowOff>168089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22412</xdr:colOff>
      <xdr:row>4</xdr:row>
      <xdr:rowOff>12325</xdr:rowOff>
    </xdr:from>
    <xdr:to>
      <xdr:col>23</xdr:col>
      <xdr:colOff>840441</xdr:colOff>
      <xdr:row>18</xdr:row>
      <xdr:rowOff>168089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22412</xdr:colOff>
      <xdr:row>4</xdr:row>
      <xdr:rowOff>12325</xdr:rowOff>
    </xdr:from>
    <xdr:to>
      <xdr:col>31</xdr:col>
      <xdr:colOff>840441</xdr:colOff>
      <xdr:row>18</xdr:row>
      <xdr:rowOff>168089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22412</xdr:colOff>
      <xdr:row>4</xdr:row>
      <xdr:rowOff>12325</xdr:rowOff>
    </xdr:from>
    <xdr:to>
      <xdr:col>39</xdr:col>
      <xdr:colOff>840441</xdr:colOff>
      <xdr:row>18</xdr:row>
      <xdr:rowOff>168089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13606</xdr:colOff>
      <xdr:row>82</xdr:row>
      <xdr:rowOff>54348</xdr:rowOff>
    </xdr:from>
    <xdr:to>
      <xdr:col>8</xdr:col>
      <xdr:colOff>8003</xdr:colOff>
      <xdr:row>100</xdr:row>
      <xdr:rowOff>176812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13607</xdr:colOff>
      <xdr:row>134</xdr:row>
      <xdr:rowOff>81642</xdr:rowOff>
    </xdr:from>
    <xdr:to>
      <xdr:col>8</xdr:col>
      <xdr:colOff>0</xdr:colOff>
      <xdr:row>153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13606</xdr:colOff>
      <xdr:row>74</xdr:row>
      <xdr:rowOff>43143</xdr:rowOff>
    </xdr:from>
    <xdr:to>
      <xdr:col>16</xdr:col>
      <xdr:colOff>8163</xdr:colOff>
      <xdr:row>92</xdr:row>
      <xdr:rowOff>165607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13607</xdr:colOff>
      <xdr:row>123</xdr:row>
      <xdr:rowOff>40821</xdr:rowOff>
    </xdr:from>
    <xdr:to>
      <xdr:col>16</xdr:col>
      <xdr:colOff>0</xdr:colOff>
      <xdr:row>141</xdr:row>
      <xdr:rowOff>163285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13606</xdr:colOff>
      <xdr:row>84</xdr:row>
      <xdr:rowOff>34338</xdr:rowOff>
    </xdr:from>
    <xdr:to>
      <xdr:col>24</xdr:col>
      <xdr:colOff>8163</xdr:colOff>
      <xdr:row>102</xdr:row>
      <xdr:rowOff>156802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13607</xdr:colOff>
      <xdr:row>134</xdr:row>
      <xdr:rowOff>54428</xdr:rowOff>
    </xdr:from>
    <xdr:to>
      <xdr:col>24</xdr:col>
      <xdr:colOff>0</xdr:colOff>
      <xdr:row>152</xdr:row>
      <xdr:rowOff>176892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13606</xdr:colOff>
      <xdr:row>82</xdr:row>
      <xdr:rowOff>19130</xdr:rowOff>
    </xdr:from>
    <xdr:to>
      <xdr:col>32</xdr:col>
      <xdr:colOff>8163</xdr:colOff>
      <xdr:row>100</xdr:row>
      <xdr:rowOff>141594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13607</xdr:colOff>
      <xdr:row>132</xdr:row>
      <xdr:rowOff>81642</xdr:rowOff>
    </xdr:from>
    <xdr:to>
      <xdr:col>32</xdr:col>
      <xdr:colOff>0</xdr:colOff>
      <xdr:row>151</xdr:row>
      <xdr:rowOff>13606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13606</xdr:colOff>
      <xdr:row>77</xdr:row>
      <xdr:rowOff>70357</xdr:rowOff>
    </xdr:from>
    <xdr:to>
      <xdr:col>40</xdr:col>
      <xdr:colOff>8163</xdr:colOff>
      <xdr:row>96</xdr:row>
      <xdr:rowOff>2321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13607</xdr:colOff>
      <xdr:row>127</xdr:row>
      <xdr:rowOff>81642</xdr:rowOff>
    </xdr:from>
    <xdr:to>
      <xdr:col>40</xdr:col>
      <xdr:colOff>0</xdr:colOff>
      <xdr:row>146</xdr:row>
      <xdr:rowOff>13606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5"/>
  <sheetViews>
    <sheetView tabSelected="1" workbookViewId="0">
      <selection activeCell="O67" sqref="O67"/>
    </sheetView>
  </sheetViews>
  <sheetFormatPr defaultRowHeight="15" x14ac:dyDescent="0.25"/>
  <cols>
    <col min="3" max="5" width="10.5703125" bestFit="1" customWidth="1"/>
    <col min="6" max="7" width="9.5703125" bestFit="1" customWidth="1"/>
    <col min="17" max="17" width="3.7109375" customWidth="1"/>
    <col min="24" max="24" width="3.7109375" customWidth="1"/>
  </cols>
  <sheetData>
    <row r="1" spans="1:24" ht="18.75" x14ac:dyDescent="0.3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1"/>
      <c r="R1" s="92" t="s">
        <v>15</v>
      </c>
      <c r="S1" s="92"/>
      <c r="T1" s="92"/>
      <c r="U1" s="92"/>
      <c r="V1" s="92"/>
      <c r="W1" s="92"/>
      <c r="X1" s="31"/>
    </row>
    <row r="2" spans="1:24" ht="19.5" thickBot="1" x14ac:dyDescent="0.35">
      <c r="A2" s="65" t="s">
        <v>150</v>
      </c>
      <c r="B2" s="66"/>
      <c r="C2" s="66"/>
      <c r="D2" s="66"/>
      <c r="E2" s="66"/>
      <c r="F2" s="66"/>
      <c r="H2" s="65" t="s">
        <v>152</v>
      </c>
      <c r="I2" s="66"/>
      <c r="J2" s="66"/>
      <c r="K2" s="66"/>
      <c r="L2" s="66"/>
      <c r="M2" s="66"/>
      <c r="N2" s="66"/>
      <c r="O2" s="66"/>
      <c r="P2" s="66"/>
      <c r="Q2" s="31"/>
      <c r="R2" t="s">
        <v>9</v>
      </c>
      <c r="S2">
        <v>1.2999999999999999E-5</v>
      </c>
      <c r="T2" t="s">
        <v>160</v>
      </c>
      <c r="X2" s="31"/>
    </row>
    <row r="3" spans="1:24" x14ac:dyDescent="0.25">
      <c r="A3" s="81"/>
      <c r="B3" s="81" t="s">
        <v>17</v>
      </c>
      <c r="C3" s="81" t="s">
        <v>39</v>
      </c>
      <c r="D3" s="81" t="s">
        <v>38</v>
      </c>
      <c r="E3" s="81" t="s">
        <v>42</v>
      </c>
      <c r="F3" s="81" t="s">
        <v>43</v>
      </c>
      <c r="H3" s="68" t="s">
        <v>139</v>
      </c>
      <c r="I3" s="68" t="s">
        <v>140</v>
      </c>
      <c r="J3" s="68" t="s">
        <v>141</v>
      </c>
      <c r="K3" s="68" t="s">
        <v>142</v>
      </c>
      <c r="L3" s="68" t="s">
        <v>143</v>
      </c>
      <c r="M3" s="68" t="s">
        <v>144</v>
      </c>
      <c r="N3" s="68" t="s">
        <v>145</v>
      </c>
      <c r="O3" s="69" t="s">
        <v>156</v>
      </c>
      <c r="P3" s="69" t="s">
        <v>157</v>
      </c>
      <c r="Q3" s="60"/>
      <c r="R3" t="s">
        <v>10</v>
      </c>
      <c r="S3">
        <f>LN(S2)</f>
        <v>-11.250561200502737</v>
      </c>
      <c r="U3" t="s">
        <v>29</v>
      </c>
      <c r="V3">
        <v>298.14999999999998</v>
      </c>
      <c r="W3" t="s">
        <v>11</v>
      </c>
      <c r="X3" s="31"/>
    </row>
    <row r="4" spans="1:24" x14ac:dyDescent="0.25">
      <c r="A4" s="82" t="s">
        <v>40</v>
      </c>
      <c r="B4" s="83">
        <f>'2L-0.2Lmin'!G57</f>
        <v>0.11819300000000001</v>
      </c>
      <c r="C4" s="83">
        <f>'2L-0.2Lmin'!O57</f>
        <v>0.14571999999999999</v>
      </c>
      <c r="D4" s="83">
        <f>'2L-0.2Lmin'!W57</f>
        <v>0.15043699999999999</v>
      </c>
      <c r="E4" s="84">
        <f>'2L-0.2Lmin'!AE57</f>
        <v>0.14957100000000001</v>
      </c>
      <c r="F4" s="84">
        <f>'2L-0.2Lmin'!AM57</f>
        <v>0.150258</v>
      </c>
      <c r="H4" s="67" t="s">
        <v>146</v>
      </c>
      <c r="I4" s="67">
        <v>0.11218796930147498</v>
      </c>
      <c r="J4" s="67">
        <v>3</v>
      </c>
      <c r="K4" s="67">
        <v>3.7395989767158327E-2</v>
      </c>
      <c r="L4" s="67">
        <v>244.24394819512611</v>
      </c>
      <c r="M4" s="67">
        <v>6.4092212380027744E-16</v>
      </c>
      <c r="N4" s="67">
        <v>3.0983912121407795</v>
      </c>
      <c r="O4" s="67" t="str">
        <f>IF(M4&lt;0.05, "Yes", "No")</f>
        <v>Yes</v>
      </c>
      <c r="P4" s="67" t="str">
        <f>IF(L4&gt;N4, "Yes", "No")</f>
        <v>Yes</v>
      </c>
      <c r="Q4" s="61"/>
      <c r="R4" t="s">
        <v>12</v>
      </c>
      <c r="S4">
        <v>1500</v>
      </c>
      <c r="V4">
        <f>1/V3</f>
        <v>3.3540164346805303E-3</v>
      </c>
      <c r="W4" t="s">
        <v>167</v>
      </c>
      <c r="X4" s="31"/>
    </row>
    <row r="5" spans="1:24" x14ac:dyDescent="0.25">
      <c r="A5" s="81"/>
      <c r="B5" s="83">
        <f>'2L-0.2Lmin'!G109</f>
        <v>0.11672299999999999</v>
      </c>
      <c r="C5" s="83">
        <f>'2L-0.2Lmin'!O109</f>
        <v>0.15036099999999999</v>
      </c>
      <c r="D5" s="83">
        <f>'2L-0.2Lmin'!W109</f>
        <v>0.15507899999999999</v>
      </c>
      <c r="E5" s="84">
        <f>'2L-0.2Lmin'!AE109</f>
        <v>0.15917799999999999</v>
      </c>
      <c r="F5" s="84">
        <f>'2L-0.2Lmin'!AM109</f>
        <v>0.17182700000000001</v>
      </c>
      <c r="H5" s="67" t="s">
        <v>147</v>
      </c>
      <c r="I5" s="67">
        <v>5.6600940710599984E-2</v>
      </c>
      <c r="J5" s="67">
        <v>4</v>
      </c>
      <c r="K5" s="67">
        <v>1.4150235177649996E-2</v>
      </c>
      <c r="L5" s="67">
        <v>92.419249475621569</v>
      </c>
      <c r="M5" s="67">
        <v>1.3301277271646596E-12</v>
      </c>
      <c r="N5" s="67">
        <v>2.8660814020156589</v>
      </c>
      <c r="O5" s="67" t="str">
        <f t="shared" ref="O5:O6" si="0">IF(M5&lt;0.05, "Yes", "No")</f>
        <v>Yes</v>
      </c>
      <c r="P5" s="67" t="str">
        <f t="shared" ref="P5:P17" si="1">IF(L5&gt;N5, "Yes", "No")</f>
        <v>Yes</v>
      </c>
      <c r="Q5" s="61"/>
      <c r="R5" t="s">
        <v>9</v>
      </c>
      <c r="S5">
        <f>EXP(S6)</f>
        <v>1.0700539963471434E-5</v>
      </c>
      <c r="T5" t="s">
        <v>160</v>
      </c>
      <c r="U5" t="s">
        <v>29</v>
      </c>
      <c r="V5">
        <f>V7+273.15</f>
        <v>310.14999999999998</v>
      </c>
      <c r="W5" t="s">
        <v>11</v>
      </c>
      <c r="X5" s="31"/>
    </row>
    <row r="6" spans="1:24" x14ac:dyDescent="0.25">
      <c r="A6" s="81" t="s">
        <v>41</v>
      </c>
      <c r="B6" s="83">
        <f>'2L-0.3Lmin'!G67</f>
        <v>0.14310300000000001</v>
      </c>
      <c r="C6" s="83">
        <f>'2L-0.3Lmin'!O67</f>
        <v>0.19998099999999999</v>
      </c>
      <c r="D6" s="83">
        <f>'2L-0.3Lmin'!W67</f>
        <v>0.21188000000000001</v>
      </c>
      <c r="E6" s="84">
        <f>'2L-0.3Lmin'!AE67</f>
        <v>0.24237800000000001</v>
      </c>
      <c r="F6" s="84">
        <f>'2L-0.3Lmin'!AM67</f>
        <v>0.26001299999999999</v>
      </c>
      <c r="H6" s="67" t="s">
        <v>148</v>
      </c>
      <c r="I6" s="67">
        <v>9.0232694594000133E-3</v>
      </c>
      <c r="J6" s="67">
        <v>12</v>
      </c>
      <c r="K6" s="67">
        <v>7.5193912161666777E-4</v>
      </c>
      <c r="L6" s="67">
        <v>4.9111303380267737</v>
      </c>
      <c r="M6" s="67">
        <v>8.9144254654475541E-4</v>
      </c>
      <c r="N6" s="67">
        <v>2.2775805735464223</v>
      </c>
      <c r="O6" s="67" t="str">
        <f t="shared" si="0"/>
        <v>Yes</v>
      </c>
      <c r="P6" s="67" t="str">
        <f t="shared" si="1"/>
        <v>Yes</v>
      </c>
      <c r="Q6" s="61"/>
      <c r="R6" t="s">
        <v>10</v>
      </c>
      <c r="S6">
        <f>S3+(S4*(V8-V4))</f>
        <v>-11.445216353893837</v>
      </c>
      <c r="X6" s="31"/>
    </row>
    <row r="7" spans="1:24" x14ac:dyDescent="0.25">
      <c r="A7" s="82"/>
      <c r="B7" s="83">
        <f>'2L-0.3Lmin'!G132</f>
        <v>0.14769599999999999</v>
      </c>
      <c r="C7" s="83">
        <f>'2L-0.3Lmin'!O132</f>
        <v>0.18551899999999999</v>
      </c>
      <c r="D7" s="83">
        <f>'2L-0.3Lmin'!W132</f>
        <v>0.22947200000000001</v>
      </c>
      <c r="E7" s="84">
        <f>'2L-0.3Lmin'!AE132</f>
        <v>0.24039099999999999</v>
      </c>
      <c r="F7" s="84">
        <f>'2L-0.3Lmin'!AM132</f>
        <v>0.24778800000000001</v>
      </c>
      <c r="H7" s="67" t="s">
        <v>149</v>
      </c>
      <c r="I7" s="67">
        <v>3.0621835295000003E-3</v>
      </c>
      <c r="J7" s="67">
        <v>20</v>
      </c>
      <c r="K7" s="67">
        <v>1.5310917647500002E-4</v>
      </c>
      <c r="L7" s="67"/>
      <c r="M7" s="67"/>
      <c r="N7" s="67"/>
      <c r="O7" s="67"/>
      <c r="P7" s="67"/>
      <c r="Q7" s="61"/>
      <c r="R7" s="4" t="s">
        <v>16</v>
      </c>
      <c r="S7" s="5">
        <f>S5*0.21*(101325)</f>
        <v>0.22768876447773603</v>
      </c>
      <c r="T7" t="s">
        <v>13</v>
      </c>
      <c r="U7" s="30" t="s">
        <v>29</v>
      </c>
      <c r="V7" s="5">
        <v>37</v>
      </c>
      <c r="W7" t="s">
        <v>32</v>
      </c>
      <c r="X7" s="31"/>
    </row>
    <row r="8" spans="1:24" x14ac:dyDescent="0.25">
      <c r="A8" s="81" t="s">
        <v>44</v>
      </c>
      <c r="B8" s="84">
        <f>'2L-0.4Lmin'!G63</f>
        <v>0.17596700000000001</v>
      </c>
      <c r="C8" s="84">
        <f>'2L-0.4Lmin'!O63</f>
        <v>0.232409</v>
      </c>
      <c r="D8" s="84">
        <f>'2L-0.4Lmin'!W63</f>
        <v>0.261689</v>
      </c>
      <c r="E8" s="84">
        <f>'2L-0.4Lmin'!AE63</f>
        <v>0.29433100000000001</v>
      </c>
      <c r="F8" s="84">
        <f>'2L-0.4Lmin'!AM63</f>
        <v>0.27562599999999998</v>
      </c>
      <c r="H8" s="67"/>
      <c r="I8" s="67"/>
      <c r="J8" s="67"/>
      <c r="K8" s="67"/>
      <c r="L8" s="67"/>
      <c r="M8" s="67"/>
      <c r="N8" s="67"/>
      <c r="O8" s="67"/>
      <c r="P8" s="67"/>
      <c r="Q8" s="61"/>
      <c r="S8">
        <f>S7*32</f>
        <v>7.2860404632875531</v>
      </c>
      <c r="T8" t="s">
        <v>14</v>
      </c>
      <c r="V8">
        <f>1/V5</f>
        <v>3.224246332419797E-3</v>
      </c>
      <c r="W8" t="s">
        <v>167</v>
      </c>
      <c r="X8" s="31"/>
    </row>
    <row r="9" spans="1:24" ht="15.75" thickBot="1" x14ac:dyDescent="0.3">
      <c r="A9" s="81"/>
      <c r="B9" s="84">
        <f>'2L-0.4Lmin'!G123</f>
        <v>0.16701199999999999</v>
      </c>
      <c r="C9" s="84">
        <f>'2L-0.4Lmin'!O123</f>
        <v>0.24082200000000001</v>
      </c>
      <c r="D9" s="84">
        <f>'2L-0.4Lmin'!W123</f>
        <v>0.25017400000000001</v>
      </c>
      <c r="E9" s="84">
        <f>'2L-0.4Lmin'!AE123</f>
        <v>0.29063899999999998</v>
      </c>
      <c r="F9" s="84">
        <f>'2L-0.4Lmin'!AM123</f>
        <v>0.28918300000000002</v>
      </c>
      <c r="H9" s="70" t="s">
        <v>134</v>
      </c>
      <c r="I9" s="70">
        <v>0.18087436300097498</v>
      </c>
      <c r="J9" s="70">
        <v>39</v>
      </c>
      <c r="K9" s="70"/>
      <c r="L9" s="70"/>
      <c r="M9" s="70"/>
      <c r="N9" s="70"/>
      <c r="O9" s="67"/>
      <c r="P9" s="67"/>
      <c r="Q9" s="61"/>
      <c r="R9" s="31"/>
      <c r="S9" s="31"/>
      <c r="T9" s="31"/>
      <c r="U9" s="31"/>
      <c r="V9" s="31"/>
      <c r="W9" s="31"/>
      <c r="X9" s="31"/>
    </row>
    <row r="10" spans="1:24" x14ac:dyDescent="0.25">
      <c r="A10" s="81" t="s">
        <v>45</v>
      </c>
      <c r="B10" s="84">
        <f>'2L-0.5Lmin'!G44</f>
        <v>0.209981</v>
      </c>
      <c r="C10" s="84">
        <f>'2L-0.5Lmin'!O44</f>
        <v>0.24296499999999999</v>
      </c>
      <c r="D10" s="84">
        <f>'2L-0.5Lmin'!W44</f>
        <v>0.30464000000000002</v>
      </c>
      <c r="E10" s="84">
        <f>'2L-0.5Lmin'!AE44</f>
        <v>0.34178700000000001</v>
      </c>
      <c r="F10" s="84">
        <f>'2L-0.5Lmin'!AM44</f>
        <v>0.34853499999999998</v>
      </c>
      <c r="H10" s="67" t="s">
        <v>158</v>
      </c>
      <c r="I10" s="66"/>
      <c r="J10" s="66"/>
      <c r="K10" s="66"/>
      <c r="L10" s="66"/>
      <c r="M10" s="66"/>
      <c r="N10" s="66"/>
      <c r="O10" s="66"/>
      <c r="P10" s="67"/>
      <c r="Q10" s="61"/>
      <c r="R10" s="93" t="s">
        <v>161</v>
      </c>
      <c r="S10" s="93"/>
      <c r="T10" s="93"/>
      <c r="U10" s="93"/>
      <c r="V10" s="93"/>
      <c r="W10" s="93"/>
      <c r="X10" s="31"/>
    </row>
    <row r="11" spans="1:24" x14ac:dyDescent="0.25">
      <c r="A11" s="81"/>
      <c r="B11" s="84">
        <f>'2L-0.5Lmin'!G86</f>
        <v>0.18165100000000001</v>
      </c>
      <c r="C11" s="84">
        <f>'2L-0.5Lmin'!O86</f>
        <v>0.30118699999999998</v>
      </c>
      <c r="D11" s="84">
        <f>'2L-0.5Lmin'!W86</f>
        <v>0.30111700000000002</v>
      </c>
      <c r="E11" s="84">
        <f>'2L-0.5Lmin'!AE86</f>
        <v>0.329905</v>
      </c>
      <c r="F11" s="84">
        <f>'2L-0.5Lmin'!AM86</f>
        <v>0.34976299999999999</v>
      </c>
      <c r="P11" s="35"/>
      <c r="Q11" s="61"/>
      <c r="R11" t="s">
        <v>24</v>
      </c>
      <c r="S11">
        <v>3.2000000000000002E-3</v>
      </c>
      <c r="T11" t="s">
        <v>25</v>
      </c>
      <c r="U11" t="s">
        <v>26</v>
      </c>
      <c r="V11">
        <f>PI()*(S11^2)/4</f>
        <v>8.0424771931898703E-6</v>
      </c>
      <c r="W11" t="s">
        <v>27</v>
      </c>
      <c r="X11" s="31"/>
    </row>
    <row r="12" spans="1:24" x14ac:dyDescent="0.25">
      <c r="A12" s="22"/>
      <c r="P12" s="35"/>
      <c r="Q12" s="61"/>
      <c r="R12" s="31"/>
      <c r="S12" s="31"/>
      <c r="T12" s="31"/>
      <c r="U12" s="31"/>
      <c r="V12" s="31"/>
      <c r="W12" s="31"/>
      <c r="X12" s="31"/>
    </row>
    <row r="13" spans="1:24" ht="19.5" thickBot="1" x14ac:dyDescent="0.35">
      <c r="A13" s="71" t="s">
        <v>151</v>
      </c>
      <c r="B13" s="64"/>
      <c r="C13" s="64"/>
      <c r="D13" s="64"/>
      <c r="E13" s="64"/>
      <c r="F13" s="64"/>
      <c r="H13" s="71" t="s">
        <v>154</v>
      </c>
      <c r="I13" s="64"/>
      <c r="J13" s="64"/>
      <c r="K13" s="64"/>
      <c r="L13" s="64"/>
      <c r="M13" s="64"/>
      <c r="N13" s="64"/>
      <c r="O13" s="64"/>
      <c r="P13" s="72"/>
      <c r="Q13" s="61"/>
      <c r="R13" s="92" t="s">
        <v>177</v>
      </c>
      <c r="S13" s="92"/>
      <c r="T13" s="92"/>
      <c r="U13" s="92"/>
      <c r="V13" s="92"/>
      <c r="W13" s="92"/>
      <c r="X13" s="31"/>
    </row>
    <row r="14" spans="1:24" x14ac:dyDescent="0.25">
      <c r="A14" s="77"/>
      <c r="B14" s="77" t="s">
        <v>17</v>
      </c>
      <c r="C14" s="77" t="s">
        <v>39</v>
      </c>
      <c r="D14" s="77" t="s">
        <v>38</v>
      </c>
      <c r="E14" s="77" t="s">
        <v>42</v>
      </c>
      <c r="F14" s="77" t="s">
        <v>43</v>
      </c>
      <c r="H14" s="73" t="s">
        <v>139</v>
      </c>
      <c r="I14" s="73" t="s">
        <v>140</v>
      </c>
      <c r="J14" s="73" t="s">
        <v>141</v>
      </c>
      <c r="K14" s="73" t="s">
        <v>142</v>
      </c>
      <c r="L14" s="73" t="s">
        <v>143</v>
      </c>
      <c r="M14" s="73" t="s">
        <v>144</v>
      </c>
      <c r="N14" s="73" t="s">
        <v>145</v>
      </c>
      <c r="O14" s="74" t="s">
        <v>156</v>
      </c>
      <c r="P14" s="74" t="s">
        <v>157</v>
      </c>
      <c r="Q14" s="60"/>
      <c r="R14" s="36" t="s">
        <v>164</v>
      </c>
      <c r="S14" s="36" t="s">
        <v>166</v>
      </c>
      <c r="T14" s="63" t="s">
        <v>163</v>
      </c>
      <c r="U14" s="63" t="s">
        <v>176</v>
      </c>
      <c r="V14" s="37" t="s">
        <v>162</v>
      </c>
      <c r="X14" s="31"/>
    </row>
    <row r="15" spans="1:24" x14ac:dyDescent="0.25">
      <c r="A15" s="78" t="s">
        <v>40</v>
      </c>
      <c r="B15" s="79">
        <f>'3L-0.2Lmin'!G48</f>
        <v>0.13674600000000001</v>
      </c>
      <c r="C15" s="80">
        <f>'3L-0.2Lmin'!O48</f>
        <v>0.18271100000000001</v>
      </c>
      <c r="D15" s="79">
        <f>'3L-0.2Lmin'!W48</f>
        <v>0.187</v>
      </c>
      <c r="E15" s="64">
        <f>'3L-0.2Lmin'!AE48</f>
        <v>0.221667</v>
      </c>
      <c r="F15" s="64">
        <f>'3L-0.2Lmin'!AM48</f>
        <v>0.20415700000000001</v>
      </c>
      <c r="H15" s="72" t="s">
        <v>146</v>
      </c>
      <c r="I15" s="72">
        <v>0.10268505001487516</v>
      </c>
      <c r="J15" s="72">
        <v>3</v>
      </c>
      <c r="K15" s="72">
        <v>3.4228350004958386E-2</v>
      </c>
      <c r="L15" s="72">
        <v>176.50328609937932</v>
      </c>
      <c r="M15" s="72">
        <v>1.4840758675657143E-14</v>
      </c>
      <c r="N15" s="72">
        <v>3.0983912121407795</v>
      </c>
      <c r="O15" s="72" t="str">
        <f>IF(M15&lt;0.05, "Yes", "No")</f>
        <v>Yes</v>
      </c>
      <c r="P15" s="72" t="str">
        <f t="shared" si="1"/>
        <v>Yes</v>
      </c>
      <c r="Q15" s="61"/>
      <c r="R15" t="s">
        <v>165</v>
      </c>
      <c r="S15" t="s">
        <v>1</v>
      </c>
      <c r="T15" s="38" t="s">
        <v>5</v>
      </c>
      <c r="U15" t="s">
        <v>174</v>
      </c>
      <c r="V15" t="s">
        <v>175</v>
      </c>
      <c r="W15" t="s">
        <v>173</v>
      </c>
      <c r="X15" s="31"/>
    </row>
    <row r="16" spans="1:24" x14ac:dyDescent="0.25">
      <c r="A16" s="77"/>
      <c r="B16" s="80">
        <f>'3L-0.2Lmin'!G96</f>
        <v>0.152111</v>
      </c>
      <c r="C16" s="79">
        <f>'3L-0.2Lmin'!O96</f>
        <v>0.20136000000000001</v>
      </c>
      <c r="D16" s="80">
        <f>'3L-0.2Lmin'!W96</f>
        <v>0.21245600000000001</v>
      </c>
      <c r="E16" s="64">
        <f>'3L-0.2Lmin'!AE96</f>
        <v>0.234713</v>
      </c>
      <c r="F16" s="64">
        <f>'3L-0.2Lmin'!AM96</f>
        <v>0.20719499999999999</v>
      </c>
      <c r="H16" s="72" t="s">
        <v>147</v>
      </c>
      <c r="I16" s="72">
        <v>0.24344117260640014</v>
      </c>
      <c r="J16" s="72">
        <v>4</v>
      </c>
      <c r="K16" s="72">
        <v>6.0860293151600034E-2</v>
      </c>
      <c r="L16" s="72">
        <v>313.83463511015998</v>
      </c>
      <c r="M16" s="72">
        <v>9.7544264393792438E-18</v>
      </c>
      <c r="N16" s="72">
        <v>2.8660814020156589</v>
      </c>
      <c r="O16" s="72" t="str">
        <f t="shared" ref="O16:O17" si="2">IF(M16&lt;0.05, "Yes", "No")</f>
        <v>Yes</v>
      </c>
      <c r="P16" s="72" t="str">
        <f t="shared" si="1"/>
        <v>Yes</v>
      </c>
      <c r="Q16" s="61"/>
      <c r="R16" s="40">
        <v>2</v>
      </c>
      <c r="S16" s="43">
        <v>0.2</v>
      </c>
      <c r="T16" s="2">
        <v>100</v>
      </c>
      <c r="U16" s="39">
        <v>0.51604166666666662</v>
      </c>
      <c r="V16" s="2"/>
      <c r="W16" s="2"/>
      <c r="X16" s="31"/>
    </row>
    <row r="17" spans="1:24" x14ac:dyDescent="0.25">
      <c r="A17" s="77" t="s">
        <v>41</v>
      </c>
      <c r="B17" s="80">
        <f>'3L-0.3Lmin'!G51</f>
        <v>0.137073</v>
      </c>
      <c r="C17" s="80">
        <f>'3L-0.3Lmin'!O51</f>
        <v>0.20482600000000001</v>
      </c>
      <c r="D17" s="80">
        <f>'3L-0.3Lmin'!W51</f>
        <v>0.27336899999999997</v>
      </c>
      <c r="E17" s="64">
        <f>'3L-0.3Lmin'!AE51</f>
        <v>0.28106999999999999</v>
      </c>
      <c r="F17" s="64">
        <f>'3L-0.3Lmin'!AM51</f>
        <v>0.30435600000000002</v>
      </c>
      <c r="H17" s="72" t="s">
        <v>148</v>
      </c>
      <c r="I17" s="72">
        <v>7.5500017331999833E-2</v>
      </c>
      <c r="J17" s="72">
        <v>12</v>
      </c>
      <c r="K17" s="72">
        <v>6.2916681109999864E-3</v>
      </c>
      <c r="L17" s="72">
        <v>32.443868795232689</v>
      </c>
      <c r="M17" s="72">
        <v>1.8559829356715877E-10</v>
      </c>
      <c r="N17" s="72">
        <v>2.2775805735464223</v>
      </c>
      <c r="O17" s="72" t="str">
        <f t="shared" si="2"/>
        <v>Yes</v>
      </c>
      <c r="P17" s="72" t="str">
        <f t="shared" si="1"/>
        <v>Yes</v>
      </c>
      <c r="Q17" s="61"/>
      <c r="R17" s="41"/>
      <c r="S17" s="44"/>
      <c r="T17" s="2">
        <v>200</v>
      </c>
      <c r="U17" s="39">
        <v>0.52157894736842092</v>
      </c>
      <c r="V17" s="2"/>
      <c r="W17" s="2"/>
      <c r="X17" s="31"/>
    </row>
    <row r="18" spans="1:24" x14ac:dyDescent="0.25">
      <c r="A18" s="78"/>
      <c r="B18" s="79">
        <f>'3L-0.3Lmin'!G101</f>
        <v>0.12396799999999999</v>
      </c>
      <c r="C18" s="80">
        <f>'3L-0.3Lmin'!O101</f>
        <v>0.199403</v>
      </c>
      <c r="D18" s="80">
        <f>'3L-0.3Lmin'!W101</f>
        <v>0.26469100000000001</v>
      </c>
      <c r="E18" s="64">
        <f>'3L-0.3Lmin'!AE101</f>
        <v>0.29044599999999998</v>
      </c>
      <c r="F18" s="64">
        <f>'3L-0.3Lmin'!AM101</f>
        <v>0.30379200000000001</v>
      </c>
      <c r="H18" s="72" t="s">
        <v>149</v>
      </c>
      <c r="I18" s="72">
        <v>3.8784943625000019E-3</v>
      </c>
      <c r="J18" s="72">
        <v>20</v>
      </c>
      <c r="K18" s="72">
        <v>1.9392471812500011E-4</v>
      </c>
      <c r="L18" s="72"/>
      <c r="M18" s="72"/>
      <c r="N18" s="72"/>
      <c r="O18" s="72"/>
      <c r="P18" s="64"/>
      <c r="Q18" s="31"/>
      <c r="R18" s="41"/>
      <c r="S18" s="44"/>
      <c r="T18" s="2">
        <v>300</v>
      </c>
      <c r="U18" s="39">
        <v>0.5168571428571429</v>
      </c>
      <c r="V18" s="2"/>
      <c r="W18" s="2"/>
      <c r="X18" s="31"/>
    </row>
    <row r="19" spans="1:24" x14ac:dyDescent="0.25">
      <c r="A19" s="77" t="s">
        <v>44</v>
      </c>
      <c r="B19" s="64">
        <f>'3L-0.4Lmin'!G49</f>
        <v>9.4200000000000006E-2</v>
      </c>
      <c r="C19" s="64">
        <f>'3L-0.4Lmin'!O49</f>
        <v>0.21676200000000001</v>
      </c>
      <c r="D19" s="64">
        <f>'3L-0.4Lmin'!W49</f>
        <v>0.27940399999999999</v>
      </c>
      <c r="E19" s="64">
        <f>'3L-0.4Lmin'!AE49</f>
        <v>0.34752699999999997</v>
      </c>
      <c r="F19" s="64">
        <f>'3L-0.4Lmin'!AM49</f>
        <v>0.33214300000000002</v>
      </c>
      <c r="H19" s="72"/>
      <c r="I19" s="72"/>
      <c r="J19" s="72"/>
      <c r="K19" s="72"/>
      <c r="L19" s="72"/>
      <c r="M19" s="72"/>
      <c r="N19" s="72"/>
      <c r="O19" s="72"/>
      <c r="P19" s="64"/>
      <c r="Q19" s="31"/>
      <c r="R19" s="41"/>
      <c r="S19" s="44"/>
      <c r="T19" s="2">
        <v>400</v>
      </c>
      <c r="U19" s="39">
        <v>0.51885714285714279</v>
      </c>
      <c r="V19" s="2"/>
      <c r="W19" s="2"/>
      <c r="X19" s="31"/>
    </row>
    <row r="20" spans="1:24" ht="15.75" thickBot="1" x14ac:dyDescent="0.3">
      <c r="A20" s="77"/>
      <c r="B20" s="64">
        <f>'3L-0.4Lmin'!G97</f>
        <v>0.13893900000000001</v>
      </c>
      <c r="C20" s="64">
        <f>'3L-0.4Lmin'!O97</f>
        <v>0.20321500000000001</v>
      </c>
      <c r="D20" s="64">
        <f>'3L-0.4Lmin'!W97</f>
        <v>0.257969</v>
      </c>
      <c r="E20" s="64">
        <f>'3L-0.4Lmin'!AE97</f>
        <v>0.33713399999999999</v>
      </c>
      <c r="F20" s="64">
        <f>'3L-0.4Lmin'!AM97</f>
        <v>0.34134199999999998</v>
      </c>
      <c r="H20" s="75" t="s">
        <v>134</v>
      </c>
      <c r="I20" s="75">
        <v>0.42550473431577512</v>
      </c>
      <c r="J20" s="75">
        <v>39</v>
      </c>
      <c r="K20" s="75"/>
      <c r="L20" s="75"/>
      <c r="M20" s="75"/>
      <c r="N20" s="75"/>
      <c r="O20" s="72"/>
      <c r="P20" s="64"/>
      <c r="Q20" s="31"/>
      <c r="R20" s="41"/>
      <c r="S20" s="45"/>
      <c r="T20" s="2">
        <v>500</v>
      </c>
      <c r="U20" s="39">
        <v>0.51935483870967736</v>
      </c>
      <c r="V20" s="2"/>
      <c r="W20" s="2"/>
      <c r="X20" s="31"/>
    </row>
    <row r="21" spans="1:24" x14ac:dyDescent="0.25">
      <c r="A21" s="77" t="s">
        <v>45</v>
      </c>
      <c r="B21" s="64">
        <f>'3L-0.5Lmin'!G56</f>
        <v>0.136994</v>
      </c>
      <c r="C21" s="64">
        <f>'3L-0.5Lmin'!O56</f>
        <v>0.23641699999999999</v>
      </c>
      <c r="D21" s="64">
        <f>'3L-0.5Lmin'!W56</f>
        <v>0.34403899999999998</v>
      </c>
      <c r="E21" s="64">
        <f>'3L-0.5Lmin'!AE56</f>
        <v>0.435423</v>
      </c>
      <c r="F21" s="64">
        <f>'3L-0.5Lmin'!AM56</f>
        <v>0.49497799999999997</v>
      </c>
      <c r="H21" s="72" t="s">
        <v>159</v>
      </c>
      <c r="I21" s="64"/>
      <c r="J21" s="64"/>
      <c r="K21" s="64"/>
      <c r="L21" s="64"/>
      <c r="M21" s="64"/>
      <c r="N21" s="64"/>
      <c r="O21" s="64"/>
      <c r="P21" s="64"/>
      <c r="Q21" s="31"/>
      <c r="R21" s="41"/>
      <c r="S21" s="43">
        <v>0.3</v>
      </c>
      <c r="T21" s="2">
        <v>100</v>
      </c>
      <c r="U21" s="39">
        <v>0.50805555555555548</v>
      </c>
      <c r="V21" s="2"/>
      <c r="W21" s="2"/>
      <c r="X21" s="31"/>
    </row>
    <row r="22" spans="1:24" x14ac:dyDescent="0.25">
      <c r="A22" s="64"/>
      <c r="B22" s="64">
        <f>'3L-0.5Lmin'!G106</f>
        <v>0.122168</v>
      </c>
      <c r="C22" s="64">
        <f>'3L-0.5Lmin'!O106</f>
        <v>0.22456300000000001</v>
      </c>
      <c r="D22" s="64">
        <f>'3L-0.5Lmin'!W106</f>
        <v>0.34419300000000003</v>
      </c>
      <c r="E22" s="64">
        <f>'3L-0.5Lmin'!AE106</f>
        <v>0.46334500000000001</v>
      </c>
      <c r="F22" s="64">
        <f>'3L-0.5Lmin'!AM106</f>
        <v>0.53974200000000006</v>
      </c>
      <c r="Q22" s="31"/>
      <c r="R22" s="41"/>
      <c r="S22" s="44"/>
      <c r="T22" s="2">
        <v>200</v>
      </c>
      <c r="U22" s="39">
        <v>0.51896551724137929</v>
      </c>
      <c r="V22" s="2"/>
      <c r="W22" s="2"/>
      <c r="X22" s="31"/>
    </row>
    <row r="23" spans="1:24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1"/>
      <c r="S23" s="44"/>
      <c r="T23" s="2">
        <v>300</v>
      </c>
      <c r="U23" s="39">
        <v>0.51291666666666669</v>
      </c>
      <c r="V23" s="2"/>
      <c r="W23" s="2"/>
      <c r="X23" s="31"/>
    </row>
    <row r="24" spans="1:24" ht="18.75" x14ac:dyDescent="0.3">
      <c r="A24" s="65" t="s">
        <v>153</v>
      </c>
      <c r="B24" s="66"/>
      <c r="C24" s="66"/>
      <c r="D24" s="66"/>
      <c r="E24" s="66"/>
      <c r="F24" s="66"/>
      <c r="G24" s="66"/>
      <c r="I24" s="71" t="s">
        <v>155</v>
      </c>
      <c r="J24" s="64"/>
      <c r="K24" s="64"/>
      <c r="L24" s="64"/>
      <c r="M24" s="64"/>
      <c r="N24" s="64"/>
      <c r="O24" s="64"/>
      <c r="Q24" s="31"/>
      <c r="R24" s="41"/>
      <c r="S24" s="44"/>
      <c r="T24" s="2">
        <v>400</v>
      </c>
      <c r="U24" s="39">
        <v>0.50166666666666659</v>
      </c>
      <c r="V24" s="2"/>
      <c r="W24" s="2"/>
      <c r="X24" s="31"/>
    </row>
    <row r="25" spans="1:24" x14ac:dyDescent="0.25">
      <c r="A25" s="66"/>
      <c r="B25" s="66"/>
      <c r="C25" s="66"/>
      <c r="D25" s="66"/>
      <c r="E25" s="66"/>
      <c r="F25" s="66"/>
      <c r="G25" s="66"/>
      <c r="I25" s="64"/>
      <c r="J25" s="64"/>
      <c r="K25" s="64"/>
      <c r="L25" s="64"/>
      <c r="M25" s="64"/>
      <c r="N25" s="64"/>
      <c r="O25" s="64"/>
      <c r="Q25" s="31"/>
      <c r="R25" s="41"/>
      <c r="S25" s="45"/>
      <c r="T25" s="2">
        <v>500</v>
      </c>
      <c r="U25" s="39">
        <v>0.5</v>
      </c>
      <c r="V25" s="2"/>
      <c r="W25" s="2"/>
      <c r="X25" s="31"/>
    </row>
    <row r="26" spans="1:24" x14ac:dyDescent="0.25">
      <c r="A26" s="66" t="s">
        <v>133</v>
      </c>
      <c r="B26" s="66" t="s">
        <v>17</v>
      </c>
      <c r="C26" s="66" t="s">
        <v>39</v>
      </c>
      <c r="D26" s="66" t="s">
        <v>38</v>
      </c>
      <c r="E26" s="66" t="s">
        <v>42</v>
      </c>
      <c r="F26" s="66" t="s">
        <v>43</v>
      </c>
      <c r="G26" s="66" t="s">
        <v>134</v>
      </c>
      <c r="I26" s="64" t="s">
        <v>133</v>
      </c>
      <c r="J26" s="64" t="s">
        <v>17</v>
      </c>
      <c r="K26" s="64" t="s">
        <v>39</v>
      </c>
      <c r="L26" s="64" t="s">
        <v>38</v>
      </c>
      <c r="M26" s="64" t="s">
        <v>42</v>
      </c>
      <c r="N26" s="64" t="s">
        <v>43</v>
      </c>
      <c r="O26" s="64" t="s">
        <v>134</v>
      </c>
      <c r="Q26" s="31"/>
      <c r="R26" s="41"/>
      <c r="S26" s="43">
        <v>0.4</v>
      </c>
      <c r="T26" s="2">
        <v>100</v>
      </c>
      <c r="U26" s="39">
        <v>0.51424242424242439</v>
      </c>
      <c r="V26" s="2"/>
      <c r="W26" s="2"/>
      <c r="X26" s="31"/>
    </row>
    <row r="27" spans="1:24" ht="15.75" thickBot="1" x14ac:dyDescent="0.3">
      <c r="A27" s="85" t="s">
        <v>40</v>
      </c>
      <c r="B27" s="85"/>
      <c r="C27" s="85"/>
      <c r="D27" s="85"/>
      <c r="E27" s="85"/>
      <c r="F27" s="85"/>
      <c r="G27" s="85"/>
      <c r="I27" s="76" t="s">
        <v>40</v>
      </c>
      <c r="J27" s="76"/>
      <c r="K27" s="76"/>
      <c r="L27" s="76"/>
      <c r="M27" s="76"/>
      <c r="N27" s="76"/>
      <c r="O27" s="76"/>
      <c r="Q27" s="31"/>
      <c r="R27" s="41"/>
      <c r="S27" s="44"/>
      <c r="T27" s="2">
        <v>200</v>
      </c>
      <c r="U27" s="39">
        <v>0.52086956521739136</v>
      </c>
      <c r="V27" s="2"/>
      <c r="W27" s="2"/>
      <c r="X27" s="31"/>
    </row>
    <row r="28" spans="1:24" x14ac:dyDescent="0.25">
      <c r="A28" s="67" t="s">
        <v>135</v>
      </c>
      <c r="B28" s="67">
        <v>2</v>
      </c>
      <c r="C28" s="67">
        <v>2</v>
      </c>
      <c r="D28" s="67">
        <v>2</v>
      </c>
      <c r="E28" s="67">
        <v>2</v>
      </c>
      <c r="F28" s="67">
        <v>2</v>
      </c>
      <c r="G28" s="67">
        <v>10</v>
      </c>
      <c r="I28" s="72" t="s">
        <v>135</v>
      </c>
      <c r="J28" s="72">
        <v>2</v>
      </c>
      <c r="K28" s="72">
        <v>2</v>
      </c>
      <c r="L28" s="72">
        <v>2</v>
      </c>
      <c r="M28" s="72">
        <v>2</v>
      </c>
      <c r="N28" s="72">
        <v>2</v>
      </c>
      <c r="O28" s="72">
        <v>10</v>
      </c>
      <c r="Q28" s="31"/>
      <c r="R28" s="41"/>
      <c r="S28" s="44"/>
      <c r="T28" s="2">
        <v>300</v>
      </c>
      <c r="U28" s="39">
        <v>0.52799999999999991</v>
      </c>
      <c r="V28" s="2"/>
      <c r="W28" s="2"/>
      <c r="X28" s="31"/>
    </row>
    <row r="29" spans="1:24" x14ac:dyDescent="0.25">
      <c r="A29" s="67" t="s">
        <v>136</v>
      </c>
      <c r="B29" s="67">
        <v>0.23491600000000001</v>
      </c>
      <c r="C29" s="67">
        <v>0.29608099999999998</v>
      </c>
      <c r="D29" s="67">
        <v>0.30551600000000001</v>
      </c>
      <c r="E29" s="67">
        <v>0.308749</v>
      </c>
      <c r="F29" s="67">
        <v>0.32208500000000001</v>
      </c>
      <c r="G29" s="67">
        <v>1.467347</v>
      </c>
      <c r="I29" s="72" t="s">
        <v>136</v>
      </c>
      <c r="J29" s="72">
        <v>0.28885700000000003</v>
      </c>
      <c r="K29" s="72">
        <v>0.38407100000000005</v>
      </c>
      <c r="L29" s="72">
        <v>0.39945600000000003</v>
      </c>
      <c r="M29" s="72">
        <v>0.45638000000000001</v>
      </c>
      <c r="N29" s="72">
        <v>0.411352</v>
      </c>
      <c r="O29" s="72">
        <v>1.940116</v>
      </c>
      <c r="Q29" s="31"/>
      <c r="R29" s="41"/>
      <c r="S29" s="44"/>
      <c r="T29" s="2">
        <v>400</v>
      </c>
      <c r="U29" s="39">
        <v>0.51150000000000007</v>
      </c>
      <c r="V29" s="2"/>
      <c r="W29" s="2"/>
      <c r="X29" s="31"/>
    </row>
    <row r="30" spans="1:24" x14ac:dyDescent="0.25">
      <c r="A30" s="67" t="s">
        <v>137</v>
      </c>
      <c r="B30" s="67">
        <v>0.11745800000000001</v>
      </c>
      <c r="C30" s="67">
        <v>0.14804049999999999</v>
      </c>
      <c r="D30" s="67">
        <v>0.152758</v>
      </c>
      <c r="E30" s="67">
        <v>0.1543745</v>
      </c>
      <c r="F30" s="67">
        <v>0.16104250000000001</v>
      </c>
      <c r="G30" s="67">
        <v>0.1467347</v>
      </c>
      <c r="I30" s="72" t="s">
        <v>137</v>
      </c>
      <c r="J30" s="72">
        <v>0.14442850000000002</v>
      </c>
      <c r="K30" s="72">
        <v>0.19203550000000003</v>
      </c>
      <c r="L30" s="72">
        <v>0.19972800000000002</v>
      </c>
      <c r="M30" s="72">
        <v>0.22819</v>
      </c>
      <c r="N30" s="72">
        <v>0.205676</v>
      </c>
      <c r="O30" s="72">
        <v>0.19401160000000001</v>
      </c>
      <c r="Q30" s="31"/>
      <c r="R30" s="41"/>
      <c r="S30" s="45"/>
      <c r="T30" s="2">
        <v>500</v>
      </c>
      <c r="U30" s="39">
        <v>0.53399999999999981</v>
      </c>
      <c r="V30" s="2"/>
      <c r="W30" s="2"/>
      <c r="X30" s="31"/>
    </row>
    <row r="31" spans="1:24" x14ac:dyDescent="0.25">
      <c r="A31" s="67" t="s">
        <v>138</v>
      </c>
      <c r="B31" s="67">
        <v>1.080450000000019E-6</v>
      </c>
      <c r="C31" s="67">
        <v>1.0769440500000029E-5</v>
      </c>
      <c r="D31" s="67">
        <v>1.0774082000000034E-5</v>
      </c>
      <c r="E31" s="67">
        <v>4.6147224499999778E-5</v>
      </c>
      <c r="F31" s="67">
        <v>2.326108805000001E-4</v>
      </c>
      <c r="G31" s="67">
        <v>2.9086247623333648E-4</v>
      </c>
      <c r="I31" s="72" t="s">
        <v>138</v>
      </c>
      <c r="J31" s="72">
        <v>1.1804161249999985E-4</v>
      </c>
      <c r="K31" s="72">
        <v>1.7389260049999997E-4</v>
      </c>
      <c r="L31" s="72">
        <v>3.2400396800000015E-4</v>
      </c>
      <c r="M31" s="72">
        <v>8.5099058000000032E-5</v>
      </c>
      <c r="N31" s="72">
        <v>4.6147219999999545E-6</v>
      </c>
      <c r="O31" s="72">
        <v>9.2269183115555194E-4</v>
      </c>
      <c r="Q31" s="31"/>
      <c r="R31" s="41"/>
      <c r="S31" s="43">
        <v>0.5</v>
      </c>
      <c r="T31" s="2">
        <v>100</v>
      </c>
      <c r="U31" s="39">
        <v>1.0053333333333334</v>
      </c>
      <c r="V31" s="2"/>
      <c r="W31" s="2"/>
      <c r="X31" s="31"/>
    </row>
    <row r="32" spans="1:24" x14ac:dyDescent="0.25">
      <c r="A32" s="67"/>
      <c r="B32" s="67"/>
      <c r="C32" s="67"/>
      <c r="D32" s="67"/>
      <c r="E32" s="67"/>
      <c r="F32" s="67"/>
      <c r="G32" s="67"/>
      <c r="I32" s="72"/>
      <c r="J32" s="72"/>
      <c r="K32" s="72"/>
      <c r="L32" s="72"/>
      <c r="M32" s="72"/>
      <c r="N32" s="72"/>
      <c r="O32" s="72"/>
      <c r="Q32" s="31"/>
      <c r="R32" s="41"/>
      <c r="S32" s="44"/>
      <c r="T32" s="2">
        <v>200</v>
      </c>
      <c r="U32" s="39">
        <v>1.0063636363636363</v>
      </c>
      <c r="V32" s="2"/>
      <c r="W32" s="2"/>
      <c r="X32" s="31"/>
    </row>
    <row r="33" spans="1:24" ht="15.75" thickBot="1" x14ac:dyDescent="0.3">
      <c r="A33" s="85" t="s">
        <v>41</v>
      </c>
      <c r="B33" s="85"/>
      <c r="C33" s="85"/>
      <c r="D33" s="85"/>
      <c r="E33" s="85"/>
      <c r="F33" s="85"/>
      <c r="G33" s="85"/>
      <c r="I33" s="76" t="s">
        <v>41</v>
      </c>
      <c r="J33" s="76"/>
      <c r="K33" s="76"/>
      <c r="L33" s="76"/>
      <c r="M33" s="76"/>
      <c r="N33" s="76"/>
      <c r="O33" s="76"/>
      <c r="Q33" s="31"/>
      <c r="R33" s="41"/>
      <c r="S33" s="44"/>
      <c r="T33" s="2">
        <v>300</v>
      </c>
      <c r="U33" s="39">
        <v>1.0027272727272727</v>
      </c>
      <c r="V33" s="62"/>
      <c r="W33" s="2"/>
      <c r="X33" s="31"/>
    </row>
    <row r="34" spans="1:24" x14ac:dyDescent="0.25">
      <c r="A34" s="67" t="s">
        <v>135</v>
      </c>
      <c r="B34" s="67">
        <v>2</v>
      </c>
      <c r="C34" s="67">
        <v>2</v>
      </c>
      <c r="D34" s="67">
        <v>2</v>
      </c>
      <c r="E34" s="67">
        <v>2</v>
      </c>
      <c r="F34" s="67">
        <v>2</v>
      </c>
      <c r="G34" s="67">
        <v>10</v>
      </c>
      <c r="I34" s="72" t="s">
        <v>135</v>
      </c>
      <c r="J34" s="72">
        <v>2</v>
      </c>
      <c r="K34" s="72">
        <v>2</v>
      </c>
      <c r="L34" s="72">
        <v>2</v>
      </c>
      <c r="M34" s="72">
        <v>2</v>
      </c>
      <c r="N34" s="72">
        <v>2</v>
      </c>
      <c r="O34" s="72">
        <v>10</v>
      </c>
      <c r="Q34" s="31"/>
      <c r="R34" s="41"/>
      <c r="S34" s="44"/>
      <c r="T34" s="2">
        <v>400</v>
      </c>
      <c r="U34" s="39">
        <v>0.99900000000000022</v>
      </c>
      <c r="V34" s="2"/>
      <c r="W34" s="2"/>
      <c r="X34" s="31"/>
    </row>
    <row r="35" spans="1:24" x14ac:dyDescent="0.25">
      <c r="A35" s="67" t="s">
        <v>136</v>
      </c>
      <c r="B35" s="67">
        <v>0.29079900000000003</v>
      </c>
      <c r="C35" s="67">
        <v>0.38549999999999995</v>
      </c>
      <c r="D35" s="67">
        <v>0.44135200000000002</v>
      </c>
      <c r="E35" s="67">
        <v>0.482769</v>
      </c>
      <c r="F35" s="67">
        <v>0.50780099999999995</v>
      </c>
      <c r="G35" s="67">
        <v>2.1082210000000003</v>
      </c>
      <c r="I35" s="72" t="s">
        <v>136</v>
      </c>
      <c r="J35" s="72">
        <v>0.26104099999999997</v>
      </c>
      <c r="K35" s="72">
        <v>0.404229</v>
      </c>
      <c r="L35" s="72">
        <v>0.53805999999999998</v>
      </c>
      <c r="M35" s="72">
        <v>0.57151599999999991</v>
      </c>
      <c r="N35" s="72">
        <v>0.60814800000000002</v>
      </c>
      <c r="O35" s="72">
        <v>2.3829940000000001</v>
      </c>
      <c r="Q35" s="31"/>
      <c r="R35" s="42"/>
      <c r="S35" s="45"/>
      <c r="T35" s="2">
        <v>500</v>
      </c>
      <c r="U35" s="39">
        <v>1.004</v>
      </c>
      <c r="V35" s="2"/>
      <c r="W35" s="2"/>
      <c r="X35" s="31"/>
    </row>
    <row r="36" spans="1:24" x14ac:dyDescent="0.25">
      <c r="A36" s="67" t="s">
        <v>137</v>
      </c>
      <c r="B36" s="67">
        <v>0.14539950000000001</v>
      </c>
      <c r="C36" s="67">
        <v>0.19274999999999998</v>
      </c>
      <c r="D36" s="67">
        <v>0.22067600000000001</v>
      </c>
      <c r="E36" s="67">
        <v>0.2413845</v>
      </c>
      <c r="F36" s="67">
        <v>0.25390049999999997</v>
      </c>
      <c r="G36" s="67">
        <v>0.21082210000000004</v>
      </c>
      <c r="I36" s="72" t="s">
        <v>137</v>
      </c>
      <c r="J36" s="72">
        <v>0.13052049999999998</v>
      </c>
      <c r="K36" s="72">
        <v>0.2021145</v>
      </c>
      <c r="L36" s="72">
        <v>0.26902999999999999</v>
      </c>
      <c r="M36" s="72">
        <v>0.28575799999999996</v>
      </c>
      <c r="N36" s="72">
        <v>0.30407400000000001</v>
      </c>
      <c r="O36" s="72">
        <v>0.23829939999999999</v>
      </c>
      <c r="Q36" s="31"/>
      <c r="R36" s="41">
        <v>3</v>
      </c>
      <c r="S36" s="43">
        <v>0.2</v>
      </c>
      <c r="T36" s="2">
        <v>100</v>
      </c>
      <c r="U36" s="39">
        <v>1.0252631578947364</v>
      </c>
      <c r="V36" s="2"/>
      <c r="W36" s="2"/>
      <c r="X36" s="31"/>
    </row>
    <row r="37" spans="1:24" x14ac:dyDescent="0.25">
      <c r="A37" s="67" t="s">
        <v>138</v>
      </c>
      <c r="B37" s="67">
        <v>1.0547824499999937E-5</v>
      </c>
      <c r="C37" s="67">
        <v>1.0457472200000003E-4</v>
      </c>
      <c r="D37" s="67">
        <v>1.5473923199999995E-4</v>
      </c>
      <c r="E37" s="67">
        <v>1.974084500000033E-6</v>
      </c>
      <c r="F37" s="67">
        <v>7.4725312499999822E-5</v>
      </c>
      <c r="G37" s="67">
        <v>1.7037569249888764E-3</v>
      </c>
      <c r="I37" s="72" t="s">
        <v>138</v>
      </c>
      <c r="J37" s="72">
        <v>8.5870512500000069E-5</v>
      </c>
      <c r="K37" s="72">
        <v>1.470446450000006E-5</v>
      </c>
      <c r="L37" s="72">
        <v>3.7653841999999685E-5</v>
      </c>
      <c r="M37" s="72">
        <v>4.3954687999999954E-5</v>
      </c>
      <c r="N37" s="72">
        <v>1.5904800000000504E-7</v>
      </c>
      <c r="O37" s="72">
        <v>4.5643991213777874E-3</v>
      </c>
      <c r="Q37" s="31"/>
      <c r="R37" s="41"/>
      <c r="S37" s="44"/>
      <c r="T37" s="2">
        <v>200</v>
      </c>
      <c r="U37" s="39">
        <v>1</v>
      </c>
      <c r="V37" s="2"/>
      <c r="W37" s="2"/>
      <c r="X37" s="31"/>
    </row>
    <row r="38" spans="1:24" x14ac:dyDescent="0.25">
      <c r="A38" s="67"/>
      <c r="B38" s="67"/>
      <c r="C38" s="67"/>
      <c r="D38" s="67"/>
      <c r="E38" s="67"/>
      <c r="F38" s="67"/>
      <c r="G38" s="67"/>
      <c r="I38" s="72"/>
      <c r="J38" s="72"/>
      <c r="K38" s="72"/>
      <c r="L38" s="72"/>
      <c r="M38" s="72"/>
      <c r="N38" s="72"/>
      <c r="O38" s="72"/>
      <c r="Q38" s="31"/>
      <c r="R38" s="41"/>
      <c r="S38" s="44"/>
      <c r="T38" s="2">
        <v>300</v>
      </c>
      <c r="U38" s="39">
        <v>1</v>
      </c>
      <c r="V38" s="2"/>
      <c r="W38" s="2"/>
      <c r="X38" s="31"/>
    </row>
    <row r="39" spans="1:24" ht="15.75" thickBot="1" x14ac:dyDescent="0.3">
      <c r="A39" s="85" t="s">
        <v>44</v>
      </c>
      <c r="B39" s="85"/>
      <c r="C39" s="85"/>
      <c r="D39" s="85"/>
      <c r="E39" s="85"/>
      <c r="F39" s="85"/>
      <c r="G39" s="85"/>
      <c r="I39" s="76" t="s">
        <v>44</v>
      </c>
      <c r="J39" s="76"/>
      <c r="K39" s="76"/>
      <c r="L39" s="76"/>
      <c r="M39" s="76"/>
      <c r="N39" s="76"/>
      <c r="O39" s="76"/>
      <c r="Q39" s="31"/>
      <c r="R39" s="41"/>
      <c r="S39" s="44"/>
      <c r="T39" s="2">
        <v>400</v>
      </c>
      <c r="U39" s="39">
        <v>1</v>
      </c>
      <c r="V39" s="2"/>
      <c r="W39" s="2"/>
      <c r="X39" s="31"/>
    </row>
    <row r="40" spans="1:24" x14ac:dyDescent="0.25">
      <c r="A40" s="67" t="s">
        <v>135</v>
      </c>
      <c r="B40" s="67">
        <v>2</v>
      </c>
      <c r="C40" s="67">
        <v>2</v>
      </c>
      <c r="D40" s="67">
        <v>2</v>
      </c>
      <c r="E40" s="67">
        <v>2</v>
      </c>
      <c r="F40" s="67">
        <v>2</v>
      </c>
      <c r="G40" s="67">
        <v>10</v>
      </c>
      <c r="I40" s="72" t="s">
        <v>135</v>
      </c>
      <c r="J40" s="72">
        <v>2</v>
      </c>
      <c r="K40" s="72">
        <v>2</v>
      </c>
      <c r="L40" s="72">
        <v>2</v>
      </c>
      <c r="M40" s="72">
        <v>2</v>
      </c>
      <c r="N40" s="72">
        <v>2</v>
      </c>
      <c r="O40" s="72">
        <v>10</v>
      </c>
      <c r="Q40" s="31"/>
      <c r="R40" s="41"/>
      <c r="S40" s="45"/>
      <c r="T40" s="2">
        <v>500</v>
      </c>
      <c r="U40" s="39">
        <v>1</v>
      </c>
      <c r="V40" s="2"/>
      <c r="W40" s="2"/>
      <c r="X40" s="31"/>
    </row>
    <row r="41" spans="1:24" x14ac:dyDescent="0.25">
      <c r="A41" s="67" t="s">
        <v>136</v>
      </c>
      <c r="B41" s="67">
        <v>0.34297900000000003</v>
      </c>
      <c r="C41" s="67">
        <v>0.47323100000000001</v>
      </c>
      <c r="D41" s="67">
        <v>0.51186299999999996</v>
      </c>
      <c r="E41" s="67">
        <v>0.58496999999999999</v>
      </c>
      <c r="F41" s="67">
        <v>0.56480900000000001</v>
      </c>
      <c r="G41" s="67">
        <v>2.4778519999999999</v>
      </c>
      <c r="I41" s="72" t="s">
        <v>136</v>
      </c>
      <c r="J41" s="72">
        <v>0.23313900000000001</v>
      </c>
      <c r="K41" s="72">
        <v>0.41997700000000004</v>
      </c>
      <c r="L41" s="72">
        <v>0.53737299999999999</v>
      </c>
      <c r="M41" s="72">
        <v>0.68466099999999996</v>
      </c>
      <c r="N41" s="72">
        <v>0.673485</v>
      </c>
      <c r="O41" s="72">
        <v>2.5486349999999995</v>
      </c>
      <c r="Q41" s="31"/>
      <c r="R41" s="41"/>
      <c r="S41" s="43">
        <v>0.3</v>
      </c>
      <c r="T41" s="2">
        <v>100</v>
      </c>
      <c r="U41" s="39">
        <v>1.0326086956521738</v>
      </c>
      <c r="V41" s="2"/>
      <c r="W41" s="2"/>
      <c r="X41" s="31"/>
    </row>
    <row r="42" spans="1:24" x14ac:dyDescent="0.25">
      <c r="A42" s="67" t="s">
        <v>137</v>
      </c>
      <c r="B42" s="67">
        <v>0.17148950000000002</v>
      </c>
      <c r="C42" s="67">
        <v>0.23661550000000001</v>
      </c>
      <c r="D42" s="67">
        <v>0.25593149999999998</v>
      </c>
      <c r="E42" s="67">
        <v>0.29248499999999999</v>
      </c>
      <c r="F42" s="67">
        <v>0.2824045</v>
      </c>
      <c r="G42" s="67">
        <v>0.24778519999999998</v>
      </c>
      <c r="I42" s="72" t="s">
        <v>137</v>
      </c>
      <c r="J42" s="72">
        <v>0.11656950000000001</v>
      </c>
      <c r="K42" s="72">
        <v>0.20998850000000002</v>
      </c>
      <c r="L42" s="72">
        <v>0.26868649999999999</v>
      </c>
      <c r="M42" s="72">
        <v>0.34233049999999998</v>
      </c>
      <c r="N42" s="72">
        <v>0.3367425</v>
      </c>
      <c r="O42" s="72">
        <v>0.25486349999999997</v>
      </c>
      <c r="Q42" s="31"/>
      <c r="R42" s="41"/>
      <c r="S42" s="44"/>
      <c r="T42" s="2">
        <v>200</v>
      </c>
      <c r="U42" s="39">
        <v>1</v>
      </c>
      <c r="V42" s="2"/>
      <c r="W42" s="2"/>
      <c r="X42" s="31"/>
    </row>
    <row r="43" spans="1:24" x14ac:dyDescent="0.25">
      <c r="A43" s="67" t="s">
        <v>138</v>
      </c>
      <c r="B43" s="67">
        <v>4.0096012500000171E-5</v>
      </c>
      <c r="C43" s="67">
        <v>3.5389284500000032E-5</v>
      </c>
      <c r="D43" s="67">
        <v>6.6297612499999971E-5</v>
      </c>
      <c r="E43" s="67">
        <v>6.8154320000001059E-6</v>
      </c>
      <c r="F43" s="67">
        <v>9.1896124500000562E-5</v>
      </c>
      <c r="G43" s="67">
        <v>2.0731052279555507E-3</v>
      </c>
      <c r="I43" s="72" t="s">
        <v>138</v>
      </c>
      <c r="J43" s="72">
        <v>1.0007890604999993E-3</v>
      </c>
      <c r="K43" s="72">
        <v>9.1760604500000053E-5</v>
      </c>
      <c r="L43" s="72">
        <v>2.2972961249999961E-4</v>
      </c>
      <c r="M43" s="72">
        <v>5.4007224499999848E-5</v>
      </c>
      <c r="N43" s="72">
        <v>4.2310800499999607E-5</v>
      </c>
      <c r="O43" s="72">
        <v>8.0875592825000332E-3</v>
      </c>
      <c r="Q43" s="31"/>
      <c r="R43" s="41"/>
      <c r="S43" s="44"/>
      <c r="T43" s="2">
        <v>300</v>
      </c>
      <c r="U43" s="39">
        <v>1</v>
      </c>
      <c r="V43" s="2"/>
      <c r="W43" s="2"/>
      <c r="X43" s="31"/>
    </row>
    <row r="44" spans="1:24" x14ac:dyDescent="0.25">
      <c r="A44" s="67"/>
      <c r="B44" s="67"/>
      <c r="C44" s="67"/>
      <c r="D44" s="67"/>
      <c r="E44" s="67"/>
      <c r="F44" s="67"/>
      <c r="G44" s="67"/>
      <c r="I44" s="72"/>
      <c r="J44" s="72"/>
      <c r="K44" s="72"/>
      <c r="L44" s="72"/>
      <c r="M44" s="72"/>
      <c r="N44" s="72"/>
      <c r="O44" s="72"/>
      <c r="Q44" s="31"/>
      <c r="R44" s="41"/>
      <c r="S44" s="44"/>
      <c r="T44" s="2">
        <v>400</v>
      </c>
      <c r="U44" s="39">
        <v>1</v>
      </c>
      <c r="V44" s="2"/>
      <c r="W44" s="2"/>
      <c r="X44" s="31"/>
    </row>
    <row r="45" spans="1:24" ht="15.75" thickBot="1" x14ac:dyDescent="0.3">
      <c r="A45" s="85" t="s">
        <v>45</v>
      </c>
      <c r="B45" s="85"/>
      <c r="C45" s="85"/>
      <c r="D45" s="85"/>
      <c r="E45" s="85"/>
      <c r="F45" s="85"/>
      <c r="G45" s="85"/>
      <c r="I45" s="76" t="s">
        <v>45</v>
      </c>
      <c r="J45" s="76"/>
      <c r="K45" s="76"/>
      <c r="L45" s="76"/>
      <c r="M45" s="76"/>
      <c r="N45" s="76"/>
      <c r="O45" s="76"/>
      <c r="Q45" s="31"/>
      <c r="R45" s="41"/>
      <c r="S45" s="45"/>
      <c r="T45" s="2">
        <v>500</v>
      </c>
      <c r="U45" s="39">
        <v>1</v>
      </c>
      <c r="V45" s="2"/>
      <c r="W45" s="2"/>
      <c r="X45" s="31"/>
    </row>
    <row r="46" spans="1:24" x14ac:dyDescent="0.25">
      <c r="A46" s="67" t="s">
        <v>135</v>
      </c>
      <c r="B46" s="67">
        <v>2</v>
      </c>
      <c r="C46" s="67">
        <v>2</v>
      </c>
      <c r="D46" s="67">
        <v>2</v>
      </c>
      <c r="E46" s="67">
        <v>2</v>
      </c>
      <c r="F46" s="67">
        <v>2</v>
      </c>
      <c r="G46" s="67">
        <v>10</v>
      </c>
      <c r="I46" s="72" t="s">
        <v>135</v>
      </c>
      <c r="J46" s="72">
        <v>2</v>
      </c>
      <c r="K46" s="72">
        <v>2</v>
      </c>
      <c r="L46" s="72">
        <v>2</v>
      </c>
      <c r="M46" s="72">
        <v>2</v>
      </c>
      <c r="N46" s="72">
        <v>2</v>
      </c>
      <c r="O46" s="72">
        <v>10</v>
      </c>
      <c r="Q46" s="31"/>
      <c r="R46" s="41"/>
      <c r="S46" s="43">
        <v>0.4</v>
      </c>
      <c r="T46" s="2">
        <v>100</v>
      </c>
      <c r="U46" s="39">
        <v>1.037037037037037</v>
      </c>
      <c r="V46" s="2"/>
      <c r="W46" s="2"/>
      <c r="X46" s="31"/>
    </row>
    <row r="47" spans="1:24" x14ac:dyDescent="0.25">
      <c r="A47" s="67" t="s">
        <v>136</v>
      </c>
      <c r="B47" s="67">
        <v>0.39163199999999998</v>
      </c>
      <c r="C47" s="67">
        <v>0.54415199999999997</v>
      </c>
      <c r="D47" s="67">
        <v>0.6057570000000001</v>
      </c>
      <c r="E47" s="67">
        <v>0.67169199999999996</v>
      </c>
      <c r="F47" s="67">
        <v>0.69829799999999997</v>
      </c>
      <c r="G47" s="67">
        <v>2.9115310000000001</v>
      </c>
      <c r="I47" s="72" t="s">
        <v>136</v>
      </c>
      <c r="J47" s="72">
        <v>0.259162</v>
      </c>
      <c r="K47" s="72">
        <v>0.46098</v>
      </c>
      <c r="L47" s="72">
        <v>0.68823199999999995</v>
      </c>
      <c r="M47" s="72">
        <v>0.89876800000000001</v>
      </c>
      <c r="N47" s="72">
        <v>1.0347200000000001</v>
      </c>
      <c r="O47" s="72">
        <v>3.3418619999999999</v>
      </c>
      <c r="Q47" s="31"/>
      <c r="R47" s="41"/>
      <c r="S47" s="44"/>
      <c r="T47" s="2">
        <v>200</v>
      </c>
      <c r="U47" s="39">
        <v>1.0162500000000001</v>
      </c>
      <c r="V47" s="2"/>
      <c r="W47" s="2"/>
      <c r="X47" s="31"/>
    </row>
    <row r="48" spans="1:24" x14ac:dyDescent="0.25">
      <c r="A48" s="67" t="s">
        <v>137</v>
      </c>
      <c r="B48" s="67">
        <v>0.19581599999999999</v>
      </c>
      <c r="C48" s="67">
        <v>0.27207599999999998</v>
      </c>
      <c r="D48" s="67">
        <v>0.30287850000000005</v>
      </c>
      <c r="E48" s="67">
        <v>0.33584599999999998</v>
      </c>
      <c r="F48" s="67">
        <v>0.34914899999999999</v>
      </c>
      <c r="G48" s="67">
        <v>0.2911531</v>
      </c>
      <c r="I48" s="72" t="s">
        <v>137</v>
      </c>
      <c r="J48" s="72">
        <v>0.129581</v>
      </c>
      <c r="K48" s="72">
        <v>0.23049</v>
      </c>
      <c r="L48" s="72">
        <v>0.34411599999999998</v>
      </c>
      <c r="M48" s="72">
        <v>0.44938400000000001</v>
      </c>
      <c r="N48" s="72">
        <v>0.51736000000000004</v>
      </c>
      <c r="O48" s="72">
        <v>0.33418619999999999</v>
      </c>
      <c r="Q48" s="31"/>
      <c r="R48" s="41"/>
      <c r="S48" s="44"/>
      <c r="T48" s="2">
        <v>300</v>
      </c>
      <c r="U48" s="39">
        <v>1.0118750000000003</v>
      </c>
      <c r="V48" s="2"/>
      <c r="W48" s="2"/>
      <c r="X48" s="31"/>
    </row>
    <row r="49" spans="1:24" x14ac:dyDescent="0.25">
      <c r="A49" s="67" t="s">
        <v>138</v>
      </c>
      <c r="B49" s="67">
        <v>4.0129444999999978E-4</v>
      </c>
      <c r="C49" s="67">
        <v>1.6949006420000079E-3</v>
      </c>
      <c r="D49" s="67">
        <v>6.2057644999999944E-6</v>
      </c>
      <c r="E49" s="67">
        <v>7.0590962000000046E-5</v>
      </c>
      <c r="F49" s="67">
        <v>7.5399200000000846E-7</v>
      </c>
      <c r="G49" s="67">
        <v>3.5640968929888783E-3</v>
      </c>
      <c r="I49" s="72" t="s">
        <v>138</v>
      </c>
      <c r="J49" s="72">
        <v>1.0990513800000008E-4</v>
      </c>
      <c r="K49" s="72">
        <v>7.0258657999999706E-5</v>
      </c>
      <c r="L49" s="72">
        <v>1.185800000000662E-8</v>
      </c>
      <c r="M49" s="72">
        <v>3.8981904200000007E-4</v>
      </c>
      <c r="N49" s="72">
        <v>1.0019078480000038E-3</v>
      </c>
      <c r="O49" s="72">
        <v>2.2294203576177802E-2</v>
      </c>
      <c r="Q49" s="31"/>
      <c r="R49" s="41"/>
      <c r="S49" s="44"/>
      <c r="T49" s="2">
        <v>400</v>
      </c>
      <c r="U49" s="39">
        <v>1.0510000000000002</v>
      </c>
      <c r="V49" s="2"/>
      <c r="W49" s="2"/>
      <c r="X49" s="31"/>
    </row>
    <row r="50" spans="1:24" x14ac:dyDescent="0.25">
      <c r="A50" s="67"/>
      <c r="B50" s="67"/>
      <c r="C50" s="67"/>
      <c r="D50" s="67"/>
      <c r="E50" s="67"/>
      <c r="F50" s="67"/>
      <c r="G50" s="67"/>
      <c r="I50" s="72"/>
      <c r="J50" s="72"/>
      <c r="K50" s="72"/>
      <c r="L50" s="72"/>
      <c r="M50" s="72"/>
      <c r="N50" s="72"/>
      <c r="O50" s="72"/>
      <c r="Q50" s="31"/>
      <c r="R50" s="41"/>
      <c r="S50" s="45"/>
      <c r="T50" s="2">
        <v>500</v>
      </c>
      <c r="U50" s="39">
        <v>1.0122222222222221</v>
      </c>
      <c r="V50" s="2"/>
      <c r="W50" s="2"/>
      <c r="X50" s="31"/>
    </row>
    <row r="51" spans="1:24" ht="15.75" thickBot="1" x14ac:dyDescent="0.3">
      <c r="A51" s="85" t="s">
        <v>134</v>
      </c>
      <c r="B51" s="85"/>
      <c r="C51" s="85"/>
      <c r="D51" s="85"/>
      <c r="E51" s="85"/>
      <c r="F51" s="85"/>
      <c r="G51" s="66"/>
      <c r="I51" s="76" t="s">
        <v>134</v>
      </c>
      <c r="J51" s="76"/>
      <c r="K51" s="76"/>
      <c r="L51" s="76"/>
      <c r="M51" s="76"/>
      <c r="N51" s="76"/>
      <c r="O51" s="64"/>
      <c r="Q51" s="31"/>
      <c r="R51" s="41"/>
      <c r="S51" s="43">
        <v>0.5</v>
      </c>
      <c r="T51" s="2">
        <v>100</v>
      </c>
      <c r="U51" s="39">
        <v>1.0149999999999999</v>
      </c>
      <c r="V51" s="2"/>
      <c r="W51" s="2"/>
      <c r="X51" s="31"/>
    </row>
    <row r="52" spans="1:24" x14ac:dyDescent="0.25">
      <c r="A52" s="67" t="s">
        <v>135</v>
      </c>
      <c r="B52" s="67">
        <v>8</v>
      </c>
      <c r="C52" s="67">
        <v>8</v>
      </c>
      <c r="D52" s="67">
        <v>8</v>
      </c>
      <c r="E52" s="67">
        <v>8</v>
      </c>
      <c r="F52" s="67">
        <v>8</v>
      </c>
      <c r="G52" s="66"/>
      <c r="I52" s="72" t="s">
        <v>135</v>
      </c>
      <c r="J52" s="72">
        <v>8</v>
      </c>
      <c r="K52" s="72">
        <v>8</v>
      </c>
      <c r="L52" s="72">
        <v>8</v>
      </c>
      <c r="M52" s="72">
        <v>8</v>
      </c>
      <c r="N52" s="72">
        <v>8</v>
      </c>
      <c r="O52" s="64"/>
      <c r="Q52" s="31"/>
      <c r="R52" s="41"/>
      <c r="S52" s="44"/>
      <c r="T52" s="2">
        <v>200</v>
      </c>
      <c r="U52" s="39">
        <v>1.0175000000000003</v>
      </c>
      <c r="V52" s="2"/>
      <c r="W52" s="2"/>
      <c r="X52" s="31"/>
    </row>
    <row r="53" spans="1:24" x14ac:dyDescent="0.25">
      <c r="A53" s="67" t="s">
        <v>136</v>
      </c>
      <c r="B53" s="67">
        <v>1.2603260000000001</v>
      </c>
      <c r="C53" s="67">
        <v>1.6989639999999999</v>
      </c>
      <c r="D53" s="67">
        <v>1.8644880000000001</v>
      </c>
      <c r="E53" s="67">
        <v>2.0481799999999999</v>
      </c>
      <c r="F53" s="67">
        <v>2.0929929999999999</v>
      </c>
      <c r="G53" s="66"/>
      <c r="I53" s="72" t="s">
        <v>136</v>
      </c>
      <c r="J53" s="72">
        <v>1.0421990000000001</v>
      </c>
      <c r="K53" s="72">
        <v>1.669257</v>
      </c>
      <c r="L53" s="72">
        <v>2.1631210000000003</v>
      </c>
      <c r="M53" s="72">
        <v>2.6113249999999999</v>
      </c>
      <c r="N53" s="72">
        <v>2.7277050000000003</v>
      </c>
      <c r="O53" s="64"/>
      <c r="Q53" s="31"/>
      <c r="R53" s="41"/>
      <c r="S53" s="44"/>
      <c r="T53" s="2">
        <v>300</v>
      </c>
      <c r="U53" s="39">
        <f>1.01125/2</f>
        <v>0.50562499999999999</v>
      </c>
      <c r="V53" s="2"/>
      <c r="W53" s="2"/>
      <c r="X53" s="31"/>
    </row>
    <row r="54" spans="1:24" x14ac:dyDescent="0.25">
      <c r="A54" s="67" t="s">
        <v>137</v>
      </c>
      <c r="B54" s="67">
        <v>0.15754074999999998</v>
      </c>
      <c r="C54" s="67">
        <v>0.21237050000000002</v>
      </c>
      <c r="D54" s="67">
        <v>0.23306100000000002</v>
      </c>
      <c r="E54" s="67">
        <v>0.25602250000000004</v>
      </c>
      <c r="F54" s="67">
        <v>0.26162412499999999</v>
      </c>
      <c r="G54" s="66"/>
      <c r="I54" s="72" t="s">
        <v>137</v>
      </c>
      <c r="J54" s="72">
        <v>0.13027487500000001</v>
      </c>
      <c r="K54" s="72">
        <v>0.20865712500000003</v>
      </c>
      <c r="L54" s="72">
        <v>0.27039012500000004</v>
      </c>
      <c r="M54" s="72">
        <v>0.32641562499999999</v>
      </c>
      <c r="N54" s="72">
        <v>0.34096312500000003</v>
      </c>
      <c r="O54" s="64"/>
      <c r="Q54" s="31"/>
      <c r="R54" s="41"/>
      <c r="S54" s="44"/>
      <c r="T54" s="2">
        <v>400</v>
      </c>
      <c r="U54" s="46">
        <f>U53</f>
        <v>0.50562499999999999</v>
      </c>
      <c r="V54" s="2"/>
      <c r="W54" s="2"/>
      <c r="X54" s="31"/>
    </row>
    <row r="55" spans="1:24" x14ac:dyDescent="0.25">
      <c r="A55" s="67" t="s">
        <v>138</v>
      </c>
      <c r="B55" s="67">
        <v>1.0400310162142965E-3</v>
      </c>
      <c r="C55" s="67">
        <v>2.7424847771428396E-3</v>
      </c>
      <c r="D55" s="67">
        <v>3.4624318445714169E-3</v>
      </c>
      <c r="E55" s="67">
        <v>5.2316159594285438E-3</v>
      </c>
      <c r="F55" s="67">
        <v>5.27678244412501E-3</v>
      </c>
      <c r="G55" s="66"/>
      <c r="I55" s="72" t="s">
        <v>138</v>
      </c>
      <c r="J55" s="72">
        <v>2.9885924583928199E-4</v>
      </c>
      <c r="K55" s="72">
        <v>2.7795414669642846E-4</v>
      </c>
      <c r="L55" s="72">
        <v>3.0654549921249768E-3</v>
      </c>
      <c r="M55" s="72">
        <v>7.7035029656964404E-3</v>
      </c>
      <c r="N55" s="72">
        <v>1.4663308893839266E-2</v>
      </c>
      <c r="O55" s="64"/>
      <c r="Q55" s="31"/>
      <c r="R55" s="42"/>
      <c r="S55" s="45"/>
      <c r="T55" s="2">
        <v>500</v>
      </c>
      <c r="U55" s="46">
        <f>U54</f>
        <v>0.50562499999999999</v>
      </c>
      <c r="V55" s="2"/>
      <c r="W55" s="2"/>
      <c r="X55" s="31"/>
    </row>
    <row r="56" spans="1:24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58"/>
      <c r="S56" s="58"/>
      <c r="T56" s="58"/>
      <c r="U56" s="59"/>
      <c r="V56" s="31"/>
      <c r="W56" s="31"/>
      <c r="X56" s="31"/>
    </row>
    <row r="57" spans="1:24" x14ac:dyDescent="0.25">
      <c r="A57" s="91" t="s">
        <v>183</v>
      </c>
      <c r="B57" s="91"/>
      <c r="C57" s="91"/>
      <c r="D57" s="91"/>
      <c r="E57" s="91"/>
      <c r="F57" s="91"/>
      <c r="G57" s="91"/>
      <c r="R57" s="94"/>
      <c r="S57" s="94"/>
      <c r="T57" s="94"/>
      <c r="U57" s="94"/>
      <c r="V57" s="94"/>
      <c r="W57" s="94"/>
    </row>
    <row r="58" spans="1:24" x14ac:dyDescent="0.25">
      <c r="A58" s="88"/>
      <c r="B58" s="88"/>
      <c r="C58" s="88" t="s">
        <v>163</v>
      </c>
      <c r="D58" s="88"/>
      <c r="E58" s="88"/>
      <c r="F58" s="88"/>
      <c r="G58" s="88"/>
      <c r="I58" t="s">
        <v>165</v>
      </c>
      <c r="J58" s="89">
        <v>0.5</v>
      </c>
      <c r="K58" t="s">
        <v>25</v>
      </c>
      <c r="R58" s="34"/>
      <c r="S58" s="34"/>
      <c r="T58" s="34"/>
      <c r="U58" s="34"/>
      <c r="V58" s="34"/>
    </row>
    <row r="59" spans="1:24" x14ac:dyDescent="0.25">
      <c r="A59" s="88" t="s">
        <v>164</v>
      </c>
      <c r="B59" s="88" t="s">
        <v>184</v>
      </c>
      <c r="C59" s="88">
        <v>1.6666666666666667</v>
      </c>
      <c r="D59" s="88">
        <v>3.3333333333333335</v>
      </c>
      <c r="E59" s="88">
        <v>5</v>
      </c>
      <c r="F59" s="88">
        <v>6.666666666666667</v>
      </c>
      <c r="G59" s="88">
        <v>8.3333333333333339</v>
      </c>
      <c r="I59" t="s">
        <v>188</v>
      </c>
      <c r="J59" s="89">
        <v>0.109</v>
      </c>
      <c r="K59" t="s">
        <v>25</v>
      </c>
    </row>
    <row r="60" spans="1:24" x14ac:dyDescent="0.25">
      <c r="A60" s="88">
        <v>1</v>
      </c>
      <c r="B60" s="88">
        <v>0.04</v>
      </c>
      <c r="C60" s="87">
        <v>569</v>
      </c>
      <c r="D60" s="87">
        <v>162</v>
      </c>
      <c r="E60" s="87">
        <v>136.66666666666666</v>
      </c>
      <c r="F60" s="87">
        <v>84.666666666666671</v>
      </c>
      <c r="G60" s="87">
        <v>81.666666666666671</v>
      </c>
      <c r="I60" t="s">
        <v>189</v>
      </c>
      <c r="J60">
        <v>0.05</v>
      </c>
      <c r="K60" t="s">
        <v>25</v>
      </c>
    </row>
    <row r="61" spans="1:24" x14ac:dyDescent="0.25">
      <c r="A61" s="88">
        <v>2</v>
      </c>
      <c r="B61" s="88">
        <v>0.42</v>
      </c>
      <c r="C61" s="87">
        <v>72</v>
      </c>
      <c r="D61" s="87">
        <v>41.333333333333336</v>
      </c>
      <c r="E61" s="87">
        <v>27.666666666666668</v>
      </c>
      <c r="F61" s="87">
        <v>20.666666666666668</v>
      </c>
      <c r="G61" s="87">
        <v>20.333333333333332</v>
      </c>
      <c r="I61" t="s">
        <v>191</v>
      </c>
      <c r="J61">
        <v>993.33</v>
      </c>
      <c r="K61" t="s">
        <v>193</v>
      </c>
      <c r="L61" t="s">
        <v>195</v>
      </c>
    </row>
    <row r="62" spans="1:24" x14ac:dyDescent="0.25">
      <c r="A62" s="88">
        <v>3</v>
      </c>
      <c r="B62" s="88">
        <v>0.79</v>
      </c>
      <c r="C62" s="87">
        <v>70.666666666666671</v>
      </c>
      <c r="D62" s="87">
        <v>24.666666666666668</v>
      </c>
      <c r="E62" s="87">
        <v>17.666666666666668</v>
      </c>
      <c r="F62" s="87">
        <v>16.333333333333332</v>
      </c>
      <c r="G62" s="87">
        <v>20.333333333333332</v>
      </c>
      <c r="I62" t="s">
        <v>192</v>
      </c>
      <c r="J62">
        <v>6.9149999999999995E-4</v>
      </c>
      <c r="K62" t="s">
        <v>194</v>
      </c>
      <c r="L62" t="s">
        <v>196</v>
      </c>
    </row>
    <row r="63" spans="1:24" x14ac:dyDescent="0.25">
      <c r="A63" s="88">
        <v>4</v>
      </c>
      <c r="B63" s="88">
        <v>1.21</v>
      </c>
      <c r="C63" s="87">
        <v>135.33333333333334</v>
      </c>
      <c r="D63" s="87">
        <v>68.666666666666671</v>
      </c>
      <c r="E63" s="87">
        <v>46</v>
      </c>
      <c r="F63" s="87">
        <v>35.333333333333336</v>
      </c>
      <c r="G63" s="87">
        <v>33.333333333333336</v>
      </c>
      <c r="I63" t="s">
        <v>11</v>
      </c>
      <c r="J63" s="90">
        <v>600</v>
      </c>
    </row>
    <row r="65" spans="1:7" x14ac:dyDescent="0.25">
      <c r="A65" s="6"/>
      <c r="B65" s="6" t="s">
        <v>178</v>
      </c>
      <c r="C65" s="6"/>
      <c r="D65" s="6" t="s">
        <v>185</v>
      </c>
      <c r="E65" s="6" t="s">
        <v>186</v>
      </c>
      <c r="F65" s="6" t="s">
        <v>190</v>
      </c>
      <c r="G65" s="6" t="s">
        <v>187</v>
      </c>
    </row>
    <row r="66" spans="1:7" x14ac:dyDescent="0.25">
      <c r="A66" s="2"/>
      <c r="B66" s="2">
        <v>2</v>
      </c>
      <c r="C66" s="2">
        <v>100</v>
      </c>
      <c r="D66" s="87">
        <f>C61</f>
        <v>72</v>
      </c>
      <c r="E66" s="62">
        <f t="shared" ref="E66:E75" si="3">(PI()/((C66/60)*D66))*($J$58/$J$59)*(($J$59/$J$60)^3)</f>
        <v>1.2441754105766771</v>
      </c>
      <c r="F66" s="51">
        <f>($J$61*(C66/60)*($J$60^2))/($J$62)</f>
        <v>5985.3579175705017</v>
      </c>
      <c r="G66" s="86">
        <f>($J$63*E66)/F66</f>
        <v>0.12472190579523738</v>
      </c>
    </row>
    <row r="67" spans="1:7" x14ac:dyDescent="0.25">
      <c r="A67" s="2"/>
      <c r="B67" s="2"/>
      <c r="C67" s="2">
        <v>200</v>
      </c>
      <c r="D67" s="87">
        <f>D61</f>
        <v>41.333333333333336</v>
      </c>
      <c r="E67" s="62">
        <f t="shared" si="3"/>
        <v>1.083636647921622</v>
      </c>
      <c r="F67" s="51">
        <f t="shared" ref="F67:F75" si="4">($J$61*(C67/60)*($J$60^2))/($J$62)</f>
        <v>11970.715835141003</v>
      </c>
      <c r="G67" s="86">
        <f t="shared" ref="G67:G75" si="5">($J$63*E67)/F67</f>
        <v>5.4314378330184022E-2</v>
      </c>
    </row>
    <row r="68" spans="1:7" x14ac:dyDescent="0.25">
      <c r="A68" s="2"/>
      <c r="B68" s="2"/>
      <c r="C68" s="2">
        <v>300</v>
      </c>
      <c r="D68" s="87">
        <f>E61</f>
        <v>27.666666666666668</v>
      </c>
      <c r="E68" s="62">
        <f t="shared" si="3"/>
        <v>1.0792846935122984</v>
      </c>
      <c r="F68" s="51">
        <f t="shared" si="4"/>
        <v>17956.073752711502</v>
      </c>
      <c r="G68" s="86">
        <f t="shared" si="5"/>
        <v>3.6064165531152992E-2</v>
      </c>
    </row>
    <row r="69" spans="1:7" x14ac:dyDescent="0.25">
      <c r="A69" s="2"/>
      <c r="B69" s="2"/>
      <c r="C69" s="2">
        <v>400</v>
      </c>
      <c r="D69" s="87">
        <f>F61</f>
        <v>20.666666666666668</v>
      </c>
      <c r="E69" s="62">
        <f t="shared" si="3"/>
        <v>1.083636647921622</v>
      </c>
      <c r="F69" s="51">
        <f t="shared" si="4"/>
        <v>23941.431670282007</v>
      </c>
      <c r="G69" s="86">
        <f t="shared" si="5"/>
        <v>2.7157189165092011E-2</v>
      </c>
    </row>
    <row r="70" spans="1:7" x14ac:dyDescent="0.25">
      <c r="A70" s="2"/>
      <c r="B70" s="2"/>
      <c r="C70" s="2">
        <v>500</v>
      </c>
      <c r="D70" s="87">
        <f>G61</f>
        <v>20.333333333333332</v>
      </c>
      <c r="E70" s="62">
        <f t="shared" si="3"/>
        <v>0.88112094650676165</v>
      </c>
      <c r="F70" s="51">
        <f t="shared" si="4"/>
        <v>29926.789587852509</v>
      </c>
      <c r="G70" s="86">
        <f t="shared" si="5"/>
        <v>1.7665528951981167E-2</v>
      </c>
    </row>
    <row r="71" spans="1:7" x14ac:dyDescent="0.25">
      <c r="A71" s="2"/>
      <c r="B71" s="2">
        <v>3</v>
      </c>
      <c r="C71" s="2">
        <v>100</v>
      </c>
      <c r="D71" s="87">
        <f>C62</f>
        <v>70.666666666666671</v>
      </c>
      <c r="E71" s="62">
        <f t="shared" si="3"/>
        <v>1.267650418323407</v>
      </c>
      <c r="F71" s="51">
        <f t="shared" si="4"/>
        <v>5985.3579175705017</v>
      </c>
      <c r="G71" s="86">
        <f t="shared" si="5"/>
        <v>0.1270751493008079</v>
      </c>
    </row>
    <row r="72" spans="1:7" x14ac:dyDescent="0.25">
      <c r="A72" s="2"/>
      <c r="B72" s="2"/>
      <c r="C72" s="2">
        <v>200</v>
      </c>
      <c r="D72" s="87">
        <f>D62</f>
        <v>24.666666666666668</v>
      </c>
      <c r="E72" s="62">
        <f t="shared" si="3"/>
        <v>1.8158235721929885</v>
      </c>
      <c r="F72" s="51">
        <f t="shared" si="4"/>
        <v>11970.715835141003</v>
      </c>
      <c r="G72" s="86">
        <f t="shared" si="5"/>
        <v>9.1013282607335391E-2</v>
      </c>
    </row>
    <row r="73" spans="1:7" x14ac:dyDescent="0.25">
      <c r="A73" s="2"/>
      <c r="B73" s="2"/>
      <c r="C73" s="2">
        <v>300</v>
      </c>
      <c r="D73" s="87">
        <f>E62</f>
        <v>17.666666666666668</v>
      </c>
      <c r="E73" s="62">
        <f t="shared" si="3"/>
        <v>1.6902005577645427</v>
      </c>
      <c r="F73" s="51">
        <f t="shared" si="4"/>
        <v>17956.073752711502</v>
      </c>
      <c r="G73" s="86">
        <f t="shared" si="5"/>
        <v>5.6477844133692411E-2</v>
      </c>
    </row>
    <row r="74" spans="1:7" x14ac:dyDescent="0.25">
      <c r="A74" s="2"/>
      <c r="B74" s="2"/>
      <c r="C74" s="2">
        <v>400</v>
      </c>
      <c r="D74" s="87">
        <f>F62</f>
        <v>16.333333333333332</v>
      </c>
      <c r="E74" s="62">
        <f t="shared" si="3"/>
        <v>1.3711320851253179</v>
      </c>
      <c r="F74" s="51">
        <f t="shared" si="4"/>
        <v>23941.431670282007</v>
      </c>
      <c r="G74" s="86">
        <f t="shared" si="5"/>
        <v>3.4362157719096023E-2</v>
      </c>
    </row>
    <row r="75" spans="1:7" x14ac:dyDescent="0.25">
      <c r="A75" s="2"/>
      <c r="B75" s="2"/>
      <c r="C75" s="2">
        <v>500</v>
      </c>
      <c r="D75" s="87">
        <f>G62</f>
        <v>20.333333333333332</v>
      </c>
      <c r="E75" s="62">
        <f t="shared" si="3"/>
        <v>0.88112094650676165</v>
      </c>
      <c r="F75" s="51">
        <f t="shared" si="4"/>
        <v>29926.789587852509</v>
      </c>
      <c r="G75" s="86">
        <f t="shared" si="5"/>
        <v>1.7665528951981167E-2</v>
      </c>
    </row>
  </sheetData>
  <mergeCells count="5">
    <mergeCell ref="R1:W1"/>
    <mergeCell ref="R13:W13"/>
    <mergeCell ref="A1:P1"/>
    <mergeCell ref="R10:W10"/>
    <mergeCell ref="R57:W57"/>
  </mergeCells>
  <conditionalFormatting sqref="P15:Q17 P4:Q6">
    <cfRule type="containsText" dxfId="1" priority="1" operator="containsText" text="No">
      <formula>NOT(ISERROR(SEARCH("No",P4)))</formula>
    </cfRule>
    <cfRule type="containsText" dxfId="0" priority="2" operator="containsText" text="Yes">
      <formula>NOT(ISERROR(SEARCH("Yes",P4)))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147"/>
  <sheetViews>
    <sheetView topLeftCell="AH1" zoomScale="85" zoomScaleNormal="85" workbookViewId="0">
      <selection activeCell="AM3" sqref="AM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110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0.5</v>
      </c>
      <c r="E2" s="10" t="s">
        <v>1</v>
      </c>
      <c r="F2" s="11" t="s">
        <v>3</v>
      </c>
      <c r="G2" s="10">
        <v>0.12667800000000001</v>
      </c>
      <c r="H2" s="10" t="s">
        <v>30</v>
      </c>
      <c r="J2" s="10" t="s">
        <v>0</v>
      </c>
      <c r="K2" s="2"/>
      <c r="L2" s="10">
        <f>D2</f>
        <v>0.5</v>
      </c>
      <c r="M2" s="10" t="s">
        <v>1</v>
      </c>
      <c r="N2" s="11" t="s">
        <v>3</v>
      </c>
      <c r="O2" s="10">
        <v>0.22623699999999999</v>
      </c>
      <c r="P2" s="10" t="s">
        <v>30</v>
      </c>
      <c r="R2" s="10" t="s">
        <v>0</v>
      </c>
      <c r="S2" s="2"/>
      <c r="T2" s="10">
        <f>D2</f>
        <v>0.5</v>
      </c>
      <c r="U2" s="10" t="s">
        <v>1</v>
      </c>
      <c r="V2" s="11" t="s">
        <v>3</v>
      </c>
      <c r="W2" s="10">
        <v>0.34411000000000003</v>
      </c>
      <c r="X2" s="10" t="s">
        <v>30</v>
      </c>
      <c r="Z2" s="10" t="s">
        <v>0</v>
      </c>
      <c r="AA2" s="2"/>
      <c r="AB2" s="10">
        <f>D2</f>
        <v>0.5</v>
      </c>
      <c r="AC2" s="10" t="s">
        <v>1</v>
      </c>
      <c r="AD2" s="11" t="s">
        <v>3</v>
      </c>
      <c r="AE2" s="10">
        <v>0.44486300000000001</v>
      </c>
      <c r="AF2" s="10" t="s">
        <v>30</v>
      </c>
      <c r="AH2" s="10" t="s">
        <v>0</v>
      </c>
      <c r="AI2" s="2"/>
      <c r="AJ2" s="10">
        <f>D2</f>
        <v>0.5</v>
      </c>
      <c r="AK2" s="10" t="s">
        <v>1</v>
      </c>
      <c r="AL2" s="11" t="s">
        <v>3</v>
      </c>
      <c r="AM2" s="10">
        <v>0.50695900000000005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7.6006800000000005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13.57422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20.646600000000003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26.691780000000001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30.417540000000002</v>
      </c>
      <c r="AN3" s="10" t="s">
        <v>31</v>
      </c>
    </row>
    <row r="20" spans="1:44" ht="18.75" x14ac:dyDescent="0.3">
      <c r="D20" s="1"/>
      <c r="L20" s="1"/>
      <c r="T20" s="1"/>
      <c r="AB20" s="1"/>
      <c r="AJ20" s="1"/>
    </row>
    <row r="21" spans="1:44" s="15" customFormat="1" x14ac:dyDescent="0.25">
      <c r="B21" s="6" t="s">
        <v>22</v>
      </c>
      <c r="C21" s="8">
        <f>(D2/(60*1000))/'Data &amp; ANOVA'!$V$11</f>
        <v>1.0361649940878603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1.0361649940878603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1.0361649940878603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1.0361649940878603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1.0361649940878603</v>
      </c>
      <c r="AJ21" s="6" t="s">
        <v>28</v>
      </c>
      <c r="AK21" s="9"/>
      <c r="AL21" s="9"/>
      <c r="AM21" s="9"/>
      <c r="AN21" s="6" t="s">
        <v>2</v>
      </c>
    </row>
    <row r="22" spans="1:44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0.22723338694878056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0.22723338694878056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0.2274610757132583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0.22757492009549715</v>
      </c>
    </row>
    <row r="23" spans="1:44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4" s="15" customFormat="1" ht="15" customHeight="1" x14ac:dyDescent="0.25">
      <c r="A24" s="15">
        <v>0</v>
      </c>
      <c r="B24" s="9">
        <f>A24*'Data &amp; ANOVA'!$U$51</f>
        <v>0</v>
      </c>
      <c r="C24" s="9">
        <v>0.2</v>
      </c>
      <c r="D24" s="9">
        <v>0.2</v>
      </c>
      <c r="E24" s="9">
        <f>AVERAGE(C24:D24)</f>
        <v>0.2</v>
      </c>
      <c r="F24" s="9">
        <f>(E24/100)*'Data &amp; ANOVA'!$S$7</f>
        <v>4.5537752895547206E-4</v>
      </c>
      <c r="G24" s="9">
        <f>'Data &amp; ANOVA'!$S$7-F24</f>
        <v>0.22723338694878056</v>
      </c>
      <c r="H24" s="9">
        <f>LN(($H$22)/(G24))</f>
        <v>0</v>
      </c>
      <c r="J24" s="9">
        <f>A24*'Data &amp; ANOVA'!$U$52</f>
        <v>0</v>
      </c>
      <c r="K24" s="9">
        <v>0.2</v>
      </c>
      <c r="L24" s="9">
        <v>0.2</v>
      </c>
      <c r="M24" s="9">
        <f>AVERAGE(K24:L24)</f>
        <v>0.2</v>
      </c>
      <c r="N24" s="9">
        <f>(M24/100)*'Data &amp; ANOVA'!$S$7</f>
        <v>4.5537752895547206E-4</v>
      </c>
      <c r="O24" s="9">
        <f>'Data &amp; ANOVA'!$S$7-N24</f>
        <v>0.22723338694878056</v>
      </c>
      <c r="P24" s="9">
        <f>LN(($P$22)/(O24))</f>
        <v>0</v>
      </c>
      <c r="R24" s="9">
        <f>A24*'Data &amp; ANOVA'!$U$53</f>
        <v>0</v>
      </c>
      <c r="S24" s="9">
        <v>0.1</v>
      </c>
      <c r="T24" s="9">
        <v>0.1</v>
      </c>
      <c r="U24" s="9">
        <f>AVERAGE(S24:T24)</f>
        <v>0.1</v>
      </c>
      <c r="V24" s="9">
        <f>(U24/100)*'Data &amp; ANOVA'!$S$7</f>
        <v>2.2768876447773603E-4</v>
      </c>
      <c r="W24" s="9">
        <f>'Data &amp; ANOVA'!$S$7-V24</f>
        <v>0.2274610757132583</v>
      </c>
      <c r="X24" s="9">
        <f>LN(($X$22)/(W24))</f>
        <v>0</v>
      </c>
      <c r="Z24" s="9">
        <f>A24*'Data &amp; ANOVA'!$U$54</f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9">
        <f>A24*'Data &amp; ANOVA'!$U$55</f>
        <v>0</v>
      </c>
      <c r="AI24" s="9">
        <v>0.1</v>
      </c>
      <c r="AJ24" s="9">
        <v>0</v>
      </c>
      <c r="AK24" s="9">
        <f>AVERAGE(AI24:AJ24)</f>
        <v>0.05</v>
      </c>
      <c r="AL24" s="9">
        <f>(AK24/100)*'Data &amp; ANOVA'!$S$7</f>
        <v>1.1384438223886802E-4</v>
      </c>
      <c r="AM24" s="9">
        <f>'Data &amp; ANOVA'!$S$7-AL24</f>
        <v>0.22757492009549715</v>
      </c>
      <c r="AN24" s="9">
        <f>LN(($AN$22)/(AM24))</f>
        <v>0</v>
      </c>
    </row>
    <row r="25" spans="1:44" s="15" customFormat="1" ht="15" customHeight="1" x14ac:dyDescent="0.25">
      <c r="A25" s="15">
        <v>1</v>
      </c>
      <c r="B25" s="9">
        <f>A25*'Data &amp; ANOVA'!$U$51</f>
        <v>1.0149999999999999</v>
      </c>
      <c r="C25" s="9">
        <v>1.2</v>
      </c>
      <c r="D25" s="9">
        <v>1.7</v>
      </c>
      <c r="E25" s="9">
        <f t="shared" ref="E25:E47" si="0">AVERAGE(C25:D25)</f>
        <v>1.45</v>
      </c>
      <c r="F25" s="9">
        <f>(E25/100)*'Data &amp; ANOVA'!$S$7</f>
        <v>3.3014870849271722E-3</v>
      </c>
      <c r="G25" s="9">
        <f>'Data &amp; ANOVA'!$S$7-F25</f>
        <v>0.22438727739280886</v>
      </c>
      <c r="H25" s="9">
        <f t="shared" ref="H25:H47" si="1">LN(($H$22)/(G25))</f>
        <v>1.2604149718689025E-2</v>
      </c>
      <c r="J25" s="9">
        <f>A25*'Data &amp; ANOVA'!$U$52</f>
        <v>1.0175000000000003</v>
      </c>
      <c r="K25" s="9">
        <v>0.7</v>
      </c>
      <c r="L25" s="9">
        <v>3.8</v>
      </c>
      <c r="M25" s="9">
        <f t="shared" ref="M25:M37" si="2">AVERAGE(K25:L25)</f>
        <v>2.25</v>
      </c>
      <c r="N25" s="9">
        <f>(M25/100)*'Data &amp; ANOVA'!$S$7</f>
        <v>5.1229972007490604E-3</v>
      </c>
      <c r="O25" s="9">
        <f>'Data &amp; ANOVA'!$S$7-N25</f>
        <v>0.22256576727698696</v>
      </c>
      <c r="P25" s="9">
        <f t="shared" ref="P25:P37" si="3">LN(($P$22)/(O25))</f>
        <v>2.0754984451943122E-2</v>
      </c>
      <c r="R25" s="9">
        <f>A25*'Data &amp; ANOVA'!$U$53</f>
        <v>0.50562499999999999</v>
      </c>
      <c r="S25" s="9">
        <v>0.5</v>
      </c>
      <c r="T25" s="9">
        <v>0.6</v>
      </c>
      <c r="U25" s="9">
        <f t="shared" ref="U25:U47" si="4">AVERAGE(S25:T25)</f>
        <v>0.55000000000000004</v>
      </c>
      <c r="V25" s="9">
        <f>(U25/100)*'Data &amp; ANOVA'!$S$7</f>
        <v>1.2522882046275483E-3</v>
      </c>
      <c r="W25" s="9">
        <f>'Data &amp; ANOVA'!$S$7-V25</f>
        <v>0.22643647627310848</v>
      </c>
      <c r="X25" s="9">
        <f t="shared" ref="X25:X47" si="5">LN(($X$22)/(W25))</f>
        <v>4.514680354526613E-3</v>
      </c>
      <c r="Z25" s="9">
        <f>A25*'Data &amp; ANOVA'!$U$54</f>
        <v>0.50562499999999999</v>
      </c>
      <c r="AA25" s="9">
        <v>0.2</v>
      </c>
      <c r="AB25" s="9">
        <v>4.3</v>
      </c>
      <c r="AC25" s="9">
        <f t="shared" ref="AC25:AC45" si="6">AVERAGE(AA25:AB25)</f>
        <v>2.25</v>
      </c>
      <c r="AD25" s="9">
        <f>(AC25/100)*'Data &amp; ANOVA'!$S$7</f>
        <v>5.1229972007490604E-3</v>
      </c>
      <c r="AE25" s="9">
        <f>'Data &amp; ANOVA'!$S$7-AD25</f>
        <v>0.22256576727698696</v>
      </c>
      <c r="AF25" s="9">
        <f t="shared" ref="AF25:AF45" si="7">LN(($AF$22)/(AE25))</f>
        <v>2.2756987122616278E-2</v>
      </c>
      <c r="AH25" s="9">
        <f>A25*'Data &amp; ANOVA'!$U$55</f>
        <v>0.50562499999999999</v>
      </c>
      <c r="AI25" s="9">
        <v>3</v>
      </c>
      <c r="AJ25" s="9">
        <v>2.4</v>
      </c>
      <c r="AK25" s="9">
        <f t="shared" ref="AK25:AK40" si="8">AVERAGE(AI25:AJ25)</f>
        <v>2.7</v>
      </c>
      <c r="AL25" s="9">
        <f>(AK25/100)*'Data &amp; ANOVA'!$S$7</f>
        <v>6.1475966408988739E-3</v>
      </c>
      <c r="AM25" s="9">
        <f>'Data &amp; ANOVA'!$S$7-AL25</f>
        <v>0.22154116783683717</v>
      </c>
      <c r="AN25" s="9">
        <f t="shared" ref="AN25:AN40" si="9">LN(($AN$22)/(AM25))</f>
        <v>2.6871071754449652E-2</v>
      </c>
    </row>
    <row r="26" spans="1:44" s="15" customFormat="1" ht="15" customHeight="1" x14ac:dyDescent="0.25">
      <c r="A26" s="15">
        <v>2</v>
      </c>
      <c r="B26" s="9">
        <f>A26*'Data &amp; ANOVA'!$U$51</f>
        <v>2.0299999999999998</v>
      </c>
      <c r="C26" s="9">
        <v>4.8</v>
      </c>
      <c r="D26" s="9">
        <v>5.3</v>
      </c>
      <c r="E26" s="9">
        <f t="shared" si="0"/>
        <v>5.05</v>
      </c>
      <c r="F26" s="9">
        <f>(E26/100)*'Data &amp; ANOVA'!$S$7</f>
        <v>1.1498282606125669E-2</v>
      </c>
      <c r="G26" s="9">
        <f>'Data &amp; ANOVA'!$S$7-F26</f>
        <v>0.21619048187161036</v>
      </c>
      <c r="H26" s="9">
        <f t="shared" si="1"/>
        <v>4.9817746059123424E-2</v>
      </c>
      <c r="J26" s="9">
        <f>A26*'Data &amp; ANOVA'!$U$52</f>
        <v>2.0350000000000006</v>
      </c>
      <c r="K26" s="9">
        <v>5.0999999999999996</v>
      </c>
      <c r="L26" s="9">
        <v>11.5</v>
      </c>
      <c r="M26" s="9">
        <f t="shared" si="2"/>
        <v>8.3000000000000007</v>
      </c>
      <c r="N26" s="9">
        <f>(M26/100)*'Data &amp; ANOVA'!$S$7</f>
        <v>1.8898167451652091E-2</v>
      </c>
      <c r="O26" s="9">
        <f>'Data &amp; ANOVA'!$S$7-N26</f>
        <v>0.20879059702608394</v>
      </c>
      <c r="P26" s="9">
        <f t="shared" si="3"/>
        <v>8.4645804054999094E-2</v>
      </c>
      <c r="R26" s="9">
        <f>A26*'Data &amp; ANOVA'!$U$53</f>
        <v>1.01125</v>
      </c>
      <c r="S26" s="9">
        <v>5.3</v>
      </c>
      <c r="T26" s="9">
        <v>5.5</v>
      </c>
      <c r="U26" s="9">
        <f t="shared" si="4"/>
        <v>5.4</v>
      </c>
      <c r="V26" s="9">
        <f>(U26/100)*'Data &amp; ANOVA'!$S$7</f>
        <v>1.2295193281797748E-2</v>
      </c>
      <c r="W26" s="9">
        <f>'Data &amp; ANOVA'!$S$7-V26</f>
        <v>0.21539357119593827</v>
      </c>
      <c r="X26" s="9">
        <f t="shared" si="5"/>
        <v>5.4512209596675319E-2</v>
      </c>
      <c r="Z26" s="9">
        <f>A26*'Data &amp; ANOVA'!$U$54</f>
        <v>1.01125</v>
      </c>
      <c r="AA26" s="9">
        <v>6</v>
      </c>
      <c r="AB26" s="9">
        <v>14.5</v>
      </c>
      <c r="AC26" s="9">
        <f t="shared" si="6"/>
        <v>10.25</v>
      </c>
      <c r="AD26" s="9">
        <f>(AC26/100)*'Data &amp; ANOVA'!$S$7</f>
        <v>2.333809835896794E-2</v>
      </c>
      <c r="AE26" s="9">
        <f>'Data &amp; ANOVA'!$S$7-AD26</f>
        <v>0.20435066611876809</v>
      </c>
      <c r="AF26" s="9">
        <f t="shared" si="7"/>
        <v>0.10814215861970317</v>
      </c>
      <c r="AH26" s="9">
        <f>A26*'Data &amp; ANOVA'!$U$55</f>
        <v>1.01125</v>
      </c>
      <c r="AI26" s="9">
        <v>12.9</v>
      </c>
      <c r="AJ26" s="9">
        <v>12.8</v>
      </c>
      <c r="AK26" s="9">
        <f t="shared" si="8"/>
        <v>12.850000000000001</v>
      </c>
      <c r="AL26" s="9">
        <f>(AK26/100)*'Data &amp; ANOVA'!$S$7</f>
        <v>2.9258006235389079E-2</v>
      </c>
      <c r="AM26" s="9">
        <f>'Data &amp; ANOVA'!$S$7-AL26</f>
        <v>0.19843075824234696</v>
      </c>
      <c r="AN26" s="9">
        <f t="shared" si="9"/>
        <v>0.13703928898037912</v>
      </c>
    </row>
    <row r="27" spans="1:44" s="15" customFormat="1" ht="15" customHeight="1" x14ac:dyDescent="0.25">
      <c r="A27" s="15">
        <v>3</v>
      </c>
      <c r="B27" s="9">
        <f>A27*'Data &amp; ANOVA'!$U$51</f>
        <v>3.0449999999999999</v>
      </c>
      <c r="C27" s="9">
        <v>10.4</v>
      </c>
      <c r="D27" s="9">
        <v>10.9</v>
      </c>
      <c r="E27" s="9">
        <f t="shared" si="0"/>
        <v>10.65</v>
      </c>
      <c r="F27" s="9">
        <f>(E27/100)*'Data &amp; ANOVA'!$S$7</f>
        <v>2.4248853416878886E-2</v>
      </c>
      <c r="G27" s="9">
        <f>'Data &amp; ANOVA'!$S$7-F27</f>
        <v>0.20343991106085715</v>
      </c>
      <c r="H27" s="9">
        <f t="shared" si="1"/>
        <v>0.11060694171198124</v>
      </c>
      <c r="J27" s="9">
        <f>A27*'Data &amp; ANOVA'!$U$52</f>
        <v>3.0525000000000011</v>
      </c>
      <c r="K27" s="9">
        <v>13.2</v>
      </c>
      <c r="L27" s="9">
        <v>21.4</v>
      </c>
      <c r="M27" s="9">
        <f t="shared" si="2"/>
        <v>17.299999999999997</v>
      </c>
      <c r="N27" s="9">
        <f>(M27/100)*'Data &amp; ANOVA'!$S$7</f>
        <v>3.9390156254648326E-2</v>
      </c>
      <c r="O27" s="9">
        <f>'Data &amp; ANOVA'!$S$7-N27</f>
        <v>0.18829860822308769</v>
      </c>
      <c r="P27" s="9">
        <f t="shared" si="3"/>
        <v>0.18794858128777278</v>
      </c>
      <c r="R27" s="9">
        <f>A27*'Data &amp; ANOVA'!$U$53</f>
        <v>1.516875</v>
      </c>
      <c r="S27" s="9">
        <v>13.6</v>
      </c>
      <c r="T27" s="9">
        <v>14.1</v>
      </c>
      <c r="U27" s="9">
        <f t="shared" si="4"/>
        <v>13.85</v>
      </c>
      <c r="V27" s="9">
        <f>(U27/100)*'Data &amp; ANOVA'!$S$7</f>
        <v>3.1534893880166434E-2</v>
      </c>
      <c r="W27" s="9">
        <f>'Data &amp; ANOVA'!$S$7-V27</f>
        <v>0.19615387059756961</v>
      </c>
      <c r="X27" s="9">
        <f t="shared" si="5"/>
        <v>0.14807972268056907</v>
      </c>
      <c r="Z27" s="21">
        <f>A27*'Data &amp; ANOVA'!$U$54</f>
        <v>1.516875</v>
      </c>
      <c r="AA27" s="21">
        <v>16.3</v>
      </c>
      <c r="AB27" s="21">
        <v>27.4</v>
      </c>
      <c r="AC27" s="21">
        <f t="shared" si="6"/>
        <v>21.85</v>
      </c>
      <c r="AD27" s="21">
        <f>(AC27/100)*'Data &amp; ANOVA'!$S$7</f>
        <v>4.9749995038385328E-2</v>
      </c>
      <c r="AE27" s="21">
        <f>'Data &amp; ANOVA'!$S$7-AD27</f>
        <v>0.17793876943935072</v>
      </c>
      <c r="AF27" s="21">
        <f t="shared" si="7"/>
        <v>0.24654012912060574</v>
      </c>
      <c r="AH27" s="21">
        <f>A27*'Data &amp; ANOVA'!$U$55</f>
        <v>1.516875</v>
      </c>
      <c r="AI27" s="21">
        <v>26.2</v>
      </c>
      <c r="AJ27" s="21">
        <v>26.5</v>
      </c>
      <c r="AK27" s="21">
        <f t="shared" si="8"/>
        <v>26.35</v>
      </c>
      <c r="AL27" s="21">
        <f>(AK27/100)*'Data &amp; ANOVA'!$S$7</f>
        <v>5.9995989439883449E-2</v>
      </c>
      <c r="AM27" s="21">
        <f>'Data &amp; ANOVA'!$S$7-AL27</f>
        <v>0.16769277503785257</v>
      </c>
      <c r="AN27" s="21">
        <f t="shared" si="9"/>
        <v>0.30534591803776984</v>
      </c>
    </row>
    <row r="28" spans="1:44" s="15" customFormat="1" x14ac:dyDescent="0.25">
      <c r="A28" s="15">
        <v>4</v>
      </c>
      <c r="B28" s="9">
        <f>A28*'Data &amp; ANOVA'!$U$51</f>
        <v>4.0599999999999996</v>
      </c>
      <c r="C28" s="9">
        <v>17.3</v>
      </c>
      <c r="D28" s="9">
        <v>17.100000000000001</v>
      </c>
      <c r="E28" s="9">
        <f t="shared" si="0"/>
        <v>17.200000000000003</v>
      </c>
      <c r="F28" s="9">
        <f>(E28/100)*'Data &amp; ANOVA'!$S$7</f>
        <v>3.9162467490170605E-2</v>
      </c>
      <c r="G28" s="9">
        <f>'Data &amp; ANOVA'!$S$7-F28</f>
        <v>0.18852629698756543</v>
      </c>
      <c r="H28" s="9">
        <f t="shared" si="1"/>
        <v>0.18674012192620429</v>
      </c>
      <c r="J28" s="21">
        <f>A28*'Data &amp; ANOVA'!$U$52</f>
        <v>4.0700000000000012</v>
      </c>
      <c r="K28" s="21">
        <v>24.2</v>
      </c>
      <c r="L28" s="21">
        <v>33.5</v>
      </c>
      <c r="M28" s="21">
        <f t="shared" si="2"/>
        <v>28.85</v>
      </c>
      <c r="N28" s="21">
        <f>(M28/100)*'Data &amp; ANOVA'!$S$7</f>
        <v>6.568820855182686E-2</v>
      </c>
      <c r="O28" s="21">
        <f>'Data &amp; ANOVA'!$S$7-N28</f>
        <v>0.16200055592590917</v>
      </c>
      <c r="P28" s="21">
        <f t="shared" si="3"/>
        <v>0.33837785878155696</v>
      </c>
      <c r="R28" s="21">
        <f>A28*'Data &amp; ANOVA'!$U$53</f>
        <v>2.0225</v>
      </c>
      <c r="S28" s="21">
        <v>23.8</v>
      </c>
      <c r="T28" s="21">
        <v>24.2</v>
      </c>
      <c r="U28" s="21">
        <f t="shared" si="4"/>
        <v>24</v>
      </c>
      <c r="V28" s="21">
        <f>(U28/100)*'Data &amp; ANOVA'!$S$7</f>
        <v>5.4645303474656647E-2</v>
      </c>
      <c r="W28" s="21">
        <f>'Data &amp; ANOVA'!$S$7-V28</f>
        <v>0.17304346100307938</v>
      </c>
      <c r="X28" s="21">
        <f t="shared" si="5"/>
        <v>0.27343634536817685</v>
      </c>
      <c r="Z28" s="21">
        <f>A28*'Data &amp; ANOVA'!$U$54</f>
        <v>2.0225</v>
      </c>
      <c r="AA28" s="21">
        <v>28.7</v>
      </c>
      <c r="AB28" s="21">
        <v>40.799999999999997</v>
      </c>
      <c r="AC28" s="21">
        <f t="shared" si="6"/>
        <v>34.75</v>
      </c>
      <c r="AD28" s="21">
        <f>(AC28/100)*'Data &amp; ANOVA'!$S$7</f>
        <v>7.9121845656013268E-2</v>
      </c>
      <c r="AE28" s="21">
        <f>'Data &amp; ANOVA'!$S$7-AD28</f>
        <v>0.14856691882172277</v>
      </c>
      <c r="AF28" s="21">
        <f t="shared" si="7"/>
        <v>0.42694413978528861</v>
      </c>
      <c r="AH28" s="21">
        <f>A28*'Data &amp; ANOVA'!$U$55</f>
        <v>2.0225</v>
      </c>
      <c r="AI28" s="21">
        <v>40.4</v>
      </c>
      <c r="AJ28" s="21">
        <v>41.7</v>
      </c>
      <c r="AK28" s="21">
        <f t="shared" si="8"/>
        <v>41.05</v>
      </c>
      <c r="AL28" s="21">
        <f>(AK28/100)*'Data &amp; ANOVA'!$S$7</f>
        <v>9.3466237818110642E-2</v>
      </c>
      <c r="AM28" s="21">
        <f>'Data &amp; ANOVA'!$S$7-AL28</f>
        <v>0.13422252665962539</v>
      </c>
      <c r="AN28" s="21">
        <f t="shared" si="9"/>
        <v>0.52798043396302918</v>
      </c>
    </row>
    <row r="29" spans="1:44" s="15" customFormat="1" x14ac:dyDescent="0.25">
      <c r="A29" s="15">
        <v>5</v>
      </c>
      <c r="B29" s="21">
        <f>A29*'Data &amp; ANOVA'!$U$51</f>
        <v>5.0749999999999993</v>
      </c>
      <c r="C29" s="21">
        <v>24.2</v>
      </c>
      <c r="D29" s="21">
        <v>24</v>
      </c>
      <c r="E29" s="21">
        <f t="shared" si="0"/>
        <v>24.1</v>
      </c>
      <c r="F29" s="21">
        <f>(E29/100)*'Data &amp; ANOVA'!$S$7</f>
        <v>5.4872992239134388E-2</v>
      </c>
      <c r="G29" s="21">
        <f>'Data &amp; ANOVA'!$S$7-F29</f>
        <v>0.17281577223860164</v>
      </c>
      <c r="H29" s="21">
        <f t="shared" si="1"/>
        <v>0.27375149891583411</v>
      </c>
      <c r="I29" s="24"/>
      <c r="J29" s="21">
        <f>A29*'Data &amp; ANOVA'!$U$52</f>
        <v>5.0875000000000012</v>
      </c>
      <c r="K29" s="21">
        <v>35.799999999999997</v>
      </c>
      <c r="L29" s="21">
        <v>45.2</v>
      </c>
      <c r="M29" s="21">
        <f t="shared" si="2"/>
        <v>40.5</v>
      </c>
      <c r="N29" s="21">
        <f>(M29/100)*'Data &amp; ANOVA'!$S$7</f>
        <v>9.2213949613483101E-2</v>
      </c>
      <c r="O29" s="21">
        <f>'Data &amp; ANOVA'!$S$7-N29</f>
        <v>0.13547481486425295</v>
      </c>
      <c r="P29" s="21">
        <f t="shared" si="3"/>
        <v>0.51719187076583428</v>
      </c>
      <c r="Q29" s="24"/>
      <c r="R29" s="21">
        <f>A29*'Data &amp; ANOVA'!$U$53</f>
        <v>2.5281250000000002</v>
      </c>
      <c r="S29" s="21">
        <v>33.9</v>
      </c>
      <c r="T29" s="21">
        <v>34.9</v>
      </c>
      <c r="U29" s="21">
        <f t="shared" si="4"/>
        <v>34.4</v>
      </c>
      <c r="V29" s="21">
        <f>(U29/100)*'Data &amp; ANOVA'!$S$7</f>
        <v>7.8324934980341196E-2</v>
      </c>
      <c r="W29" s="21">
        <f>'Data &amp; ANOVA'!$S$7-V29</f>
        <v>0.14936382949739485</v>
      </c>
      <c r="X29" s="21">
        <f t="shared" si="5"/>
        <v>0.42059398970446438</v>
      </c>
      <c r="Y29" s="24"/>
      <c r="Z29" s="21">
        <f>A29*'Data &amp; ANOVA'!$U$54</f>
        <v>2.5281250000000002</v>
      </c>
      <c r="AA29" s="21">
        <v>41.3</v>
      </c>
      <c r="AB29" s="21">
        <v>52.5</v>
      </c>
      <c r="AC29" s="21">
        <f t="shared" si="6"/>
        <v>46.9</v>
      </c>
      <c r="AD29" s="21">
        <f>(AC29/100)*'Data &amp; ANOVA'!$S$7</f>
        <v>0.1067860305400582</v>
      </c>
      <c r="AE29" s="21">
        <f>'Data &amp; ANOVA'!$S$7-AD29</f>
        <v>0.12090273393767784</v>
      </c>
      <c r="AF29" s="21">
        <f t="shared" si="7"/>
        <v>0.63299325774019821</v>
      </c>
      <c r="AG29" s="24"/>
      <c r="AH29" s="21">
        <f>A29*'Data &amp; ANOVA'!$U$55</f>
        <v>2.5281250000000002</v>
      </c>
      <c r="AI29" s="21">
        <v>52.8</v>
      </c>
      <c r="AJ29" s="21">
        <v>55.1</v>
      </c>
      <c r="AK29" s="21">
        <f t="shared" si="8"/>
        <v>53.95</v>
      </c>
      <c r="AL29" s="21">
        <f>(AK29/100)*'Data &amp; ANOVA'!$S$7</f>
        <v>0.12283808843573858</v>
      </c>
      <c r="AM29" s="21">
        <f>'Data &amp; ANOVA'!$S$7-AL29</f>
        <v>0.10485067604199745</v>
      </c>
      <c r="AN29" s="21">
        <f t="shared" si="9"/>
        <v>0.77494229824509309</v>
      </c>
      <c r="AO29" s="24"/>
      <c r="AP29" s="24"/>
      <c r="AQ29" s="24"/>
      <c r="AR29" s="24"/>
    </row>
    <row r="30" spans="1:44" s="15" customFormat="1" x14ac:dyDescent="0.25">
      <c r="A30" s="15">
        <v>6</v>
      </c>
      <c r="B30" s="21">
        <f>A30*'Data &amp; ANOVA'!$U$51</f>
        <v>6.09</v>
      </c>
      <c r="C30" s="21">
        <v>31.2</v>
      </c>
      <c r="D30" s="21">
        <v>30.6</v>
      </c>
      <c r="E30" s="21">
        <f t="shared" si="0"/>
        <v>30.9</v>
      </c>
      <c r="F30" s="21">
        <f>(E30/100)*'Data &amp; ANOVA'!$S$7</f>
        <v>7.0355828223620437E-2</v>
      </c>
      <c r="G30" s="21">
        <f>'Data &amp; ANOVA'!$S$7-F30</f>
        <v>0.1573329362541156</v>
      </c>
      <c r="H30" s="21">
        <f t="shared" si="1"/>
        <v>0.36761345254379413</v>
      </c>
      <c r="I30" s="24"/>
      <c r="J30" s="21">
        <f>A30*'Data &amp; ANOVA'!$U$52</f>
        <v>6.1050000000000022</v>
      </c>
      <c r="K30" s="21">
        <v>47</v>
      </c>
      <c r="L30" s="21">
        <v>56</v>
      </c>
      <c r="M30" s="21">
        <f t="shared" si="2"/>
        <v>51.5</v>
      </c>
      <c r="N30" s="21">
        <f>(M30/100)*'Data &amp; ANOVA'!$S$7</f>
        <v>0.11725971370603407</v>
      </c>
      <c r="O30" s="21">
        <f>'Data &amp; ANOVA'!$S$7-N30</f>
        <v>0.11042905077170197</v>
      </c>
      <c r="P30" s="21">
        <f t="shared" si="3"/>
        <v>0.72160438537398086</v>
      </c>
      <c r="Q30" s="24"/>
      <c r="R30" s="21">
        <f>A30*'Data &amp; ANOVA'!$U$53</f>
        <v>3.0337499999999999</v>
      </c>
      <c r="S30" s="21">
        <v>43.8</v>
      </c>
      <c r="T30" s="21">
        <v>44.8</v>
      </c>
      <c r="U30" s="21">
        <f t="shared" si="4"/>
        <v>44.3</v>
      </c>
      <c r="V30" s="21">
        <f>(U30/100)*'Data &amp; ANOVA'!$S$7</f>
        <v>0.10086612266363705</v>
      </c>
      <c r="W30" s="21">
        <f>'Data &amp; ANOVA'!$S$7-V30</f>
        <v>0.12682264181409897</v>
      </c>
      <c r="X30" s="21">
        <f t="shared" si="5"/>
        <v>0.58418953872126955</v>
      </c>
      <c r="Y30" s="24"/>
      <c r="Z30" s="21">
        <f>A30*'Data &amp; ANOVA'!$U$54</f>
        <v>3.0337499999999999</v>
      </c>
      <c r="AA30" s="21">
        <v>52.5</v>
      </c>
      <c r="AB30" s="21">
        <v>62.8</v>
      </c>
      <c r="AC30" s="21">
        <f t="shared" si="6"/>
        <v>57.65</v>
      </c>
      <c r="AD30" s="21">
        <f>(AC30/100)*'Data &amp; ANOVA'!$S$7</f>
        <v>0.13126257272141484</v>
      </c>
      <c r="AE30" s="21">
        <f>'Data &amp; ANOVA'!$S$7-AD30</f>
        <v>9.6426191756321195E-2</v>
      </c>
      <c r="AF30" s="21">
        <f t="shared" si="7"/>
        <v>0.85920176489002809</v>
      </c>
      <c r="AG30" s="24"/>
      <c r="AH30" s="21">
        <f>A30*'Data &amp; ANOVA'!$U$55</f>
        <v>3.0337499999999999</v>
      </c>
      <c r="AI30" s="21">
        <v>63</v>
      </c>
      <c r="AJ30" s="21">
        <v>66.3</v>
      </c>
      <c r="AK30" s="21">
        <f t="shared" si="8"/>
        <v>64.650000000000006</v>
      </c>
      <c r="AL30" s="21">
        <f>(AK30/100)*'Data &amp; ANOVA'!$S$7</f>
        <v>0.14720078623485636</v>
      </c>
      <c r="AM30" s="21">
        <f>'Data &amp; ANOVA'!$S$7-AL30</f>
        <v>8.0487978242879676E-2</v>
      </c>
      <c r="AN30" s="21">
        <f t="shared" si="9"/>
        <v>1.0393716686038272</v>
      </c>
      <c r="AO30" s="24"/>
      <c r="AP30" s="24"/>
      <c r="AQ30" s="24"/>
      <c r="AR30" s="24"/>
    </row>
    <row r="31" spans="1:44" s="15" customFormat="1" x14ac:dyDescent="0.25">
      <c r="A31" s="15">
        <v>7</v>
      </c>
      <c r="B31" s="21">
        <f>A31*'Data &amp; ANOVA'!$U$51</f>
        <v>7.1049999999999995</v>
      </c>
      <c r="C31" s="21">
        <v>38.299999999999997</v>
      </c>
      <c r="D31" s="21">
        <v>37.799999999999997</v>
      </c>
      <c r="E31" s="21">
        <f t="shared" si="0"/>
        <v>38.049999999999997</v>
      </c>
      <c r="F31" s="21">
        <f>(E31/100)*'Data &amp; ANOVA'!$S$7</f>
        <v>8.6635574883778543E-2</v>
      </c>
      <c r="G31" s="21">
        <f>'Data &amp; ANOVA'!$S$7-F31</f>
        <v>0.14105318959395749</v>
      </c>
      <c r="H31" s="21">
        <f t="shared" si="1"/>
        <v>0.47684057524226664</v>
      </c>
      <c r="I31" s="24"/>
      <c r="J31" s="21">
        <f>A31*'Data &amp; ANOVA'!$U$52</f>
        <v>7.1225000000000023</v>
      </c>
      <c r="K31" s="21">
        <v>58</v>
      </c>
      <c r="L31" s="21">
        <v>66.2</v>
      </c>
      <c r="M31" s="21">
        <f t="shared" si="2"/>
        <v>62.1</v>
      </c>
      <c r="N31" s="21">
        <f>(M31/100)*'Data &amp; ANOVA'!$S$7</f>
        <v>0.14139472274067408</v>
      </c>
      <c r="O31" s="21">
        <f>'Data &amp; ANOVA'!$S$7-N31</f>
        <v>8.6294041737061955E-2</v>
      </c>
      <c r="P31" s="21">
        <f t="shared" si="3"/>
        <v>0.96821707122903766</v>
      </c>
      <c r="Q31" s="24"/>
      <c r="R31" s="21">
        <f>A31*'Data &amp; ANOVA'!$U$53</f>
        <v>3.5393749999999997</v>
      </c>
      <c r="S31" s="21">
        <v>52.6</v>
      </c>
      <c r="T31" s="21">
        <v>53.7</v>
      </c>
      <c r="U31" s="21">
        <f t="shared" si="4"/>
        <v>53.150000000000006</v>
      </c>
      <c r="V31" s="21">
        <f>(U31/100)*'Data &amp; ANOVA'!$S$7</f>
        <v>0.12101657831991672</v>
      </c>
      <c r="W31" s="21">
        <f>'Data &amp; ANOVA'!$S$7-V31</f>
        <v>0.10667218615781932</v>
      </c>
      <c r="X31" s="21">
        <f t="shared" si="5"/>
        <v>0.75721867697007683</v>
      </c>
      <c r="Y31" s="24"/>
      <c r="Z31" s="21">
        <f>A31*'Data &amp; ANOVA'!$U$54</f>
        <v>3.5393749999999997</v>
      </c>
      <c r="AA31" s="21">
        <v>62.1</v>
      </c>
      <c r="AB31" s="21">
        <v>70.8</v>
      </c>
      <c r="AC31" s="21">
        <f t="shared" si="6"/>
        <v>66.45</v>
      </c>
      <c r="AD31" s="21">
        <f>(AC31/100)*'Data &amp; ANOVA'!$S$7</f>
        <v>0.15129918399545558</v>
      </c>
      <c r="AE31" s="21">
        <f>'Data &amp; ANOVA'!$S$7-AD31</f>
        <v>7.638958048228045E-2</v>
      </c>
      <c r="AF31" s="21">
        <f t="shared" si="7"/>
        <v>1.0921333225704004</v>
      </c>
      <c r="AG31" s="24"/>
      <c r="AH31" s="21">
        <f>A31*'Data &amp; ANOVA'!$U$55</f>
        <v>3.5393749999999997</v>
      </c>
      <c r="AI31" s="21">
        <v>71.900000000000006</v>
      </c>
      <c r="AJ31" s="21">
        <v>75.3</v>
      </c>
      <c r="AK31" s="21">
        <f t="shared" si="8"/>
        <v>73.599999999999994</v>
      </c>
      <c r="AL31" s="21">
        <f>(AK31/100)*'Data &amp; ANOVA'!$S$7</f>
        <v>0.16757893065561372</v>
      </c>
      <c r="AM31" s="21">
        <f>'Data &amp; ANOVA'!$S$7-AL31</f>
        <v>6.0109833822122316E-2</v>
      </c>
      <c r="AN31" s="21">
        <f t="shared" si="9"/>
        <v>1.3313060507941386</v>
      </c>
      <c r="AO31" s="24"/>
      <c r="AP31" s="24"/>
      <c r="AQ31" s="24"/>
      <c r="AR31" s="24"/>
    </row>
    <row r="32" spans="1:44" s="15" customFormat="1" x14ac:dyDescent="0.25">
      <c r="A32" s="15">
        <v>8</v>
      </c>
      <c r="B32" s="21">
        <f>A32*'Data &amp; ANOVA'!$U$51</f>
        <v>8.1199999999999992</v>
      </c>
      <c r="C32" s="21">
        <v>45.2</v>
      </c>
      <c r="D32" s="21">
        <v>44.2</v>
      </c>
      <c r="E32" s="21">
        <f t="shared" si="0"/>
        <v>44.7</v>
      </c>
      <c r="F32" s="21">
        <f>(E32/100)*'Data &amp; ANOVA'!$S$7</f>
        <v>0.101776877721548</v>
      </c>
      <c r="G32" s="21">
        <f>'Data &amp; ANOVA'!$S$7-F32</f>
        <v>0.12591188675618803</v>
      </c>
      <c r="H32" s="21">
        <f t="shared" si="1"/>
        <v>0.59039527478912912</v>
      </c>
      <c r="I32" s="24"/>
      <c r="J32" s="21">
        <f>A32*'Data &amp; ANOVA'!$U$52</f>
        <v>8.1400000000000023</v>
      </c>
      <c r="K32" s="21">
        <v>68.5</v>
      </c>
      <c r="L32" s="21">
        <v>75.099999999999994</v>
      </c>
      <c r="M32" s="21">
        <f t="shared" si="2"/>
        <v>71.8</v>
      </c>
      <c r="N32" s="21">
        <f>(M32/100)*'Data &amp; ANOVA'!$S$7</f>
        <v>0.16348053289501446</v>
      </c>
      <c r="O32" s="21">
        <f>'Data &amp; ANOVA'!$S$7-N32</f>
        <v>6.420823158272157E-2</v>
      </c>
      <c r="P32" s="21">
        <f t="shared" si="3"/>
        <v>1.2638462053733501</v>
      </c>
      <c r="Q32" s="24"/>
      <c r="R32" s="21">
        <f>A32*'Data &amp; ANOVA'!$U$53</f>
        <v>4.0449999999999999</v>
      </c>
      <c r="S32" s="21">
        <v>60.2</v>
      </c>
      <c r="T32" s="21">
        <v>60.7</v>
      </c>
      <c r="U32" s="21">
        <f t="shared" si="4"/>
        <v>60.45</v>
      </c>
      <c r="V32" s="21">
        <f>(U32/100)*'Data &amp; ANOVA'!$S$7</f>
        <v>0.13763785812679144</v>
      </c>
      <c r="W32" s="21">
        <f>'Data &amp; ANOVA'!$S$7-V32</f>
        <v>9.0050906350944593E-2</v>
      </c>
      <c r="X32" s="21">
        <f t="shared" si="5"/>
        <v>0.92660399144084504</v>
      </c>
      <c r="Y32" s="24"/>
      <c r="Z32" s="21">
        <f>A32*'Data &amp; ANOVA'!$U$54</f>
        <v>4.0449999999999999</v>
      </c>
      <c r="AA32" s="21">
        <v>69.8</v>
      </c>
      <c r="AB32" s="21">
        <v>77.400000000000006</v>
      </c>
      <c r="AC32" s="21">
        <f t="shared" si="6"/>
        <v>73.599999999999994</v>
      </c>
      <c r="AD32" s="21">
        <f>(AC32/100)*'Data &amp; ANOVA'!$S$7</f>
        <v>0.16757893065561372</v>
      </c>
      <c r="AE32" s="21">
        <f>'Data &amp; ANOVA'!$S$7-AD32</f>
        <v>6.0109833822122316E-2</v>
      </c>
      <c r="AF32" s="21">
        <f t="shared" si="7"/>
        <v>1.3318061758358208</v>
      </c>
      <c r="AG32" s="24"/>
      <c r="AH32" s="23">
        <f>A32*'Data &amp; ANOVA'!$U$55</f>
        <v>4.0449999999999999</v>
      </c>
      <c r="AI32" s="23">
        <v>78.900000000000006</v>
      </c>
      <c r="AJ32" s="23">
        <v>82.3</v>
      </c>
      <c r="AK32" s="23">
        <f t="shared" si="8"/>
        <v>80.599999999999994</v>
      </c>
      <c r="AL32" s="23">
        <f>(AK32/100)*'Data &amp; ANOVA'!$S$7</f>
        <v>0.18351714416905524</v>
      </c>
      <c r="AM32" s="23">
        <f>'Data &amp; ANOVA'!$S$7-AL32</f>
        <v>4.4171620308680798E-2</v>
      </c>
      <c r="AN32" s="23">
        <f t="shared" si="9"/>
        <v>1.6393969948771263</v>
      </c>
      <c r="AO32" s="24"/>
      <c r="AP32" s="24"/>
      <c r="AQ32" s="24"/>
      <c r="AR32" s="24"/>
    </row>
    <row r="33" spans="1:44" s="15" customFormat="1" x14ac:dyDescent="0.25">
      <c r="A33" s="15">
        <v>9</v>
      </c>
      <c r="B33" s="21">
        <f>A33*'Data &amp; ANOVA'!$U$51</f>
        <v>9.1349999999999998</v>
      </c>
      <c r="C33" s="21">
        <v>51.6</v>
      </c>
      <c r="D33" s="21">
        <v>49.8</v>
      </c>
      <c r="E33" s="21">
        <f t="shared" si="0"/>
        <v>50.7</v>
      </c>
      <c r="F33" s="21">
        <f>(E33/100)*'Data &amp; ANOVA'!$S$7</f>
        <v>0.11543820359021217</v>
      </c>
      <c r="G33" s="21">
        <f>'Data &amp; ANOVA'!$S$7-F33</f>
        <v>0.11225056088752386</v>
      </c>
      <c r="H33" s="21">
        <f t="shared" si="1"/>
        <v>0.70524410226877388</v>
      </c>
      <c r="I33" s="24"/>
      <c r="J33" s="23">
        <f>A33*'Data &amp; ANOVA'!$U$52</f>
        <v>9.1575000000000024</v>
      </c>
      <c r="K33" s="23">
        <v>77.400000000000006</v>
      </c>
      <c r="L33" s="23">
        <v>83.1</v>
      </c>
      <c r="M33" s="23">
        <f t="shared" si="2"/>
        <v>80.25</v>
      </c>
      <c r="N33" s="23">
        <f>(M33/100)*'Data &amp; ANOVA'!$S$7</f>
        <v>0.18272023349338318</v>
      </c>
      <c r="O33" s="23">
        <f>'Data &amp; ANOVA'!$S$7-N33</f>
        <v>4.4968530984352856E-2</v>
      </c>
      <c r="P33" s="23">
        <f t="shared" si="3"/>
        <v>1.6200146919702876</v>
      </c>
      <c r="Q33" s="24"/>
      <c r="R33" s="21">
        <f>A33*'Data &amp; ANOVA'!$U$53</f>
        <v>4.5506250000000001</v>
      </c>
      <c r="S33" s="21">
        <v>67.099999999999994</v>
      </c>
      <c r="T33" s="21">
        <v>67.5</v>
      </c>
      <c r="U33" s="21">
        <f t="shared" si="4"/>
        <v>67.3</v>
      </c>
      <c r="V33" s="21">
        <f>(U33/100)*'Data &amp; ANOVA'!$S$7</f>
        <v>0.15323453849351634</v>
      </c>
      <c r="W33" s="21">
        <f>'Data &amp; ANOVA'!$S$7-V33</f>
        <v>7.4454225984219691E-2</v>
      </c>
      <c r="X33" s="21">
        <f t="shared" si="5"/>
        <v>1.1167946077513</v>
      </c>
      <c r="Y33" s="24"/>
      <c r="Z33" s="21">
        <f>A33*'Data &amp; ANOVA'!$U$54</f>
        <v>4.5506250000000001</v>
      </c>
      <c r="AA33" s="21">
        <v>76.2</v>
      </c>
      <c r="AB33" s="21">
        <v>83</v>
      </c>
      <c r="AC33" s="21">
        <f t="shared" si="6"/>
        <v>79.599999999999994</v>
      </c>
      <c r="AD33" s="21">
        <f>(AC33/100)*'Data &amp; ANOVA'!$S$7</f>
        <v>0.18124025652427786</v>
      </c>
      <c r="AE33" s="21">
        <f>'Data &amp; ANOVA'!$S$7-AD33</f>
        <v>4.6448507953458174E-2</v>
      </c>
      <c r="AF33" s="21">
        <f t="shared" si="7"/>
        <v>1.5896352851379203</v>
      </c>
      <c r="AG33" s="24"/>
      <c r="AH33" s="23">
        <f>A33*'Data &amp; ANOVA'!$U$55</f>
        <v>4.5506250000000001</v>
      </c>
      <c r="AI33" s="23">
        <v>84.7</v>
      </c>
      <c r="AJ33" s="23">
        <v>87.7</v>
      </c>
      <c r="AK33" s="23">
        <f t="shared" si="8"/>
        <v>86.2</v>
      </c>
      <c r="AL33" s="23">
        <f>(AK33/100)*'Data &amp; ANOVA'!$S$7</f>
        <v>0.19626771497980847</v>
      </c>
      <c r="AM33" s="23">
        <f>'Data &amp; ANOVA'!$S$7-AL33</f>
        <v>3.1421049497927567E-2</v>
      </c>
      <c r="AN33" s="23">
        <f t="shared" si="9"/>
        <v>1.9800014687832503</v>
      </c>
      <c r="AO33" s="24"/>
      <c r="AP33" s="24"/>
      <c r="AQ33" s="24"/>
      <c r="AR33" s="24"/>
    </row>
    <row r="34" spans="1:44" s="15" customFormat="1" x14ac:dyDescent="0.25">
      <c r="A34" s="15">
        <v>10</v>
      </c>
      <c r="B34" s="21">
        <f>A34*'Data &amp; ANOVA'!$U$51</f>
        <v>10.149999999999999</v>
      </c>
      <c r="C34" s="21">
        <v>58.3</v>
      </c>
      <c r="D34" s="21">
        <v>54.7</v>
      </c>
      <c r="E34" s="21">
        <f t="shared" si="0"/>
        <v>56.5</v>
      </c>
      <c r="F34" s="21">
        <f>(E34/100)*'Data &amp; ANOVA'!$S$7</f>
        <v>0.12864415192992085</v>
      </c>
      <c r="G34" s="21">
        <f>'Data &amp; ANOVA'!$S$7-F34</f>
        <v>9.9044612547815186E-2</v>
      </c>
      <c r="H34" s="21">
        <f t="shared" si="1"/>
        <v>0.83040724522277964</v>
      </c>
      <c r="I34" s="24"/>
      <c r="J34" s="23">
        <f>A34*'Data &amp; ANOVA'!$U$52</f>
        <v>10.175000000000002</v>
      </c>
      <c r="K34" s="23">
        <v>85.1</v>
      </c>
      <c r="L34" s="23">
        <v>91</v>
      </c>
      <c r="M34" s="23">
        <f t="shared" si="2"/>
        <v>88.05</v>
      </c>
      <c r="N34" s="23">
        <f>(M34/100)*'Data &amp; ANOVA'!$S$7</f>
        <v>0.20047995712264657</v>
      </c>
      <c r="O34" s="23">
        <f>'Data &amp; ANOVA'!$S$7-N34</f>
        <v>2.7208807355089459E-2</v>
      </c>
      <c r="P34" s="23">
        <f t="shared" si="3"/>
        <v>2.1224369049398986</v>
      </c>
      <c r="Q34" s="24"/>
      <c r="R34" s="21">
        <f>A34*'Data &amp; ANOVA'!$U$53</f>
        <v>5.0562500000000004</v>
      </c>
      <c r="S34" s="21">
        <v>72.5</v>
      </c>
      <c r="T34" s="21">
        <v>73.3</v>
      </c>
      <c r="U34" s="21">
        <f t="shared" si="4"/>
        <v>72.900000000000006</v>
      </c>
      <c r="V34" s="21">
        <f>(U34/100)*'Data &amp; ANOVA'!$S$7</f>
        <v>0.1659851093042696</v>
      </c>
      <c r="W34" s="21">
        <f>'Data &amp; ANOVA'!$S$7-V34</f>
        <v>6.1703655173466432E-2</v>
      </c>
      <c r="X34" s="21">
        <f t="shared" si="5"/>
        <v>1.3046359577688531</v>
      </c>
      <c r="Y34" s="24"/>
      <c r="Z34" s="23">
        <f>A34*'Data &amp; ANOVA'!$U$54</f>
        <v>5.0562500000000004</v>
      </c>
      <c r="AA34" s="23">
        <v>81.5</v>
      </c>
      <c r="AB34" s="23">
        <v>87.3</v>
      </c>
      <c r="AC34" s="23">
        <f t="shared" si="6"/>
        <v>84.4</v>
      </c>
      <c r="AD34" s="23">
        <f>(AC34/100)*'Data &amp; ANOVA'!$S$7</f>
        <v>0.19216931721920924</v>
      </c>
      <c r="AE34" s="23">
        <f>'Data &amp; ANOVA'!$S$7-AD34</f>
        <v>3.5519447258526793E-2</v>
      </c>
      <c r="AF34" s="23">
        <f t="shared" si="7"/>
        <v>1.8578992717326008</v>
      </c>
      <c r="AG34" s="24"/>
      <c r="AH34" s="23">
        <f>A34*'Data &amp; ANOVA'!$U$55</f>
        <v>5.0562500000000004</v>
      </c>
      <c r="AI34" s="23">
        <v>89.2</v>
      </c>
      <c r="AJ34" s="23">
        <v>91.2</v>
      </c>
      <c r="AK34" s="23">
        <f t="shared" si="8"/>
        <v>90.2</v>
      </c>
      <c r="AL34" s="23">
        <f>(AK34/100)*'Data &amp; ANOVA'!$S$7</f>
        <v>0.20537526555891791</v>
      </c>
      <c r="AM34" s="23">
        <f>'Data &amp; ANOVA'!$S$7-AL34</f>
        <v>2.231349891881812E-2</v>
      </c>
      <c r="AN34" s="23">
        <f t="shared" si="9"/>
        <v>2.3222876752698833</v>
      </c>
      <c r="AO34" s="24"/>
      <c r="AP34" s="24"/>
      <c r="AQ34" s="24"/>
      <c r="AR34" s="24"/>
    </row>
    <row r="35" spans="1:44" s="15" customFormat="1" x14ac:dyDescent="0.25">
      <c r="A35" s="15">
        <v>11</v>
      </c>
      <c r="B35" s="21">
        <f>A35*'Data &amp; ANOVA'!$U$51</f>
        <v>11.164999999999999</v>
      </c>
      <c r="C35" s="21">
        <v>63.6</v>
      </c>
      <c r="D35" s="21">
        <v>59.8</v>
      </c>
      <c r="E35" s="21">
        <f t="shared" si="0"/>
        <v>61.7</v>
      </c>
      <c r="F35" s="21">
        <f>(E35/100)*'Data &amp; ANOVA'!$S$7</f>
        <v>0.14048396768276314</v>
      </c>
      <c r="G35" s="21">
        <f>'Data &amp; ANOVA'!$S$7-F35</f>
        <v>8.7204796794972894E-2</v>
      </c>
      <c r="H35" s="21">
        <f t="shared" si="1"/>
        <v>0.95771828713081808</v>
      </c>
      <c r="I35" s="24"/>
      <c r="J35" s="23">
        <f>A35*'Data &amp; ANOVA'!$U$52</f>
        <v>11.192500000000003</v>
      </c>
      <c r="K35" s="23">
        <v>91.8</v>
      </c>
      <c r="L35" s="23">
        <v>96.6</v>
      </c>
      <c r="M35" s="23">
        <f t="shared" si="2"/>
        <v>94.199999999999989</v>
      </c>
      <c r="N35" s="23">
        <f>(M35/100)*'Data &amp; ANOVA'!$S$7</f>
        <v>0.2144828161380273</v>
      </c>
      <c r="O35" s="23">
        <f>'Data &amp; ANOVA'!$S$7-N35</f>
        <v>1.3205948339708729E-2</v>
      </c>
      <c r="P35" s="23">
        <f t="shared" si="3"/>
        <v>2.845310265765042</v>
      </c>
      <c r="Q35" s="24"/>
      <c r="R35" s="21">
        <f>A35*'Data &amp; ANOVA'!$U$53</f>
        <v>5.5618749999999997</v>
      </c>
      <c r="S35" s="21">
        <v>77.2</v>
      </c>
      <c r="T35" s="21">
        <v>77.2</v>
      </c>
      <c r="U35" s="21">
        <f t="shared" si="4"/>
        <v>77.2</v>
      </c>
      <c r="V35" s="21">
        <f>(U35/100)*'Data &amp; ANOVA'!$S$7</f>
        <v>0.17577572617681222</v>
      </c>
      <c r="W35" s="21">
        <f>'Data &amp; ANOVA'!$S$7-V35</f>
        <v>5.1913038300923808E-2</v>
      </c>
      <c r="X35" s="21">
        <f t="shared" si="5"/>
        <v>1.4774091496941131</v>
      </c>
      <c r="Y35" s="24"/>
      <c r="Z35" s="23">
        <f>A35*'Data &amp; ANOVA'!$U$54</f>
        <v>5.5618749999999997</v>
      </c>
      <c r="AA35" s="23">
        <v>85.5</v>
      </c>
      <c r="AB35" s="23">
        <v>90.1</v>
      </c>
      <c r="AC35" s="23">
        <f t="shared" si="6"/>
        <v>87.8</v>
      </c>
      <c r="AD35" s="23">
        <f>(AC35/100)*'Data &amp; ANOVA'!$S$7</f>
        <v>0.19991073521145225</v>
      </c>
      <c r="AE35" s="23">
        <f>'Data &amp; ANOVA'!$S$7-AD35</f>
        <v>2.7778029266283782E-2</v>
      </c>
      <c r="AF35" s="23">
        <f t="shared" si="7"/>
        <v>2.103734234248881</v>
      </c>
      <c r="AG35" s="24"/>
      <c r="AH35" s="23">
        <f>A35*'Data &amp; ANOVA'!$U$55</f>
        <v>5.5618749999999997</v>
      </c>
      <c r="AI35" s="23">
        <v>92.7</v>
      </c>
      <c r="AJ35" s="23">
        <v>94</v>
      </c>
      <c r="AK35" s="23">
        <f t="shared" si="8"/>
        <v>93.35</v>
      </c>
      <c r="AL35" s="23">
        <f>(AK35/100)*'Data &amp; ANOVA'!$S$7</f>
        <v>0.21254746163996657</v>
      </c>
      <c r="AM35" s="23">
        <f>'Data &amp; ANOVA'!$S$7-AL35</f>
        <v>1.514130283776946E-2</v>
      </c>
      <c r="AN35" s="23">
        <f t="shared" si="9"/>
        <v>2.7100532062786451</v>
      </c>
      <c r="AO35" s="24"/>
      <c r="AP35" s="24"/>
      <c r="AQ35" s="24"/>
      <c r="AR35" s="24"/>
    </row>
    <row r="36" spans="1:44" s="15" customFormat="1" x14ac:dyDescent="0.25">
      <c r="A36" s="15">
        <v>12</v>
      </c>
      <c r="B36" s="21">
        <f>A36*'Data &amp; ANOVA'!$U$51</f>
        <v>12.18</v>
      </c>
      <c r="C36" s="21">
        <v>69</v>
      </c>
      <c r="D36" s="21">
        <v>65.2</v>
      </c>
      <c r="E36" s="21">
        <f t="shared" si="0"/>
        <v>67.099999999999994</v>
      </c>
      <c r="F36" s="21">
        <f>(E36/100)*'Data &amp; ANOVA'!$S$7</f>
        <v>0.15277916096456087</v>
      </c>
      <c r="G36" s="21">
        <f>'Data &amp; ANOVA'!$S$7-F36</f>
        <v>7.490960351317516E-2</v>
      </c>
      <c r="H36" s="21">
        <f t="shared" si="1"/>
        <v>1.1096955255460921</v>
      </c>
      <c r="I36" s="24"/>
      <c r="J36" s="23">
        <f>A36*'Data &amp; ANOVA'!$U$52</f>
        <v>12.210000000000004</v>
      </c>
      <c r="K36" s="23">
        <v>98.2</v>
      </c>
      <c r="L36" s="23">
        <v>100</v>
      </c>
      <c r="M36" s="23">
        <f t="shared" si="2"/>
        <v>99.1</v>
      </c>
      <c r="N36" s="23">
        <f>(M36/100)*'Data &amp; ANOVA'!$S$7</f>
        <v>0.22563956559743642</v>
      </c>
      <c r="O36" s="23">
        <f>'Data &amp; ANOVA'!$S$7-N36</f>
        <v>2.0491988802996131E-3</v>
      </c>
      <c r="P36" s="23">
        <f t="shared" si="3"/>
        <v>4.7085286989752504</v>
      </c>
      <c r="Q36" s="24"/>
      <c r="R36" s="23">
        <f>A36*'Data &amp; ANOVA'!$U$53</f>
        <v>6.0674999999999999</v>
      </c>
      <c r="S36" s="23">
        <v>80.7</v>
      </c>
      <c r="T36" s="23">
        <v>80.7</v>
      </c>
      <c r="U36" s="23">
        <f t="shared" si="4"/>
        <v>80.7</v>
      </c>
      <c r="V36" s="23">
        <f>(U36/100)*'Data &amp; ANOVA'!$S$7</f>
        <v>0.183744832933533</v>
      </c>
      <c r="W36" s="23">
        <f>'Data &amp; ANOVA'!$S$7-V36</f>
        <v>4.3943931544203035E-2</v>
      </c>
      <c r="X36" s="23">
        <f t="shared" si="5"/>
        <v>1.6440645897436685</v>
      </c>
      <c r="Y36" s="24"/>
      <c r="Z36" s="23">
        <f>A36*'Data &amp; ANOVA'!$U$54</f>
        <v>6.0674999999999999</v>
      </c>
      <c r="AA36" s="23">
        <v>88.8</v>
      </c>
      <c r="AB36" s="23">
        <v>92.5</v>
      </c>
      <c r="AC36" s="23">
        <f t="shared" si="6"/>
        <v>90.65</v>
      </c>
      <c r="AD36" s="23">
        <f>(AC36/100)*'Data &amp; ANOVA'!$S$7</f>
        <v>0.20639986499906773</v>
      </c>
      <c r="AE36" s="23">
        <f>'Data &amp; ANOVA'!$S$7-AD36</f>
        <v>2.1288899478668299E-2</v>
      </c>
      <c r="AF36" s="23">
        <f t="shared" si="7"/>
        <v>2.3697938426874967</v>
      </c>
      <c r="AG36" s="24"/>
      <c r="AH36" s="23">
        <f>A36*'Data &amp; ANOVA'!$U$55</f>
        <v>6.0674999999999999</v>
      </c>
      <c r="AI36" s="23">
        <v>95.6</v>
      </c>
      <c r="AJ36" s="23">
        <v>96.4</v>
      </c>
      <c r="AK36" s="23">
        <f t="shared" si="8"/>
        <v>96</v>
      </c>
      <c r="AL36" s="23">
        <f>(AK36/100)*'Data &amp; ANOVA'!$S$7</f>
        <v>0.21858121389862659</v>
      </c>
      <c r="AM36" s="23">
        <f>'Data &amp; ANOVA'!$S$7-AL36</f>
        <v>9.1075505791094469E-3</v>
      </c>
      <c r="AN36" s="23">
        <f t="shared" si="9"/>
        <v>3.2183756998265176</v>
      </c>
      <c r="AO36" s="24"/>
      <c r="AP36" s="24"/>
      <c r="AQ36" s="24"/>
      <c r="AR36" s="24"/>
    </row>
    <row r="37" spans="1:44" s="15" customFormat="1" x14ac:dyDescent="0.25">
      <c r="A37" s="15">
        <v>13</v>
      </c>
      <c r="B37" s="21">
        <f>A37*'Data &amp; ANOVA'!$U$51</f>
        <v>13.194999999999999</v>
      </c>
      <c r="C37" s="21">
        <v>73.900000000000006</v>
      </c>
      <c r="D37" s="21">
        <v>70.3</v>
      </c>
      <c r="E37" s="21">
        <f t="shared" si="0"/>
        <v>72.099999999999994</v>
      </c>
      <c r="F37" s="21">
        <f>(E37/100)*'Data &amp; ANOVA'!$S$7</f>
        <v>0.16416359918844767</v>
      </c>
      <c r="G37" s="21">
        <f>'Data &amp; ANOVA'!$S$7-F37</f>
        <v>6.3525165289288366E-2</v>
      </c>
      <c r="H37" s="21">
        <f t="shared" si="1"/>
        <v>1.2745414944900981</v>
      </c>
      <c r="I37" s="24"/>
      <c r="J37" s="26">
        <f>A37*'Data &amp; ANOVA'!$U$52</f>
        <v>13.227500000000004</v>
      </c>
      <c r="K37" s="26">
        <v>100</v>
      </c>
      <c r="L37" s="26"/>
      <c r="M37" s="26">
        <f t="shared" si="2"/>
        <v>100</v>
      </c>
      <c r="N37" s="26">
        <f>(M37/100)*'Data &amp; ANOVA'!$S$7</f>
        <v>0.22768876447773603</v>
      </c>
      <c r="O37" s="26">
        <f>'Data &amp; ANOVA'!$S$7-N37</f>
        <v>0</v>
      </c>
      <c r="P37" s="26" t="e">
        <f t="shared" si="3"/>
        <v>#DIV/0!</v>
      </c>
      <c r="Q37" s="24"/>
      <c r="R37" s="23">
        <f>A37*'Data &amp; ANOVA'!$U$53</f>
        <v>6.5731250000000001</v>
      </c>
      <c r="S37" s="23">
        <v>83.8</v>
      </c>
      <c r="T37" s="23">
        <v>83.6</v>
      </c>
      <c r="U37" s="23">
        <f t="shared" si="4"/>
        <v>83.699999999999989</v>
      </c>
      <c r="V37" s="23">
        <f>(U37/100)*'Data &amp; ANOVA'!$S$7</f>
        <v>0.19057549586786501</v>
      </c>
      <c r="W37" s="23">
        <f>'Data &amp; ANOVA'!$S$7-V37</f>
        <v>3.711326860987102E-2</v>
      </c>
      <c r="X37" s="23">
        <f t="shared" si="5"/>
        <v>1.81300457784179</v>
      </c>
      <c r="Y37" s="24"/>
      <c r="Z37" s="23">
        <f>A37*'Data &amp; ANOVA'!$U$54</f>
        <v>6.5731250000000001</v>
      </c>
      <c r="AA37" s="23">
        <v>91.5</v>
      </c>
      <c r="AB37" s="23">
        <v>94.2</v>
      </c>
      <c r="AC37" s="23">
        <f t="shared" si="6"/>
        <v>92.85</v>
      </c>
      <c r="AD37" s="23">
        <f>(AC37/100)*'Data &amp; ANOVA'!$S$7</f>
        <v>0.2114090178175779</v>
      </c>
      <c r="AE37" s="23">
        <f>'Data &amp; ANOVA'!$S$7-AD37</f>
        <v>1.6279746660158134E-2</v>
      </c>
      <c r="AF37" s="23">
        <f t="shared" si="7"/>
        <v>2.6380578292821748</v>
      </c>
      <c r="AG37" s="24"/>
      <c r="AH37" s="23">
        <f>A37*'Data &amp; ANOVA'!$U$55</f>
        <v>6.5731250000000001</v>
      </c>
      <c r="AI37" s="23">
        <v>96.9</v>
      </c>
      <c r="AJ37" s="23">
        <v>97.9</v>
      </c>
      <c r="AK37" s="23">
        <f t="shared" si="8"/>
        <v>97.4</v>
      </c>
      <c r="AL37" s="23">
        <f>(AK37/100)*'Data &amp; ANOVA'!$S$7</f>
        <v>0.22176885660131493</v>
      </c>
      <c r="AM37" s="23">
        <f>'Data &amp; ANOVA'!$S$7-AL37</f>
        <v>5.9199078764211044E-3</v>
      </c>
      <c r="AN37" s="23">
        <f t="shared" si="9"/>
        <v>3.6491586159189779</v>
      </c>
      <c r="AO37" s="24"/>
      <c r="AP37" s="24"/>
      <c r="AQ37" s="24"/>
      <c r="AR37" s="24"/>
    </row>
    <row r="38" spans="1:44" s="15" customFormat="1" x14ac:dyDescent="0.25">
      <c r="A38" s="15">
        <v>14</v>
      </c>
      <c r="B38" s="21">
        <f>A38*'Data &amp; ANOVA'!$U$51</f>
        <v>14.209999999999999</v>
      </c>
      <c r="C38" s="21">
        <v>78.5</v>
      </c>
      <c r="D38" s="21">
        <v>74.099999999999994</v>
      </c>
      <c r="E38" s="21">
        <f t="shared" si="0"/>
        <v>76.3</v>
      </c>
      <c r="F38" s="21">
        <f>(E38/100)*'Data &amp; ANOVA'!$S$7</f>
        <v>0.17372652729651258</v>
      </c>
      <c r="G38" s="21">
        <f>'Data &amp; ANOVA'!$S$7-F38</f>
        <v>5.3962237181223449E-2</v>
      </c>
      <c r="H38" s="21">
        <f t="shared" si="1"/>
        <v>1.4376931351763327</v>
      </c>
      <c r="I38" s="24"/>
      <c r="J38" s="29"/>
      <c r="K38" s="29"/>
      <c r="L38" s="29"/>
      <c r="M38" s="29"/>
      <c r="N38" s="29"/>
      <c r="O38" s="29"/>
      <c r="P38" s="29"/>
      <c r="Q38" s="24"/>
      <c r="R38" s="23">
        <f>A38*'Data &amp; ANOVA'!$U$53</f>
        <v>7.0787499999999994</v>
      </c>
      <c r="S38" s="23">
        <v>86.5</v>
      </c>
      <c r="T38" s="23">
        <v>85.9</v>
      </c>
      <c r="U38" s="23">
        <f t="shared" si="4"/>
        <v>86.2</v>
      </c>
      <c r="V38" s="23">
        <f>(U38/100)*'Data &amp; ANOVA'!$S$7</f>
        <v>0.19626771497980847</v>
      </c>
      <c r="W38" s="23">
        <f>'Data &amp; ANOVA'!$S$7-V38</f>
        <v>3.1421049497927567E-2</v>
      </c>
      <c r="X38" s="23">
        <f t="shared" si="5"/>
        <v>1.9795010934913491</v>
      </c>
      <c r="Y38" s="24"/>
      <c r="Z38" s="23">
        <f>A38*'Data &amp; ANOVA'!$U$54</f>
        <v>7.0787499999999994</v>
      </c>
      <c r="AA38" s="23">
        <v>93.3</v>
      </c>
      <c r="AB38" s="23">
        <v>95.8</v>
      </c>
      <c r="AC38" s="23">
        <f t="shared" si="6"/>
        <v>94.55</v>
      </c>
      <c r="AD38" s="23">
        <f>(AC38/100)*'Data &amp; ANOVA'!$S$7</f>
        <v>0.21527972681369942</v>
      </c>
      <c r="AE38" s="23">
        <f>'Data &amp; ANOVA'!$S$7-AD38</f>
        <v>1.2409037664036615E-2</v>
      </c>
      <c r="AF38" s="23">
        <f t="shared" si="7"/>
        <v>2.9095545773129383</v>
      </c>
      <c r="AG38" s="24"/>
      <c r="AH38" s="23">
        <f>A38*'Data &amp; ANOVA'!$U$55</f>
        <v>7.0787499999999994</v>
      </c>
      <c r="AI38" s="23">
        <v>98.1</v>
      </c>
      <c r="AJ38" s="23">
        <v>99.1</v>
      </c>
      <c r="AK38" s="23">
        <f t="shared" si="8"/>
        <v>98.6</v>
      </c>
      <c r="AL38" s="23">
        <f>(AK38/100)*'Data &amp; ANOVA'!$S$7</f>
        <v>0.22450112177504772</v>
      </c>
      <c r="AM38" s="23">
        <f>'Data &amp; ANOVA'!$S$7-AL38</f>
        <v>3.1876427026883147E-3</v>
      </c>
      <c r="AN38" s="23">
        <f t="shared" si="9"/>
        <v>4.2681978243251928</v>
      </c>
      <c r="AO38" s="24"/>
      <c r="AP38" s="24"/>
      <c r="AQ38" s="24"/>
      <c r="AR38" s="24"/>
    </row>
    <row r="39" spans="1:44" s="15" customFormat="1" x14ac:dyDescent="0.25">
      <c r="A39" s="15">
        <v>15</v>
      </c>
      <c r="B39" s="23">
        <f>A39*'Data &amp; ANOVA'!$U$51</f>
        <v>15.224999999999998</v>
      </c>
      <c r="C39" s="23">
        <v>83.1</v>
      </c>
      <c r="D39" s="23">
        <v>78.5</v>
      </c>
      <c r="E39" s="23">
        <f t="shared" si="0"/>
        <v>80.8</v>
      </c>
      <c r="F39" s="23">
        <f>(E39/100)*'Data &amp; ANOVA'!$S$7</f>
        <v>0.1839725216980107</v>
      </c>
      <c r="G39" s="23">
        <f>'Data &amp; ANOVA'!$S$7-F39</f>
        <v>4.3716242779725328E-2</v>
      </c>
      <c r="H39" s="23">
        <f t="shared" si="1"/>
        <v>1.6482579042836822</v>
      </c>
      <c r="I39" s="24"/>
      <c r="J39" s="29"/>
      <c r="K39" s="29"/>
      <c r="L39" s="29"/>
      <c r="M39" s="29"/>
      <c r="N39" s="29"/>
      <c r="O39" s="29"/>
      <c r="P39" s="29"/>
      <c r="Q39" s="24"/>
      <c r="R39" s="23">
        <f>A39*'Data &amp; ANOVA'!$U$53</f>
        <v>7.5843749999999996</v>
      </c>
      <c r="S39" s="23">
        <v>89</v>
      </c>
      <c r="T39" s="23">
        <v>87.7</v>
      </c>
      <c r="U39" s="23">
        <f t="shared" si="4"/>
        <v>88.35</v>
      </c>
      <c r="V39" s="23">
        <f>(U39/100)*'Data &amp; ANOVA'!$S$7</f>
        <v>0.20116302341607978</v>
      </c>
      <c r="W39" s="23">
        <f>'Data &amp; ANOVA'!$S$7-V39</f>
        <v>2.6525741061656255E-2</v>
      </c>
      <c r="X39" s="23">
        <f t="shared" si="5"/>
        <v>2.1488635056427978</v>
      </c>
      <c r="Y39" s="24"/>
      <c r="Z39" s="23">
        <f>A39*'Data &amp; ANOVA'!$U$54</f>
        <v>7.5843749999999996</v>
      </c>
      <c r="AA39" s="23">
        <v>95.1</v>
      </c>
      <c r="AB39" s="23">
        <v>96.6</v>
      </c>
      <c r="AC39" s="23">
        <f t="shared" si="6"/>
        <v>95.85</v>
      </c>
      <c r="AD39" s="23">
        <f>(AC39/100)*'Data &amp; ANOVA'!$S$7</f>
        <v>0.21823968075190997</v>
      </c>
      <c r="AE39" s="23">
        <f>'Data &amp; ANOVA'!$S$7-AD39</f>
        <v>9.4490837258260629E-3</v>
      </c>
      <c r="AF39" s="23">
        <f t="shared" si="7"/>
        <v>3.1820618517454826</v>
      </c>
      <c r="AG39" s="24"/>
      <c r="AH39" s="23">
        <f>A39*'Data &amp; ANOVA'!$U$55</f>
        <v>7.5843749999999996</v>
      </c>
      <c r="AI39" s="23">
        <v>99.1</v>
      </c>
      <c r="AJ39" s="23">
        <v>99.8</v>
      </c>
      <c r="AK39" s="23">
        <f t="shared" si="8"/>
        <v>99.449999999999989</v>
      </c>
      <c r="AL39" s="23">
        <f>(AK39/100)*'Data &amp; ANOVA'!$S$7</f>
        <v>0.22643647627310848</v>
      </c>
      <c r="AM39" s="23">
        <f>'Data &amp; ANOVA'!$S$7-AL39</f>
        <v>1.2522882046275552E-3</v>
      </c>
      <c r="AN39" s="23">
        <f t="shared" si="9"/>
        <v>5.2025070617020237</v>
      </c>
      <c r="AO39" s="24"/>
      <c r="AP39" s="24"/>
      <c r="AQ39" s="24"/>
      <c r="AR39" s="24"/>
    </row>
    <row r="40" spans="1:44" s="15" customFormat="1" x14ac:dyDescent="0.25">
      <c r="A40" s="15">
        <v>16</v>
      </c>
      <c r="B40" s="23">
        <f>A40*'Data &amp; ANOVA'!$U$51</f>
        <v>16.239999999999998</v>
      </c>
      <c r="C40" s="23">
        <v>86.4</v>
      </c>
      <c r="D40" s="23">
        <v>82</v>
      </c>
      <c r="E40" s="23">
        <f t="shared" si="0"/>
        <v>84.2</v>
      </c>
      <c r="F40" s="23">
        <f>(E40/100)*'Data &amp; ANOVA'!$S$7</f>
        <v>0.19171393969025377</v>
      </c>
      <c r="G40" s="23">
        <f>'Data &amp; ANOVA'!$S$7-F40</f>
        <v>3.5974824787482262E-2</v>
      </c>
      <c r="H40" s="23">
        <f t="shared" si="1"/>
        <v>1.843158243284498</v>
      </c>
      <c r="I40" s="24"/>
      <c r="J40" s="29"/>
      <c r="K40" s="29"/>
      <c r="L40" s="29"/>
      <c r="M40" s="29"/>
      <c r="N40" s="29"/>
      <c r="O40" s="29"/>
      <c r="P40" s="29"/>
      <c r="Q40" s="24"/>
      <c r="R40" s="23">
        <f>A40*'Data &amp; ANOVA'!$U$53</f>
        <v>8.09</v>
      </c>
      <c r="S40" s="23">
        <v>90</v>
      </c>
      <c r="T40" s="23">
        <v>89.2</v>
      </c>
      <c r="U40" s="23">
        <f t="shared" si="4"/>
        <v>89.6</v>
      </c>
      <c r="V40" s="23">
        <f>(U40/100)*'Data &amp; ANOVA'!$S$7</f>
        <v>0.20400913297205148</v>
      </c>
      <c r="W40" s="23">
        <f>'Data &amp; ANOVA'!$S$7-V40</f>
        <v>2.3679631505684556E-2</v>
      </c>
      <c r="X40" s="23">
        <f t="shared" si="5"/>
        <v>2.2623638795071805</v>
      </c>
      <c r="Y40" s="24"/>
      <c r="Z40" s="23">
        <f>A40*'Data &amp; ANOVA'!$U$54</f>
        <v>8.09</v>
      </c>
      <c r="AA40" s="23">
        <v>95.9</v>
      </c>
      <c r="AB40" s="23">
        <v>98.1</v>
      </c>
      <c r="AC40" s="23">
        <f t="shared" si="6"/>
        <v>97</v>
      </c>
      <c r="AD40" s="23">
        <f>(AC40/100)*'Data &amp; ANOVA'!$S$7</f>
        <v>0.22085810154340393</v>
      </c>
      <c r="AE40" s="23">
        <f>'Data &amp; ANOVA'!$S$7-AD40</f>
        <v>6.830662934332099E-3</v>
      </c>
      <c r="AF40" s="23">
        <f t="shared" si="7"/>
        <v>3.5065578973199791</v>
      </c>
      <c r="AG40" s="24"/>
      <c r="AH40" s="26">
        <f>A40*'Data &amp; ANOVA'!$U$55</f>
        <v>8.09</v>
      </c>
      <c r="AI40" s="26">
        <v>100</v>
      </c>
      <c r="AJ40" s="26">
        <v>100</v>
      </c>
      <c r="AK40" s="26">
        <f t="shared" si="8"/>
        <v>100</v>
      </c>
      <c r="AL40" s="26">
        <f>(AK40/100)*'Data &amp; ANOVA'!$S$7</f>
        <v>0.22768876447773603</v>
      </c>
      <c r="AM40" s="26">
        <f>'Data &amp; ANOVA'!$S$7-AL40</f>
        <v>0</v>
      </c>
      <c r="AN40" s="26" t="e">
        <f t="shared" si="9"/>
        <v>#DIV/0!</v>
      </c>
      <c r="AO40" s="24"/>
      <c r="AP40" s="24"/>
      <c r="AQ40" s="24"/>
      <c r="AR40" s="24"/>
    </row>
    <row r="41" spans="1:44" s="15" customFormat="1" x14ac:dyDescent="0.25">
      <c r="A41" s="15">
        <v>17</v>
      </c>
      <c r="B41" s="23">
        <f>A41*'Data &amp; ANOVA'!$U$51</f>
        <v>17.254999999999999</v>
      </c>
      <c r="C41" s="23">
        <v>90</v>
      </c>
      <c r="D41" s="23">
        <v>86.4</v>
      </c>
      <c r="E41" s="23">
        <f t="shared" si="0"/>
        <v>88.2</v>
      </c>
      <c r="F41" s="23">
        <f>(E41/100)*'Data &amp; ANOVA'!$S$7</f>
        <v>0.20082149026936319</v>
      </c>
      <c r="G41" s="23">
        <f>'Data &amp; ANOVA'!$S$7-F41</f>
        <v>2.6867274208372843E-2</v>
      </c>
      <c r="H41" s="23">
        <f t="shared" si="1"/>
        <v>2.1350686518457995</v>
      </c>
      <c r="I41" s="24"/>
      <c r="J41" s="29"/>
      <c r="K41" s="29"/>
      <c r="L41" s="29"/>
      <c r="M41" s="29"/>
      <c r="N41" s="29"/>
      <c r="O41" s="29"/>
      <c r="P41" s="29"/>
      <c r="Q41" s="24"/>
      <c r="R41" s="23">
        <f>A41*'Data &amp; ANOVA'!$U$53</f>
        <v>8.5956250000000001</v>
      </c>
      <c r="S41" s="23">
        <v>91.3</v>
      </c>
      <c r="T41" s="23">
        <v>90.5</v>
      </c>
      <c r="U41" s="23">
        <f t="shared" si="4"/>
        <v>90.9</v>
      </c>
      <c r="V41" s="23">
        <f>(U41/100)*'Data &amp; ANOVA'!$S$7</f>
        <v>0.20696908691026206</v>
      </c>
      <c r="W41" s="23">
        <f>'Data &amp; ANOVA'!$S$7-V41</f>
        <v>2.0719677567473976E-2</v>
      </c>
      <c r="X41" s="23">
        <f t="shared" si="5"/>
        <v>2.3958952721317037</v>
      </c>
      <c r="Y41" s="24"/>
      <c r="Z41" s="23">
        <f>A41*'Data &amp; ANOVA'!$U$54</f>
        <v>8.5956250000000001</v>
      </c>
      <c r="AA41" s="23">
        <v>96.7</v>
      </c>
      <c r="AB41" s="23">
        <v>98.1</v>
      </c>
      <c r="AC41" s="23">
        <f t="shared" si="6"/>
        <v>97.4</v>
      </c>
      <c r="AD41" s="23">
        <f>(AC41/100)*'Data &amp; ANOVA'!$S$7</f>
        <v>0.22176885660131493</v>
      </c>
      <c r="AE41" s="23">
        <f>'Data &amp; ANOVA'!$S$7-AD41</f>
        <v>5.9199078764211044E-3</v>
      </c>
      <c r="AF41" s="23">
        <f t="shared" si="7"/>
        <v>3.6496587409606605</v>
      </c>
      <c r="AG41" s="24"/>
      <c r="AH41" s="29"/>
      <c r="AI41" s="29"/>
      <c r="AJ41" s="29"/>
      <c r="AK41" s="29"/>
      <c r="AL41" s="29"/>
      <c r="AM41" s="29"/>
      <c r="AN41" s="29"/>
      <c r="AO41" s="24"/>
      <c r="AP41" s="24"/>
      <c r="AQ41" s="24"/>
      <c r="AR41" s="24"/>
    </row>
    <row r="42" spans="1:44" s="15" customFormat="1" x14ac:dyDescent="0.25">
      <c r="A42" s="15">
        <v>18</v>
      </c>
      <c r="B42" s="23">
        <f>A42*'Data &amp; ANOVA'!$U$51</f>
        <v>18.27</v>
      </c>
      <c r="C42" s="23">
        <v>94.1</v>
      </c>
      <c r="D42" s="23">
        <v>89</v>
      </c>
      <c r="E42" s="23">
        <f t="shared" si="0"/>
        <v>91.55</v>
      </c>
      <c r="F42" s="23">
        <f>(E42/100)*'Data &amp; ANOVA'!$S$7</f>
        <v>0.20844906387936735</v>
      </c>
      <c r="G42" s="23">
        <f>'Data &amp; ANOVA'!$S$7-F42</f>
        <v>1.9239700598368686E-2</v>
      </c>
      <c r="H42" s="23">
        <f t="shared" si="1"/>
        <v>2.4690017419483365</v>
      </c>
      <c r="I42" s="24"/>
      <c r="J42" s="29"/>
      <c r="K42" s="29"/>
      <c r="L42" s="29"/>
      <c r="M42" s="29"/>
      <c r="N42" s="29"/>
      <c r="O42" s="29"/>
      <c r="P42" s="29"/>
      <c r="Q42" s="24"/>
      <c r="R42" s="23">
        <f>A42*'Data &amp; ANOVA'!$U$53</f>
        <v>9.1012500000000003</v>
      </c>
      <c r="S42" s="23">
        <v>92.4</v>
      </c>
      <c r="T42" s="23">
        <v>91.7</v>
      </c>
      <c r="U42" s="23">
        <f t="shared" si="4"/>
        <v>92.050000000000011</v>
      </c>
      <c r="V42" s="23">
        <f>(U42/100)*'Data &amp; ANOVA'!$S$7</f>
        <v>0.20958750770175605</v>
      </c>
      <c r="W42" s="23">
        <f>'Data &amp; ANOVA'!$S$7-V42</f>
        <v>1.8101256775979985E-2</v>
      </c>
      <c r="X42" s="23">
        <f t="shared" si="5"/>
        <v>2.5309977569882691</v>
      </c>
      <c r="Y42" s="24"/>
      <c r="Z42" s="23">
        <f>A42*'Data &amp; ANOVA'!$U$54</f>
        <v>9.1012500000000003</v>
      </c>
      <c r="AA42" s="23">
        <v>97.4</v>
      </c>
      <c r="AB42" s="23">
        <v>98.2</v>
      </c>
      <c r="AC42" s="23">
        <f t="shared" si="6"/>
        <v>97.800000000000011</v>
      </c>
      <c r="AD42" s="23">
        <f>(AC42/100)*'Data &amp; ANOVA'!$S$7</f>
        <v>0.22267961165922587</v>
      </c>
      <c r="AE42" s="23">
        <f>'Data &amp; ANOVA'!$S$7-AD42</f>
        <v>5.0091528185101653E-3</v>
      </c>
      <c r="AF42" s="23">
        <f t="shared" si="7"/>
        <v>3.8167128256238265</v>
      </c>
      <c r="AG42" s="24"/>
      <c r="AH42" s="29"/>
      <c r="AI42" s="29"/>
      <c r="AJ42" s="29"/>
      <c r="AK42" s="29"/>
      <c r="AL42" s="29"/>
      <c r="AM42" s="29"/>
      <c r="AN42" s="29"/>
      <c r="AO42" s="24"/>
      <c r="AP42" s="24"/>
      <c r="AQ42" s="24"/>
      <c r="AR42" s="24"/>
    </row>
    <row r="43" spans="1:44" s="15" customFormat="1" x14ac:dyDescent="0.25">
      <c r="A43" s="15">
        <v>19</v>
      </c>
      <c r="B43" s="23">
        <f>A43*'Data &amp; ANOVA'!$U$51</f>
        <v>19.284999999999997</v>
      </c>
      <c r="C43" s="23">
        <v>96.6</v>
      </c>
      <c r="D43" s="23">
        <v>92</v>
      </c>
      <c r="E43" s="23">
        <f t="shared" si="0"/>
        <v>94.3</v>
      </c>
      <c r="F43" s="23">
        <f>(E43/100)*'Data &amp; ANOVA'!$S$7</f>
        <v>0.21471050490250507</v>
      </c>
      <c r="G43" s="23">
        <f>'Data &amp; ANOVA'!$S$7-F43</f>
        <v>1.2978259575230966E-2</v>
      </c>
      <c r="H43" s="23">
        <f t="shared" si="1"/>
        <v>2.862702008476913</v>
      </c>
      <c r="I43" s="24"/>
      <c r="J43" s="29"/>
      <c r="K43" s="29"/>
      <c r="L43" s="29"/>
      <c r="M43" s="29"/>
      <c r="N43" s="29"/>
      <c r="O43" s="29"/>
      <c r="P43" s="29"/>
      <c r="Q43" s="24"/>
      <c r="R43" s="23">
        <f>A43*'Data &amp; ANOVA'!$U$53</f>
        <v>9.6068750000000005</v>
      </c>
      <c r="S43" s="23">
        <v>93.2</v>
      </c>
      <c r="T43" s="23">
        <v>92.3</v>
      </c>
      <c r="U43" s="23">
        <f t="shared" si="4"/>
        <v>92.75</v>
      </c>
      <c r="V43" s="23">
        <f>(U43/100)*'Data &amp; ANOVA'!$S$7</f>
        <v>0.21118132905310016</v>
      </c>
      <c r="W43" s="23">
        <f>'Data &amp; ANOVA'!$S$7-V43</f>
        <v>1.6507435424635869E-2</v>
      </c>
      <c r="X43" s="23">
        <f t="shared" si="5"/>
        <v>2.6231682167879242</v>
      </c>
      <c r="Y43" s="24"/>
      <c r="Z43" s="23">
        <f>A43*'Data &amp; ANOVA'!$U$54</f>
        <v>9.6068750000000005</v>
      </c>
      <c r="AA43" s="23">
        <v>97.7</v>
      </c>
      <c r="AB43" s="23">
        <v>98.9</v>
      </c>
      <c r="AC43" s="23">
        <f t="shared" si="6"/>
        <v>98.300000000000011</v>
      </c>
      <c r="AD43" s="23">
        <f>(AC43/100)*'Data &amp; ANOVA'!$S$7</f>
        <v>0.22381805548161454</v>
      </c>
      <c r="AE43" s="23">
        <f>'Data &amp; ANOVA'!$S$7-AD43</f>
        <v>3.8707089961214913E-3</v>
      </c>
      <c r="AF43" s="23">
        <f t="shared" si="7"/>
        <v>4.0745419349259269</v>
      </c>
      <c r="AG43" s="24"/>
      <c r="AH43" s="29"/>
      <c r="AI43" s="29"/>
      <c r="AJ43" s="29"/>
      <c r="AK43" s="29"/>
      <c r="AL43" s="29"/>
      <c r="AM43" s="29"/>
      <c r="AN43" s="29"/>
      <c r="AO43" s="24"/>
      <c r="AP43" s="24"/>
      <c r="AQ43" s="24"/>
      <c r="AR43" s="24"/>
    </row>
    <row r="44" spans="1:44" s="15" customFormat="1" x14ac:dyDescent="0.25">
      <c r="A44" s="15">
        <v>20</v>
      </c>
      <c r="B44" s="23">
        <f>A44*'Data &amp; ANOVA'!$U$51</f>
        <v>20.299999999999997</v>
      </c>
      <c r="C44" s="23">
        <v>98.7</v>
      </c>
      <c r="D44" s="23">
        <v>94.6</v>
      </c>
      <c r="E44" s="23">
        <f t="shared" si="0"/>
        <v>96.65</v>
      </c>
      <c r="F44" s="23">
        <f>(E44/100)*'Data &amp; ANOVA'!$S$7</f>
        <v>0.22006119086773188</v>
      </c>
      <c r="G44" s="23">
        <f>'Data &amp; ANOVA'!$S$7-F44</f>
        <v>7.6275736100041569E-3</v>
      </c>
      <c r="H44" s="23">
        <f t="shared" si="1"/>
        <v>3.3942078374804434</v>
      </c>
      <c r="I44" s="24"/>
      <c r="J44" s="29"/>
      <c r="K44" s="29"/>
      <c r="L44" s="29"/>
      <c r="M44" s="29"/>
      <c r="N44" s="29"/>
      <c r="O44" s="29"/>
      <c r="P44" s="29"/>
      <c r="Q44" s="24"/>
      <c r="R44" s="23">
        <f>A44*'Data &amp; ANOVA'!$U$53</f>
        <v>10.112500000000001</v>
      </c>
      <c r="S44" s="23">
        <v>94.2</v>
      </c>
      <c r="T44" s="23">
        <v>92.9</v>
      </c>
      <c r="U44" s="23">
        <f t="shared" si="4"/>
        <v>93.550000000000011</v>
      </c>
      <c r="V44" s="23">
        <f>(U44/100)*'Data &amp; ANOVA'!$S$7</f>
        <v>0.21300283916892207</v>
      </c>
      <c r="W44" s="23">
        <f>'Data &amp; ANOVA'!$S$7-V44</f>
        <v>1.4685925308813963E-2</v>
      </c>
      <c r="X44" s="23">
        <f t="shared" si="5"/>
        <v>2.7400895548468274</v>
      </c>
      <c r="Y44" s="24"/>
      <c r="Z44" s="23">
        <f>A44*'Data &amp; ANOVA'!$U$54</f>
        <v>10.112500000000001</v>
      </c>
      <c r="AA44" s="23">
        <v>98.2</v>
      </c>
      <c r="AB44" s="23">
        <v>99.1</v>
      </c>
      <c r="AC44" s="23">
        <f t="shared" si="6"/>
        <v>98.65</v>
      </c>
      <c r="AD44" s="23">
        <f>(AC44/100)*'Data &amp; ANOVA'!$S$7</f>
        <v>0.2246149661572866</v>
      </c>
      <c r="AE44" s="23">
        <f>'Data &amp; ANOVA'!$S$7-AD44</f>
        <v>3.0737983204494335E-3</v>
      </c>
      <c r="AF44" s="23">
        <f t="shared" si="7"/>
        <v>4.305065593537754</v>
      </c>
      <c r="AG44" s="24"/>
      <c r="AH44" s="29"/>
      <c r="AI44" s="29"/>
      <c r="AJ44" s="29"/>
      <c r="AK44" s="29"/>
      <c r="AL44" s="29"/>
      <c r="AM44" s="29"/>
      <c r="AN44" s="29"/>
      <c r="AO44" s="24"/>
      <c r="AP44" s="24"/>
      <c r="AQ44" s="24"/>
      <c r="AR44" s="24"/>
    </row>
    <row r="45" spans="1:44" s="15" customFormat="1" x14ac:dyDescent="0.25">
      <c r="A45" s="15">
        <v>21</v>
      </c>
      <c r="B45" s="23">
        <f>A45*'Data &amp; ANOVA'!$U$51</f>
        <v>21.314999999999998</v>
      </c>
      <c r="C45" s="23">
        <v>100</v>
      </c>
      <c r="D45" s="23">
        <v>97.4</v>
      </c>
      <c r="E45" s="23">
        <f t="shared" si="0"/>
        <v>98.7</v>
      </c>
      <c r="F45" s="23">
        <f>(E45/100)*'Data &amp; ANOVA'!$S$7</f>
        <v>0.22472881053952545</v>
      </c>
      <c r="G45" s="23">
        <f>'Data &amp; ANOVA'!$S$7-F45</f>
        <v>2.9599539382105799E-3</v>
      </c>
      <c r="H45" s="23">
        <f t="shared" si="1"/>
        <v>4.3408039188499234</v>
      </c>
      <c r="I45" s="24"/>
      <c r="J45" s="29"/>
      <c r="K45" s="29"/>
      <c r="L45" s="29"/>
      <c r="M45" s="29"/>
      <c r="N45" s="29"/>
      <c r="O45" s="29"/>
      <c r="P45" s="29"/>
      <c r="Q45" s="24"/>
      <c r="R45" s="23">
        <f>A45*'Data &amp; ANOVA'!$U$53</f>
        <v>10.618124999999999</v>
      </c>
      <c r="S45" s="23">
        <v>94.6</v>
      </c>
      <c r="T45" s="23">
        <v>93.5</v>
      </c>
      <c r="U45" s="23">
        <f t="shared" si="4"/>
        <v>94.05</v>
      </c>
      <c r="V45" s="23">
        <f>(U45/100)*'Data &amp; ANOVA'!$S$7</f>
        <v>0.21414128299131074</v>
      </c>
      <c r="W45" s="23">
        <f>'Data &amp; ANOVA'!$S$7-V45</f>
        <v>1.3547481486425289E-2</v>
      </c>
      <c r="X45" s="23">
        <f t="shared" si="5"/>
        <v>2.8207784660969697</v>
      </c>
      <c r="Y45" s="24"/>
      <c r="Z45" s="26">
        <f>A45*'Data &amp; ANOVA'!$U$54</f>
        <v>10.618124999999999</v>
      </c>
      <c r="AA45" s="26">
        <v>99.1</v>
      </c>
      <c r="AB45" s="26">
        <v>99.3</v>
      </c>
      <c r="AC45" s="26">
        <f t="shared" si="6"/>
        <v>99.199999999999989</v>
      </c>
      <c r="AD45" s="26">
        <f>(AC45/100)*'Data &amp; ANOVA'!$S$7</f>
        <v>0.22586725436191413</v>
      </c>
      <c r="AE45" s="26">
        <f>'Data &amp; ANOVA'!$S$7-AD45</f>
        <v>1.821510115821906E-3</v>
      </c>
      <c r="AF45" s="26">
        <f t="shared" si="7"/>
        <v>4.8283137373022917</v>
      </c>
      <c r="AG45" s="24"/>
      <c r="AH45" s="29"/>
      <c r="AI45" s="29"/>
      <c r="AJ45" s="29"/>
      <c r="AK45" s="29"/>
      <c r="AL45" s="29"/>
      <c r="AM45" s="29"/>
      <c r="AN45" s="29"/>
      <c r="AO45" s="24"/>
      <c r="AP45" s="24"/>
      <c r="AQ45" s="24"/>
      <c r="AR45" s="24"/>
    </row>
    <row r="46" spans="1:44" s="15" customFormat="1" x14ac:dyDescent="0.25">
      <c r="A46" s="15">
        <v>22</v>
      </c>
      <c r="B46" s="23">
        <f>A46*'Data &amp; ANOVA'!$U$51</f>
        <v>22.33</v>
      </c>
      <c r="C46" s="23"/>
      <c r="D46" s="23">
        <v>99.7</v>
      </c>
      <c r="E46" s="23">
        <f t="shared" si="0"/>
        <v>99.7</v>
      </c>
      <c r="F46" s="23">
        <f>(E46/100)*'Data &amp; ANOVA'!$S$7</f>
        <v>0.22700569818430283</v>
      </c>
      <c r="G46" s="23">
        <f>'Data &amp; ANOVA'!$S$7-F46</f>
        <v>6.8306629343320435E-4</v>
      </c>
      <c r="H46" s="23">
        <f t="shared" si="1"/>
        <v>5.8071409876433595</v>
      </c>
      <c r="I46" s="24"/>
      <c r="J46" s="29"/>
      <c r="K46" s="29"/>
      <c r="L46" s="29"/>
      <c r="M46" s="29"/>
      <c r="N46" s="29"/>
      <c r="O46" s="29"/>
      <c r="P46" s="29"/>
      <c r="Q46" s="24"/>
      <c r="R46" s="23">
        <f>A46*'Data &amp; ANOVA'!$U$53</f>
        <v>11.123749999999999</v>
      </c>
      <c r="S46" s="23">
        <v>95.5</v>
      </c>
      <c r="T46" s="23">
        <v>93.8</v>
      </c>
      <c r="U46" s="23">
        <f t="shared" si="4"/>
        <v>94.65</v>
      </c>
      <c r="V46" s="23">
        <f>(U46/100)*'Data &amp; ANOVA'!$S$7</f>
        <v>0.21550741557817715</v>
      </c>
      <c r="W46" s="23">
        <f>'Data &amp; ANOVA'!$S$7-V46</f>
        <v>1.218134889955888E-2</v>
      </c>
      <c r="X46" s="23">
        <f t="shared" si="5"/>
        <v>2.9270731247465926</v>
      </c>
      <c r="Y46" s="24"/>
      <c r="Z46" s="29"/>
      <c r="AA46" s="29"/>
      <c r="AB46" s="29"/>
      <c r="AC46" s="29"/>
      <c r="AD46" s="29"/>
      <c r="AE46" s="29"/>
      <c r="AF46" s="29"/>
      <c r="AG46" s="24"/>
      <c r="AH46" s="29"/>
      <c r="AI46" s="29"/>
      <c r="AJ46" s="29"/>
      <c r="AK46" s="29"/>
      <c r="AL46" s="29"/>
      <c r="AM46" s="29"/>
      <c r="AN46" s="29"/>
      <c r="AO46" s="24"/>
      <c r="AP46" s="24"/>
      <c r="AQ46" s="24"/>
      <c r="AR46" s="24"/>
    </row>
    <row r="47" spans="1:44" s="15" customFormat="1" x14ac:dyDescent="0.25">
      <c r="A47" s="15">
        <v>23</v>
      </c>
      <c r="B47" s="23">
        <f>A47*'Data &amp; ANOVA'!$U$51</f>
        <v>23.344999999999999</v>
      </c>
      <c r="C47" s="23"/>
      <c r="D47" s="23">
        <v>100</v>
      </c>
      <c r="E47" s="23">
        <f t="shared" si="0"/>
        <v>100</v>
      </c>
      <c r="F47" s="23">
        <f>(E47/100)*'Data &amp; ANOVA'!$S$7</f>
        <v>0.22768876447773603</v>
      </c>
      <c r="G47" s="23">
        <f>'Data &amp; ANOVA'!$S$7-F47</f>
        <v>0</v>
      </c>
      <c r="H47" s="23" t="e">
        <f t="shared" si="1"/>
        <v>#DIV/0!</v>
      </c>
      <c r="I47" s="24"/>
      <c r="J47" s="29"/>
      <c r="K47" s="29"/>
      <c r="L47" s="29"/>
      <c r="M47" s="29"/>
      <c r="N47" s="29"/>
      <c r="O47" s="29"/>
      <c r="P47" s="29"/>
      <c r="Q47" s="24"/>
      <c r="R47" s="23">
        <f>A47*'Data &amp; ANOVA'!$U$53</f>
        <v>11.629375</v>
      </c>
      <c r="S47" s="23">
        <v>95.4</v>
      </c>
      <c r="T47" s="23">
        <v>94.2</v>
      </c>
      <c r="U47" s="23">
        <f t="shared" si="4"/>
        <v>94.800000000000011</v>
      </c>
      <c r="V47" s="23">
        <f>(U47/100)*'Data &amp; ANOVA'!$S$7</f>
        <v>0.21584894872489377</v>
      </c>
      <c r="W47" s="23">
        <f>'Data &amp; ANOVA'!$S$7-V47</f>
        <v>1.1839815752842264E-2</v>
      </c>
      <c r="X47" s="23">
        <f t="shared" si="5"/>
        <v>2.9555110600671268</v>
      </c>
      <c r="Y47" s="24"/>
      <c r="Z47" s="29"/>
      <c r="AA47" s="29"/>
      <c r="AB47" s="29"/>
      <c r="AC47" s="29"/>
      <c r="AD47" s="29"/>
      <c r="AE47" s="29"/>
      <c r="AF47" s="29"/>
      <c r="AG47" s="24"/>
      <c r="AH47" s="29"/>
      <c r="AI47" s="29"/>
      <c r="AJ47" s="29"/>
      <c r="AK47" s="29"/>
      <c r="AL47" s="29"/>
      <c r="AM47" s="29"/>
      <c r="AN47" s="29"/>
      <c r="AO47" s="24"/>
      <c r="AP47" s="24"/>
      <c r="AQ47" s="24"/>
      <c r="AR47" s="24"/>
    </row>
    <row r="48" spans="1:44" s="15" customFormat="1" x14ac:dyDescent="0.25">
      <c r="A48" s="15">
        <v>24</v>
      </c>
      <c r="B48" s="29"/>
      <c r="C48" s="29"/>
      <c r="D48" s="29"/>
      <c r="E48" s="29"/>
      <c r="F48" s="29"/>
      <c r="G48" s="29"/>
      <c r="H48" s="29"/>
      <c r="I48" s="24"/>
      <c r="J48" s="29"/>
      <c r="K48" s="29"/>
      <c r="L48" s="29"/>
      <c r="M48" s="29"/>
      <c r="N48" s="29"/>
      <c r="O48" s="29"/>
      <c r="P48" s="29"/>
      <c r="Q48" s="24"/>
      <c r="R48" s="23">
        <f>A48*'Data &amp; ANOVA'!$U$53</f>
        <v>12.135</v>
      </c>
      <c r="S48" s="23">
        <v>95.8</v>
      </c>
      <c r="T48" s="23">
        <v>94.6</v>
      </c>
      <c r="U48" s="23">
        <f t="shared" ref="U48:U52" si="10">AVERAGE(S48:T48)</f>
        <v>95.199999999999989</v>
      </c>
      <c r="V48" s="23">
        <f>(U48/100)*'Data &amp; ANOVA'!$S$7</f>
        <v>0.21675970378280468</v>
      </c>
      <c r="W48" s="23">
        <f>'Data &amp; ANOVA'!$S$7-V48</f>
        <v>1.0929060694931353E-2</v>
      </c>
      <c r="X48" s="23">
        <f t="shared" ref="X48:X52" si="11">LN(($X$22)/(W48))</f>
        <v>3.0355537677406605</v>
      </c>
      <c r="Y48" s="24"/>
      <c r="Z48" s="29"/>
      <c r="AA48" s="29"/>
      <c r="AB48" s="29"/>
      <c r="AC48" s="29"/>
      <c r="AD48" s="29"/>
      <c r="AE48" s="29"/>
      <c r="AF48" s="29"/>
      <c r="AG48" s="24"/>
      <c r="AH48" s="29"/>
      <c r="AI48" s="29"/>
      <c r="AJ48" s="29"/>
      <c r="AK48" s="29"/>
      <c r="AL48" s="29"/>
      <c r="AM48" s="29"/>
      <c r="AN48" s="29"/>
      <c r="AO48" s="24"/>
      <c r="AP48" s="24"/>
      <c r="AQ48" s="24"/>
      <c r="AR48" s="24"/>
    </row>
    <row r="49" spans="1:44" s="15" customFormat="1" x14ac:dyDescent="0.25">
      <c r="A49" s="15">
        <v>25</v>
      </c>
      <c r="B49" s="29"/>
      <c r="C49" s="29"/>
      <c r="D49" s="29"/>
      <c r="E49" s="29"/>
      <c r="F49" s="29"/>
      <c r="G49" s="29"/>
      <c r="H49" s="29"/>
      <c r="I49" s="24"/>
      <c r="J49" s="29"/>
      <c r="K49" s="29"/>
      <c r="L49" s="29"/>
      <c r="M49" s="29"/>
      <c r="N49" s="29"/>
      <c r="O49" s="29"/>
      <c r="P49" s="29"/>
      <c r="Q49" s="24"/>
      <c r="R49" s="23">
        <f>A49*'Data &amp; ANOVA'!$U$53</f>
        <v>12.640625</v>
      </c>
      <c r="S49" s="23">
        <v>96</v>
      </c>
      <c r="T49" s="23">
        <v>95</v>
      </c>
      <c r="U49" s="23">
        <f t="shared" si="10"/>
        <v>95.5</v>
      </c>
      <c r="V49" s="23">
        <f>(U49/100)*'Data &amp; ANOVA'!$S$7</f>
        <v>0.21744277007623791</v>
      </c>
      <c r="W49" s="23">
        <f>'Data &amp; ANOVA'!$S$7-V49</f>
        <v>1.0245994401498121E-2</v>
      </c>
      <c r="X49" s="23">
        <f t="shared" si="11"/>
        <v>3.1000922888782338</v>
      </c>
      <c r="Y49" s="24"/>
      <c r="Z49" s="29"/>
      <c r="AA49" s="29"/>
      <c r="AB49" s="29"/>
      <c r="AC49" s="29"/>
      <c r="AD49" s="29"/>
      <c r="AE49" s="29"/>
      <c r="AF49" s="29"/>
      <c r="AG49" s="24"/>
      <c r="AH49" s="29"/>
      <c r="AI49" s="29"/>
      <c r="AJ49" s="29"/>
      <c r="AK49" s="29"/>
      <c r="AL49" s="29"/>
      <c r="AM49" s="29"/>
      <c r="AN49" s="29"/>
      <c r="AO49" s="24"/>
      <c r="AP49" s="24"/>
      <c r="AQ49" s="24"/>
      <c r="AR49" s="24"/>
    </row>
    <row r="50" spans="1:44" s="15" customFormat="1" x14ac:dyDescent="0.25">
      <c r="A50" s="15">
        <v>26</v>
      </c>
      <c r="B50" s="29"/>
      <c r="C50" s="29"/>
      <c r="D50" s="29"/>
      <c r="E50" s="29"/>
      <c r="F50" s="29"/>
      <c r="G50" s="29"/>
      <c r="H50" s="29"/>
      <c r="I50" s="24"/>
      <c r="J50" s="29"/>
      <c r="K50" s="29"/>
      <c r="L50" s="29"/>
      <c r="M50" s="29"/>
      <c r="N50" s="29"/>
      <c r="O50" s="29"/>
      <c r="P50" s="29"/>
      <c r="Q50" s="24"/>
      <c r="R50" s="23">
        <f>A50*'Data &amp; ANOVA'!$U$53</f>
        <v>13.14625</v>
      </c>
      <c r="S50" s="23">
        <v>96.3</v>
      </c>
      <c r="T50" s="23">
        <v>95</v>
      </c>
      <c r="U50" s="23">
        <f t="shared" si="10"/>
        <v>95.65</v>
      </c>
      <c r="V50" s="23">
        <f>(U50/100)*'Data &amp; ANOVA'!$S$7</f>
        <v>0.21778430322295453</v>
      </c>
      <c r="W50" s="23">
        <f>'Data &amp; ANOVA'!$S$7-V50</f>
        <v>9.9044612547815047E-3</v>
      </c>
      <c r="X50" s="23">
        <f t="shared" si="11"/>
        <v>3.1339938405539165</v>
      </c>
      <c r="Y50" s="24"/>
      <c r="Z50" s="29"/>
      <c r="AA50" s="29"/>
      <c r="AB50" s="29"/>
      <c r="AC50" s="29"/>
      <c r="AD50" s="29"/>
      <c r="AE50" s="29"/>
      <c r="AF50" s="29"/>
      <c r="AG50" s="24"/>
      <c r="AH50" s="29"/>
      <c r="AI50" s="29"/>
      <c r="AJ50" s="29"/>
      <c r="AK50" s="29"/>
      <c r="AL50" s="29"/>
      <c r="AM50" s="29"/>
      <c r="AN50" s="29"/>
      <c r="AO50" s="24"/>
      <c r="AP50" s="24"/>
      <c r="AQ50" s="24"/>
      <c r="AR50" s="24"/>
    </row>
    <row r="51" spans="1:44" s="15" customFormat="1" x14ac:dyDescent="0.25">
      <c r="A51" s="15">
        <v>27</v>
      </c>
      <c r="B51" s="29"/>
      <c r="C51" s="29"/>
      <c r="D51" s="29"/>
      <c r="E51" s="29"/>
      <c r="F51" s="29"/>
      <c r="G51" s="29"/>
      <c r="H51" s="29"/>
      <c r="I51" s="24"/>
      <c r="J51" s="29"/>
      <c r="K51" s="29"/>
      <c r="L51" s="29"/>
      <c r="M51" s="29"/>
      <c r="N51" s="29"/>
      <c r="O51" s="29"/>
      <c r="P51" s="29"/>
      <c r="Q51" s="24"/>
      <c r="R51" s="23">
        <f>A51*'Data &amp; ANOVA'!$U$53</f>
        <v>13.651875</v>
      </c>
      <c r="S51" s="23">
        <v>96.4</v>
      </c>
      <c r="T51" s="23">
        <v>95.2</v>
      </c>
      <c r="U51" s="23">
        <f t="shared" si="10"/>
        <v>95.800000000000011</v>
      </c>
      <c r="V51" s="23">
        <f>(U51/100)*'Data &amp; ANOVA'!$S$7</f>
        <v>0.21812583636967114</v>
      </c>
      <c r="W51" s="23">
        <f>'Data &amp; ANOVA'!$S$7-V51</f>
        <v>9.5629281080648887E-3</v>
      </c>
      <c r="X51" s="23">
        <f t="shared" si="11"/>
        <v>3.1690851603651877</v>
      </c>
      <c r="Y51" s="24"/>
      <c r="Z51" s="29"/>
      <c r="AA51" s="29"/>
      <c r="AB51" s="29"/>
      <c r="AC51" s="29"/>
      <c r="AD51" s="29"/>
      <c r="AE51" s="29"/>
      <c r="AF51" s="29"/>
      <c r="AG51" s="24"/>
      <c r="AH51" s="29"/>
      <c r="AI51" s="29"/>
      <c r="AJ51" s="29"/>
      <c r="AK51" s="29"/>
      <c r="AL51" s="29"/>
      <c r="AM51" s="29"/>
      <c r="AN51" s="29"/>
      <c r="AO51" s="24"/>
      <c r="AP51" s="24"/>
      <c r="AQ51" s="24"/>
      <c r="AR51" s="24"/>
    </row>
    <row r="52" spans="1:44" s="15" customFormat="1" x14ac:dyDescent="0.25">
      <c r="A52" s="15">
        <v>28</v>
      </c>
      <c r="B52" s="29"/>
      <c r="C52" s="29"/>
      <c r="D52" s="29"/>
      <c r="E52" s="29"/>
      <c r="F52" s="29"/>
      <c r="G52" s="29"/>
      <c r="H52" s="29"/>
      <c r="I52" s="24"/>
      <c r="J52" s="29"/>
      <c r="K52" s="29"/>
      <c r="L52" s="29"/>
      <c r="M52" s="29"/>
      <c r="N52" s="29"/>
      <c r="O52" s="29"/>
      <c r="P52" s="29"/>
      <c r="Q52" s="24"/>
      <c r="R52" s="23">
        <f>A52*'Data &amp; ANOVA'!$U$53</f>
        <v>14.157499999999999</v>
      </c>
      <c r="S52" s="23">
        <v>96.6</v>
      </c>
      <c r="T52" s="23">
        <v>95.4</v>
      </c>
      <c r="U52" s="23">
        <f t="shared" si="10"/>
        <v>96</v>
      </c>
      <c r="V52" s="23">
        <f>(U52/100)*'Data &amp; ANOVA'!$S$7</f>
        <v>0.21858121389862659</v>
      </c>
      <c r="W52" s="23">
        <f>'Data &amp; ANOVA'!$S$7-V52</f>
        <v>9.1075505791094469E-3</v>
      </c>
      <c r="X52" s="23">
        <f t="shared" si="11"/>
        <v>3.2178753245346168</v>
      </c>
      <c r="Y52" s="24"/>
      <c r="Z52" s="29"/>
      <c r="AA52" s="29"/>
      <c r="AB52" s="29"/>
      <c r="AC52" s="29"/>
      <c r="AD52" s="29"/>
      <c r="AE52" s="29"/>
      <c r="AF52" s="29"/>
      <c r="AG52" s="24"/>
      <c r="AH52" s="29"/>
      <c r="AI52" s="29"/>
      <c r="AJ52" s="29"/>
      <c r="AK52" s="29"/>
      <c r="AL52" s="29"/>
      <c r="AM52" s="29"/>
      <c r="AN52" s="29"/>
      <c r="AO52" s="24"/>
      <c r="AP52" s="24"/>
      <c r="AQ52" s="24"/>
      <c r="AR52" s="24"/>
    </row>
    <row r="53" spans="1:44" s="15" customFormat="1" x14ac:dyDescent="0.25">
      <c r="B53" s="29"/>
      <c r="C53" s="29"/>
      <c r="D53" s="29"/>
      <c r="E53" s="29"/>
      <c r="F53" s="29"/>
      <c r="G53" s="29"/>
      <c r="H53" s="29"/>
      <c r="I53" s="24"/>
      <c r="J53" s="29"/>
      <c r="K53" s="29"/>
      <c r="L53" s="29"/>
      <c r="M53" s="29"/>
      <c r="N53" s="29"/>
      <c r="O53" s="29"/>
      <c r="P53" s="29"/>
      <c r="Q53" s="24"/>
      <c r="R53" s="29"/>
      <c r="S53" s="29"/>
      <c r="T53" s="29"/>
      <c r="U53" s="29"/>
      <c r="V53" s="29"/>
      <c r="W53" s="29"/>
      <c r="X53" s="29"/>
      <c r="Y53" s="24"/>
      <c r="Z53" s="29"/>
      <c r="AA53" s="29"/>
      <c r="AB53" s="29"/>
      <c r="AC53" s="29"/>
      <c r="AD53" s="29"/>
      <c r="AE53" s="29"/>
      <c r="AF53" s="29"/>
      <c r="AG53" s="24"/>
      <c r="AH53" s="29"/>
      <c r="AI53" s="29"/>
      <c r="AJ53" s="29"/>
      <c r="AK53" s="29"/>
      <c r="AL53" s="29"/>
      <c r="AM53" s="29"/>
      <c r="AN53" s="29"/>
      <c r="AO53" s="24"/>
      <c r="AP53" s="24"/>
      <c r="AQ53" s="24"/>
      <c r="AR53" s="24"/>
    </row>
    <row r="54" spans="1:44" s="15" customFormat="1" ht="33.75" x14ac:dyDescent="0.5">
      <c r="B54" s="95" t="s">
        <v>36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1:44" ht="28.5" x14ac:dyDescent="0.45">
      <c r="B55" s="96" t="s">
        <v>111</v>
      </c>
      <c r="C55" s="97"/>
      <c r="D55" s="97"/>
      <c r="E55" s="97"/>
      <c r="F55" s="97"/>
      <c r="G55" s="97"/>
      <c r="H55" s="98"/>
      <c r="J55" s="96" t="s">
        <v>112</v>
      </c>
      <c r="K55" s="97"/>
      <c r="L55" s="97"/>
      <c r="M55" s="97"/>
      <c r="N55" s="97"/>
      <c r="O55" s="97"/>
      <c r="P55" s="98"/>
      <c r="R55" s="96" t="s">
        <v>113</v>
      </c>
      <c r="S55" s="97"/>
      <c r="T55" s="97"/>
      <c r="U55" s="97"/>
      <c r="V55" s="97"/>
      <c r="W55" s="97"/>
      <c r="X55" s="98"/>
      <c r="Z55" s="96" t="s">
        <v>114</v>
      </c>
      <c r="AA55" s="97"/>
      <c r="AB55" s="97"/>
      <c r="AC55" s="97"/>
      <c r="AD55" s="97"/>
      <c r="AE55" s="97"/>
      <c r="AF55" s="98"/>
      <c r="AH55" s="96" t="s">
        <v>115</v>
      </c>
      <c r="AI55" s="97"/>
      <c r="AJ55" s="97"/>
      <c r="AK55" s="97"/>
      <c r="AL55" s="97"/>
      <c r="AM55" s="97"/>
      <c r="AN55" s="98"/>
    </row>
    <row r="56" spans="1:44" ht="21" x14ac:dyDescent="0.35">
      <c r="B56" s="10" t="s">
        <v>0</v>
      </c>
      <c r="C56" s="2"/>
      <c r="D56" s="10">
        <f>D2</f>
        <v>0.5</v>
      </c>
      <c r="E56" s="10" t="s">
        <v>1</v>
      </c>
      <c r="F56" s="11" t="s">
        <v>3</v>
      </c>
      <c r="G56" s="10">
        <v>0.136994</v>
      </c>
      <c r="H56" s="10" t="s">
        <v>30</v>
      </c>
      <c r="J56" s="10" t="s">
        <v>0</v>
      </c>
      <c r="K56" s="2"/>
      <c r="L56" s="10">
        <f>D56</f>
        <v>0.5</v>
      </c>
      <c r="M56" s="10" t="s">
        <v>1</v>
      </c>
      <c r="N56" s="11" t="s">
        <v>3</v>
      </c>
      <c r="O56" s="10">
        <v>0.23641699999999999</v>
      </c>
      <c r="P56" s="10" t="s">
        <v>30</v>
      </c>
      <c r="R56" s="10" t="s">
        <v>0</v>
      </c>
      <c r="S56" s="2"/>
      <c r="T56" s="10">
        <f>D56</f>
        <v>0.5</v>
      </c>
      <c r="U56" s="10" t="s">
        <v>1</v>
      </c>
      <c r="V56" s="11" t="s">
        <v>3</v>
      </c>
      <c r="W56" s="10">
        <v>0.34403899999999998</v>
      </c>
      <c r="X56" s="10" t="s">
        <v>30</v>
      </c>
      <c r="Z56" s="10" t="s">
        <v>0</v>
      </c>
      <c r="AA56" s="2"/>
      <c r="AB56" s="10">
        <f>D56</f>
        <v>0.5</v>
      </c>
      <c r="AC56" s="10" t="s">
        <v>1</v>
      </c>
      <c r="AD56" s="11" t="s">
        <v>3</v>
      </c>
      <c r="AE56" s="10">
        <v>0.435423</v>
      </c>
      <c r="AF56" s="10" t="s">
        <v>30</v>
      </c>
      <c r="AH56" s="10" t="s">
        <v>0</v>
      </c>
      <c r="AI56" s="2"/>
      <c r="AJ56" s="10">
        <f>D56</f>
        <v>0.5</v>
      </c>
      <c r="AK56" s="10" t="s">
        <v>1</v>
      </c>
      <c r="AL56" s="11" t="s">
        <v>3</v>
      </c>
      <c r="AM56" s="10">
        <v>0.49497799999999997</v>
      </c>
      <c r="AN56" s="10" t="s">
        <v>30</v>
      </c>
    </row>
    <row r="57" spans="1:44" ht="21" x14ac:dyDescent="0.35">
      <c r="B57" s="10" t="s">
        <v>4</v>
      </c>
      <c r="C57" s="2"/>
      <c r="D57" s="12">
        <v>100</v>
      </c>
      <c r="E57" s="10" t="s">
        <v>5</v>
      </c>
      <c r="F57" s="11" t="s">
        <v>3</v>
      </c>
      <c r="G57" s="13">
        <f>G56*60</f>
        <v>8.2196400000000001</v>
      </c>
      <c r="H57" s="10" t="s">
        <v>31</v>
      </c>
      <c r="J57" s="10" t="s">
        <v>4</v>
      </c>
      <c r="K57" s="2"/>
      <c r="L57" s="12">
        <v>200</v>
      </c>
      <c r="M57" s="10" t="s">
        <v>5</v>
      </c>
      <c r="N57" s="11" t="s">
        <v>3</v>
      </c>
      <c r="O57" s="13">
        <f>O56*60</f>
        <v>14.18502</v>
      </c>
      <c r="P57" s="10" t="s">
        <v>31</v>
      </c>
      <c r="R57" s="10" t="s">
        <v>4</v>
      </c>
      <c r="S57" s="2"/>
      <c r="T57" s="12">
        <v>300</v>
      </c>
      <c r="U57" s="10" t="s">
        <v>5</v>
      </c>
      <c r="V57" s="11" t="s">
        <v>3</v>
      </c>
      <c r="W57" s="13">
        <f>W56*60</f>
        <v>20.642339999999997</v>
      </c>
      <c r="X57" s="10" t="s">
        <v>31</v>
      </c>
      <c r="Z57" s="10" t="s">
        <v>4</v>
      </c>
      <c r="AA57" s="2"/>
      <c r="AB57" s="12">
        <v>400</v>
      </c>
      <c r="AC57" s="10" t="s">
        <v>5</v>
      </c>
      <c r="AD57" s="11" t="s">
        <v>3</v>
      </c>
      <c r="AE57" s="13">
        <f>AE56*60</f>
        <v>26.12538</v>
      </c>
      <c r="AF57" s="10" t="s">
        <v>31</v>
      </c>
      <c r="AH57" s="10" t="s">
        <v>4</v>
      </c>
      <c r="AI57" s="2"/>
      <c r="AJ57" s="12">
        <v>500</v>
      </c>
      <c r="AK57" s="10" t="s">
        <v>5</v>
      </c>
      <c r="AL57" s="11" t="s">
        <v>3</v>
      </c>
      <c r="AM57" s="13">
        <f>AM56*60</f>
        <v>29.69868</v>
      </c>
      <c r="AN57" s="10" t="s">
        <v>31</v>
      </c>
    </row>
    <row r="58" spans="1:44" ht="15" customHeight="1" x14ac:dyDescent="0.35">
      <c r="B58" s="18"/>
      <c r="C58" s="3"/>
      <c r="D58" s="18"/>
      <c r="E58" s="18"/>
      <c r="F58" s="19"/>
      <c r="G58" s="18"/>
      <c r="H58" s="7" t="s">
        <v>2</v>
      </c>
      <c r="J58" s="18"/>
      <c r="K58" s="3"/>
      <c r="L58" s="18"/>
      <c r="M58" s="18"/>
      <c r="N58" s="19"/>
      <c r="O58" s="18"/>
      <c r="P58" s="7" t="s">
        <v>2</v>
      </c>
      <c r="R58" s="18"/>
      <c r="S58" s="3"/>
      <c r="T58" s="18"/>
      <c r="U58" s="18"/>
      <c r="V58" s="19"/>
      <c r="W58" s="18"/>
      <c r="X58" s="7" t="s">
        <v>2</v>
      </c>
      <c r="Z58" s="18"/>
      <c r="AA58" s="3"/>
      <c r="AB58" s="18"/>
      <c r="AC58" s="18"/>
      <c r="AD58" s="19"/>
      <c r="AE58" s="18"/>
      <c r="AF58" s="7" t="s">
        <v>2</v>
      </c>
      <c r="AH58" s="18"/>
      <c r="AI58" s="3"/>
      <c r="AJ58" s="18"/>
      <c r="AK58" s="18"/>
      <c r="AL58" s="19"/>
      <c r="AM58" s="18"/>
      <c r="AN58" s="7" t="s">
        <v>2</v>
      </c>
    </row>
    <row r="59" spans="1:44" x14ac:dyDescent="0.25">
      <c r="B59" s="2"/>
      <c r="C59" s="2"/>
      <c r="D59" s="2"/>
      <c r="E59" s="2"/>
      <c r="F59" s="2"/>
      <c r="G59" s="2"/>
      <c r="H59" s="2">
        <f>'Data &amp; ANOVA'!$S$7-F61</f>
        <v>0.22723338694878056</v>
      </c>
      <c r="J59" s="2"/>
      <c r="K59" s="2"/>
      <c r="L59" s="2"/>
      <c r="M59" s="2"/>
      <c r="N59" s="2"/>
      <c r="O59" s="2"/>
      <c r="P59" s="2">
        <f>'Data &amp; ANOVA'!$S$7-N61</f>
        <v>0.22723338694878056</v>
      </c>
      <c r="R59" s="2"/>
      <c r="S59" s="2"/>
      <c r="T59" s="2"/>
      <c r="U59" s="2"/>
      <c r="V59" s="2"/>
      <c r="W59" s="2"/>
      <c r="X59" s="2">
        <f>'Data &amp; ANOVA'!$S$7-V61</f>
        <v>0.2274610757132583</v>
      </c>
      <c r="Z59" s="2"/>
      <c r="AA59" s="2"/>
      <c r="AB59" s="2"/>
      <c r="AC59" s="2"/>
      <c r="AD59" s="2"/>
      <c r="AE59" s="2"/>
      <c r="AF59" s="2">
        <f>'Data &amp; ANOVA'!$S$7-AD61</f>
        <v>0.22768876447773603</v>
      </c>
      <c r="AH59" s="2"/>
      <c r="AI59" s="2"/>
      <c r="AJ59" s="2"/>
      <c r="AK59" s="2"/>
      <c r="AL59" s="2"/>
      <c r="AM59" s="2"/>
      <c r="AN59" s="2">
        <f>'Data &amp; ANOVA'!$S$7-AL61</f>
        <v>0.2274610757132583</v>
      </c>
    </row>
    <row r="60" spans="1:44" x14ac:dyDescent="0.25">
      <c r="B60" s="6" t="s">
        <v>21</v>
      </c>
      <c r="C60" s="6"/>
      <c r="D60" s="2"/>
      <c r="E60" s="7" t="s">
        <v>35</v>
      </c>
      <c r="F60" s="7" t="s">
        <v>6</v>
      </c>
      <c r="G60" s="7" t="s">
        <v>7</v>
      </c>
      <c r="H60" s="7" t="s">
        <v>8</v>
      </c>
      <c r="J60" s="6" t="s">
        <v>21</v>
      </c>
      <c r="K60" s="6"/>
      <c r="L60" s="2"/>
      <c r="M60" s="7" t="s">
        <v>35</v>
      </c>
      <c r="N60" s="7" t="s">
        <v>6</v>
      </c>
      <c r="O60" s="7" t="s">
        <v>7</v>
      </c>
      <c r="P60" s="7" t="s">
        <v>8</v>
      </c>
      <c r="R60" s="6" t="s">
        <v>21</v>
      </c>
      <c r="S60" s="6"/>
      <c r="T60" s="2"/>
      <c r="U60" s="7" t="s">
        <v>35</v>
      </c>
      <c r="V60" s="7" t="s">
        <v>6</v>
      </c>
      <c r="W60" s="7" t="s">
        <v>7</v>
      </c>
      <c r="X60" s="7" t="s">
        <v>8</v>
      </c>
      <c r="Z60" s="6" t="s">
        <v>21</v>
      </c>
      <c r="AA60" s="6"/>
      <c r="AB60" s="2"/>
      <c r="AC60" s="7" t="s">
        <v>35</v>
      </c>
      <c r="AD60" s="7" t="s">
        <v>6</v>
      </c>
      <c r="AE60" s="7" t="s">
        <v>7</v>
      </c>
      <c r="AF60" s="7" t="s">
        <v>8</v>
      </c>
      <c r="AH60" s="6" t="s">
        <v>21</v>
      </c>
      <c r="AI60" s="6"/>
      <c r="AJ60" s="2"/>
      <c r="AK60" s="7" t="s">
        <v>35</v>
      </c>
      <c r="AL60" s="7" t="s">
        <v>6</v>
      </c>
      <c r="AM60" s="7" t="s">
        <v>7</v>
      </c>
      <c r="AN60" s="7" t="s">
        <v>8</v>
      </c>
    </row>
    <row r="61" spans="1:44" x14ac:dyDescent="0.25">
      <c r="B61" s="2">
        <f t="shared" ref="B61:B82" si="12">B24</f>
        <v>0</v>
      </c>
      <c r="C61" s="2"/>
      <c r="D61" s="2"/>
      <c r="E61" s="2">
        <f t="shared" ref="E61:E82" si="13">C24</f>
        <v>0.2</v>
      </c>
      <c r="F61" s="2">
        <f>(E61/100)*'Data &amp; ANOVA'!$S$7</f>
        <v>4.5537752895547206E-4</v>
      </c>
      <c r="G61" s="2">
        <f>'Data &amp; ANOVA'!$S$7-F61</f>
        <v>0.22723338694878056</v>
      </c>
      <c r="H61" s="2">
        <f t="shared" ref="H61:H82" si="14">LN($H$59/G61)</f>
        <v>0</v>
      </c>
      <c r="J61" s="2">
        <f t="shared" ref="J61:J74" si="15">J24</f>
        <v>0</v>
      </c>
      <c r="K61" s="2"/>
      <c r="L61" s="2"/>
      <c r="M61" s="2">
        <f t="shared" ref="M61:M74" si="16">K24</f>
        <v>0.2</v>
      </c>
      <c r="N61" s="2">
        <f>(M61/100)*'Data &amp; ANOVA'!$S$7</f>
        <v>4.5537752895547206E-4</v>
      </c>
      <c r="O61" s="2">
        <f>'Data &amp; ANOVA'!$S$7-N61</f>
        <v>0.22723338694878056</v>
      </c>
      <c r="P61" s="2">
        <f>LN($P$59/O61)</f>
        <v>0</v>
      </c>
      <c r="R61" s="2">
        <f t="shared" ref="R61:R84" si="17">R24</f>
        <v>0</v>
      </c>
      <c r="S61" s="2"/>
      <c r="T61" s="2"/>
      <c r="U61" s="2">
        <f t="shared" ref="U61:U84" si="18">S24</f>
        <v>0.1</v>
      </c>
      <c r="V61" s="2">
        <f>(U61/100)*'Data &amp; ANOVA'!$S$7</f>
        <v>2.2768876447773603E-4</v>
      </c>
      <c r="W61" s="2">
        <f>'Data &amp; ANOVA'!$S$7-V61</f>
        <v>0.2274610757132583</v>
      </c>
      <c r="X61" s="2">
        <f>LN($X$59/W61)</f>
        <v>0</v>
      </c>
      <c r="Z61" s="2">
        <f t="shared" ref="Z61:Z82" si="19">Z24</f>
        <v>0</v>
      </c>
      <c r="AA61" s="2"/>
      <c r="AB61" s="2"/>
      <c r="AC61" s="2">
        <f t="shared" ref="AC61:AC82" si="20">AA24</f>
        <v>0</v>
      </c>
      <c r="AD61" s="2">
        <f>(AC61/100)*'Data &amp; ANOVA'!$S$7</f>
        <v>0</v>
      </c>
      <c r="AE61" s="2">
        <f>'Data &amp; ANOVA'!$S$7-AD61</f>
        <v>0.22768876447773603</v>
      </c>
      <c r="AF61" s="2">
        <f>LN($AF$59/AE61)</f>
        <v>0</v>
      </c>
      <c r="AH61" s="2">
        <f t="shared" ref="AH61:AH77" si="21">AH24</f>
        <v>0</v>
      </c>
      <c r="AI61" s="2"/>
      <c r="AJ61" s="2"/>
      <c r="AK61" s="2">
        <f t="shared" ref="AK61:AK77" si="22">AI24</f>
        <v>0.1</v>
      </c>
      <c r="AL61" s="2">
        <f>(AK61/100)*'Data &amp; ANOVA'!$S$7</f>
        <v>2.2768876447773603E-4</v>
      </c>
      <c r="AM61" s="2">
        <f>'Data &amp; ANOVA'!$S$7-AL61</f>
        <v>0.2274610757132583</v>
      </c>
      <c r="AN61" s="2">
        <f t="shared" ref="AN61:AN77" si="23">LN($H$59/AM61)</f>
        <v>-1.0015023370895213E-3</v>
      </c>
    </row>
    <row r="62" spans="1:44" x14ac:dyDescent="0.25">
      <c r="B62" s="2">
        <f t="shared" si="12"/>
        <v>1.0149999999999999</v>
      </c>
      <c r="C62" s="2"/>
      <c r="D62" s="2"/>
      <c r="E62" s="2">
        <f t="shared" si="13"/>
        <v>1.2</v>
      </c>
      <c r="F62" s="2">
        <f>(E62/100)*'Data &amp; ANOVA'!$S$7</f>
        <v>2.7322651737328326E-3</v>
      </c>
      <c r="G62" s="2">
        <f>'Data &amp; ANOVA'!$S$7-F62</f>
        <v>0.22495649930400319</v>
      </c>
      <c r="H62" s="2">
        <f t="shared" si="14"/>
        <v>1.0070578563596309E-2</v>
      </c>
      <c r="J62" s="2">
        <f t="shared" si="15"/>
        <v>1.0175000000000003</v>
      </c>
      <c r="K62" s="2"/>
      <c r="L62" s="2"/>
      <c r="M62" s="2">
        <f t="shared" si="16"/>
        <v>0.7</v>
      </c>
      <c r="N62" s="2">
        <f>(M62/100)*'Data &amp; ANOVA'!$S$7</f>
        <v>1.5938213513441522E-3</v>
      </c>
      <c r="O62" s="2">
        <f>'Data &amp; ANOVA'!$S$7-N62</f>
        <v>0.22609494312639189</v>
      </c>
      <c r="P62" s="2">
        <f t="shared" ref="P62:P74" si="24">LN($P$59/O62)</f>
        <v>5.0226122662913042E-3</v>
      </c>
      <c r="R62" s="2">
        <f t="shared" si="17"/>
        <v>0.50562499999999999</v>
      </c>
      <c r="S62" s="2"/>
      <c r="T62" s="2"/>
      <c r="U62" s="2">
        <f t="shared" si="18"/>
        <v>0.5</v>
      </c>
      <c r="V62" s="2">
        <f>(U62/100)*'Data &amp; ANOVA'!$S$7</f>
        <v>1.1384438223886802E-3</v>
      </c>
      <c r="W62" s="2">
        <f>'Data &amp; ANOVA'!$S$7-V62</f>
        <v>0.22655032065534736</v>
      </c>
      <c r="X62" s="2">
        <f t="shared" ref="X62:X84" si="25">LN($X$59/W62)</f>
        <v>4.0120414899606329E-3</v>
      </c>
      <c r="Z62" s="2">
        <f t="shared" si="19"/>
        <v>0.50562499999999999</v>
      </c>
      <c r="AA62" s="2"/>
      <c r="AB62" s="2"/>
      <c r="AC62" s="2">
        <f t="shared" si="20"/>
        <v>0.2</v>
      </c>
      <c r="AD62" s="2">
        <f>(AC62/100)*'Data &amp; ANOVA'!$S$7</f>
        <v>4.5537752895547206E-4</v>
      </c>
      <c r="AE62" s="2">
        <f>'Data &amp; ANOVA'!$S$7-AD62</f>
        <v>0.22723338694878056</v>
      </c>
      <c r="AF62" s="2">
        <f t="shared" ref="AF62:AF82" si="26">LN($AF$59/AE62)</f>
        <v>2.0020026706729687E-3</v>
      </c>
      <c r="AH62" s="2">
        <f t="shared" si="21"/>
        <v>0.50562499999999999</v>
      </c>
      <c r="AI62" s="2"/>
      <c r="AJ62" s="2"/>
      <c r="AK62" s="2">
        <f t="shared" si="22"/>
        <v>3</v>
      </c>
      <c r="AL62" s="2">
        <f>(AK62/100)*'Data &amp; ANOVA'!$S$7</f>
        <v>6.8306629343320808E-3</v>
      </c>
      <c r="AM62" s="2">
        <f>'Data &amp; ANOVA'!$S$7-AL62</f>
        <v>0.22085810154340396</v>
      </c>
      <c r="AN62" s="2">
        <f t="shared" si="23"/>
        <v>2.845720481403537E-2</v>
      </c>
    </row>
    <row r="63" spans="1:44" x14ac:dyDescent="0.25">
      <c r="B63" s="2">
        <f t="shared" si="12"/>
        <v>2.0299999999999998</v>
      </c>
      <c r="C63" s="2"/>
      <c r="D63" s="2"/>
      <c r="E63" s="2">
        <f t="shared" si="13"/>
        <v>4.8</v>
      </c>
      <c r="F63" s="2">
        <f>(E63/100)*'Data &amp; ANOVA'!$S$7</f>
        <v>1.092906069493133E-2</v>
      </c>
      <c r="G63" s="2">
        <f>'Data &amp; ANOVA'!$S$7-F63</f>
        <v>0.21675970378280471</v>
      </c>
      <c r="H63" s="2">
        <f t="shared" si="14"/>
        <v>4.7188241520098706E-2</v>
      </c>
      <c r="J63" s="2">
        <f t="shared" si="15"/>
        <v>2.0350000000000006</v>
      </c>
      <c r="K63" s="2"/>
      <c r="L63" s="2"/>
      <c r="M63" s="2">
        <f t="shared" si="16"/>
        <v>5.0999999999999996</v>
      </c>
      <c r="N63" s="2">
        <f>(M63/100)*'Data &amp; ANOVA'!$S$7</f>
        <v>1.1612126988364536E-2</v>
      </c>
      <c r="O63" s="2">
        <f>'Data &amp; ANOVA'!$S$7-N63</f>
        <v>0.2160766374893715</v>
      </c>
      <c r="P63" s="2">
        <f t="shared" si="24"/>
        <v>5.034447770153614E-2</v>
      </c>
      <c r="R63" s="2">
        <f t="shared" si="17"/>
        <v>1.01125</v>
      </c>
      <c r="S63" s="2"/>
      <c r="T63" s="2"/>
      <c r="U63" s="2">
        <f t="shared" si="18"/>
        <v>5.3</v>
      </c>
      <c r="V63" s="2">
        <f>(U63/100)*'Data &amp; ANOVA'!$S$7</f>
        <v>1.2067504517320009E-2</v>
      </c>
      <c r="W63" s="2">
        <f>'Data &amp; ANOVA'!$S$7-V63</f>
        <v>0.21562125996041603</v>
      </c>
      <c r="X63" s="2">
        <f t="shared" si="25"/>
        <v>5.3455685462475304E-2</v>
      </c>
      <c r="Z63" s="2">
        <f t="shared" si="19"/>
        <v>1.01125</v>
      </c>
      <c r="AA63" s="2"/>
      <c r="AB63" s="2"/>
      <c r="AC63" s="2">
        <f t="shared" si="20"/>
        <v>6</v>
      </c>
      <c r="AD63" s="2">
        <f>(AC63/100)*'Data &amp; ANOVA'!$S$7</f>
        <v>1.3661325868664162E-2</v>
      </c>
      <c r="AE63" s="2">
        <f>'Data &amp; ANOVA'!$S$7-AD63</f>
        <v>0.21402743860907186</v>
      </c>
      <c r="AF63" s="2">
        <f t="shared" si="26"/>
        <v>6.1875403718087453E-2</v>
      </c>
      <c r="AH63" s="2">
        <f t="shared" si="21"/>
        <v>1.01125</v>
      </c>
      <c r="AI63" s="2"/>
      <c r="AJ63" s="2"/>
      <c r="AK63" s="2">
        <f t="shared" si="22"/>
        <v>12.9</v>
      </c>
      <c r="AL63" s="2">
        <f>(AK63/100)*'Data &amp; ANOVA'!$S$7</f>
        <v>2.937185061762795E-2</v>
      </c>
      <c r="AM63" s="2">
        <f>'Data &amp; ANOVA'!$S$7-AL63</f>
        <v>0.19831691386010808</v>
      </c>
      <c r="AN63" s="2">
        <f t="shared" si="23"/>
        <v>0.13611129945896114</v>
      </c>
    </row>
    <row r="64" spans="1:44" x14ac:dyDescent="0.25">
      <c r="B64" s="2">
        <f t="shared" si="12"/>
        <v>3.0449999999999999</v>
      </c>
      <c r="C64" s="2"/>
      <c r="D64" s="2"/>
      <c r="E64" s="2">
        <f t="shared" si="13"/>
        <v>10.4</v>
      </c>
      <c r="F64" s="2">
        <f>(E64/100)*'Data &amp; ANOVA'!$S$7</f>
        <v>2.3679631505684549E-2</v>
      </c>
      <c r="G64" s="2">
        <f>'Data &amp; ANOVA'!$S$7-F64</f>
        <v>0.20400913297205148</v>
      </c>
      <c r="H64" s="2">
        <f t="shared" si="14"/>
        <v>0.10781286333653359</v>
      </c>
      <c r="J64" s="2">
        <f t="shared" si="15"/>
        <v>3.0525000000000011</v>
      </c>
      <c r="K64" s="2"/>
      <c r="L64" s="2"/>
      <c r="M64" s="2">
        <f t="shared" si="16"/>
        <v>13.2</v>
      </c>
      <c r="N64" s="2">
        <f>(M64/100)*'Data &amp; ANOVA'!$S$7</f>
        <v>3.0054916911061158E-2</v>
      </c>
      <c r="O64" s="2">
        <f>'Data &amp; ANOVA'!$S$7-N64</f>
        <v>0.19763384756667488</v>
      </c>
      <c r="P64" s="2">
        <f t="shared" si="24"/>
        <v>0.13956156165111377</v>
      </c>
      <c r="R64" s="2">
        <f t="shared" si="17"/>
        <v>1.516875</v>
      </c>
      <c r="S64" s="2"/>
      <c r="T64" s="2"/>
      <c r="U64" s="2">
        <f t="shared" si="18"/>
        <v>13.6</v>
      </c>
      <c r="V64" s="2">
        <f>(U64/100)*'Data &amp; ANOVA'!$S$7</f>
        <v>3.0965671968972104E-2</v>
      </c>
      <c r="W64" s="2">
        <f>'Data &amp; ANOVA'!$S$7-V64</f>
        <v>0.19672309250876394</v>
      </c>
      <c r="X64" s="2">
        <f t="shared" si="25"/>
        <v>0.14518200984449789</v>
      </c>
      <c r="Z64" s="2">
        <f t="shared" si="19"/>
        <v>1.516875</v>
      </c>
      <c r="AA64" s="2"/>
      <c r="AB64" s="2"/>
      <c r="AC64" s="2">
        <f t="shared" si="20"/>
        <v>16.3</v>
      </c>
      <c r="AD64" s="2">
        <f>(AC64/100)*'Data &amp; ANOVA'!$S$7</f>
        <v>3.7113268609870978E-2</v>
      </c>
      <c r="AE64" s="2">
        <f>'Data &amp; ANOVA'!$S$7-AD64</f>
        <v>0.19057549586786504</v>
      </c>
      <c r="AF64" s="2">
        <f t="shared" si="26"/>
        <v>0.17793120849266181</v>
      </c>
      <c r="AH64" s="20">
        <f t="shared" si="21"/>
        <v>1.516875</v>
      </c>
      <c r="AI64" s="20"/>
      <c r="AJ64" s="20"/>
      <c r="AK64" s="20">
        <f t="shared" si="22"/>
        <v>26.2</v>
      </c>
      <c r="AL64" s="20">
        <f>(AK64/100)*'Data &amp; ANOVA'!$S$7</f>
        <v>5.9654456293166847E-2</v>
      </c>
      <c r="AM64" s="20">
        <f>'Data &amp; ANOVA'!$S$7-AL64</f>
        <v>0.16803430818456919</v>
      </c>
      <c r="AN64" s="20">
        <f t="shared" si="23"/>
        <v>0.30180945171099161</v>
      </c>
    </row>
    <row r="65" spans="2:44" x14ac:dyDescent="0.25">
      <c r="B65" s="2">
        <f t="shared" si="12"/>
        <v>4.0599999999999996</v>
      </c>
      <c r="C65" s="2"/>
      <c r="D65" s="2"/>
      <c r="E65" s="2">
        <f t="shared" si="13"/>
        <v>17.3</v>
      </c>
      <c r="F65" s="2">
        <f>(E65/100)*'Data &amp; ANOVA'!$S$7</f>
        <v>3.939015625464834E-2</v>
      </c>
      <c r="G65" s="2">
        <f>'Data &amp; ANOVA'!$S$7-F65</f>
        <v>0.18829860822308769</v>
      </c>
      <c r="H65" s="2">
        <f t="shared" si="14"/>
        <v>0.18794858128777278</v>
      </c>
      <c r="J65" s="20">
        <f t="shared" si="15"/>
        <v>4.0700000000000012</v>
      </c>
      <c r="K65" s="20"/>
      <c r="L65" s="20"/>
      <c r="M65" s="20">
        <f t="shared" si="16"/>
        <v>24.2</v>
      </c>
      <c r="N65" s="20">
        <f>(M65/100)*'Data &amp; ANOVA'!$S$7</f>
        <v>5.5100681003612116E-2</v>
      </c>
      <c r="O65" s="20">
        <f>'Data &amp; ANOVA'!$S$7-N65</f>
        <v>0.17258808347412391</v>
      </c>
      <c r="P65" s="20">
        <f t="shared" si="24"/>
        <v>0.27506989066909232</v>
      </c>
      <c r="R65" s="20">
        <f t="shared" si="17"/>
        <v>2.0225</v>
      </c>
      <c r="S65" s="20"/>
      <c r="T65" s="20"/>
      <c r="U65" s="20">
        <f t="shared" si="18"/>
        <v>23.8</v>
      </c>
      <c r="V65" s="20">
        <f>(U65/100)*'Data &amp; ANOVA'!$S$7</f>
        <v>5.4189925945701177E-2</v>
      </c>
      <c r="W65" s="20">
        <f>'Data &amp; ANOVA'!$S$7-V65</f>
        <v>0.17349883853203485</v>
      </c>
      <c r="X65" s="20">
        <f t="shared" si="25"/>
        <v>0.27080822296190732</v>
      </c>
      <c r="Z65" s="20">
        <f t="shared" si="19"/>
        <v>2.0225</v>
      </c>
      <c r="AA65" s="20"/>
      <c r="AB65" s="20"/>
      <c r="AC65" s="20">
        <f t="shared" si="20"/>
        <v>28.7</v>
      </c>
      <c r="AD65" s="20">
        <f>(AC65/100)*'Data &amp; ANOVA'!$S$7</f>
        <v>6.534667540511023E-2</v>
      </c>
      <c r="AE65" s="20">
        <f>'Data &amp; ANOVA'!$S$7-AD65</f>
        <v>0.16234208907262582</v>
      </c>
      <c r="AF65" s="20">
        <f t="shared" si="26"/>
        <v>0.33827385856784092</v>
      </c>
      <c r="AH65" s="20">
        <f t="shared" si="21"/>
        <v>2.0225</v>
      </c>
      <c r="AI65" s="20"/>
      <c r="AJ65" s="20"/>
      <c r="AK65" s="20">
        <f t="shared" si="22"/>
        <v>40.4</v>
      </c>
      <c r="AL65" s="20">
        <f>(AK65/100)*'Data &amp; ANOVA'!$S$7</f>
        <v>9.1986260849005352E-2</v>
      </c>
      <c r="AM65" s="20">
        <f>'Data &amp; ANOVA'!$S$7-AL65</f>
        <v>0.13570250362873068</v>
      </c>
      <c r="AN65" s="20">
        <f t="shared" si="23"/>
        <v>0.5155126092461142</v>
      </c>
    </row>
    <row r="66" spans="2:44" x14ac:dyDescent="0.25">
      <c r="B66" s="20">
        <f t="shared" si="12"/>
        <v>5.0749999999999993</v>
      </c>
      <c r="C66" s="20"/>
      <c r="D66" s="20"/>
      <c r="E66" s="20">
        <f t="shared" si="13"/>
        <v>24.2</v>
      </c>
      <c r="F66" s="20">
        <f>(E66/100)*'Data &amp; ANOVA'!$S$7</f>
        <v>5.5100681003612116E-2</v>
      </c>
      <c r="G66" s="20">
        <f>'Data &amp; ANOVA'!$S$7-F66</f>
        <v>0.17258808347412391</v>
      </c>
      <c r="H66" s="20">
        <f t="shared" si="14"/>
        <v>0.27506989066909232</v>
      </c>
      <c r="J66" s="20">
        <f t="shared" si="15"/>
        <v>5.0875000000000012</v>
      </c>
      <c r="K66" s="20"/>
      <c r="L66" s="20"/>
      <c r="M66" s="20">
        <f t="shared" si="16"/>
        <v>35.799999999999997</v>
      </c>
      <c r="N66" s="20">
        <f>(M66/100)*'Data &amp; ANOVA'!$S$7</f>
        <v>8.1512577683029497E-2</v>
      </c>
      <c r="O66" s="20">
        <f>'Data &amp; ANOVA'!$S$7-N66</f>
        <v>0.14617618679470654</v>
      </c>
      <c r="P66" s="20">
        <f t="shared" si="24"/>
        <v>0.44116497262150284</v>
      </c>
      <c r="R66" s="20">
        <f t="shared" si="17"/>
        <v>2.5281250000000002</v>
      </c>
      <c r="S66" s="20"/>
      <c r="T66" s="20"/>
      <c r="U66" s="20">
        <f t="shared" si="18"/>
        <v>33.9</v>
      </c>
      <c r="V66" s="20">
        <f>(U66/100)*'Data &amp; ANOVA'!$S$7</f>
        <v>7.7186491157952508E-2</v>
      </c>
      <c r="W66" s="20">
        <f>'Data &amp; ANOVA'!$S$7-V66</f>
        <v>0.15050227331978352</v>
      </c>
      <c r="X66" s="20">
        <f t="shared" si="25"/>
        <v>0.41300093879686717</v>
      </c>
      <c r="Z66" s="20">
        <f t="shared" si="19"/>
        <v>2.5281250000000002</v>
      </c>
      <c r="AA66" s="20"/>
      <c r="AB66" s="20"/>
      <c r="AC66" s="20">
        <f t="shared" si="20"/>
        <v>41.3</v>
      </c>
      <c r="AD66" s="20">
        <f>(AC66/100)*'Data &amp; ANOVA'!$S$7</f>
        <v>9.4035459729304979E-2</v>
      </c>
      <c r="AE66" s="20">
        <f>'Data &amp; ANOVA'!$S$7-AD66</f>
        <v>0.13365330474843107</v>
      </c>
      <c r="AF66" s="20">
        <f t="shared" si="26"/>
        <v>0.53273045915404049</v>
      </c>
      <c r="AH66" s="20">
        <f t="shared" si="21"/>
        <v>2.5281250000000002</v>
      </c>
      <c r="AI66" s="20"/>
      <c r="AJ66" s="20"/>
      <c r="AK66" s="20">
        <f t="shared" si="22"/>
        <v>52.8</v>
      </c>
      <c r="AL66" s="20">
        <f>(AK66/100)*'Data &amp; ANOVA'!$S$7</f>
        <v>0.12021966764424463</v>
      </c>
      <c r="AM66" s="20">
        <f>'Data &amp; ANOVA'!$S$7-AL66</f>
        <v>0.1074690968334914</v>
      </c>
      <c r="AN66" s="20">
        <f t="shared" si="23"/>
        <v>0.74877429072590873</v>
      </c>
    </row>
    <row r="67" spans="2:44" x14ac:dyDescent="0.25">
      <c r="B67" s="20">
        <f t="shared" si="12"/>
        <v>6.09</v>
      </c>
      <c r="C67" s="20"/>
      <c r="D67" s="20"/>
      <c r="E67" s="20">
        <f t="shared" si="13"/>
        <v>31.2</v>
      </c>
      <c r="F67" s="20">
        <f>(E67/100)*'Data &amp; ANOVA'!$S$7</f>
        <v>7.1038894517053641E-2</v>
      </c>
      <c r="G67" s="20">
        <f>'Data &amp; ANOVA'!$S$7-F67</f>
        <v>0.15664986996068239</v>
      </c>
      <c r="H67" s="20">
        <f t="shared" si="14"/>
        <v>0.37196443837812027</v>
      </c>
      <c r="I67" s="25"/>
      <c r="J67" s="20">
        <f t="shared" si="15"/>
        <v>6.1050000000000022</v>
      </c>
      <c r="K67" s="20"/>
      <c r="L67" s="20"/>
      <c r="M67" s="20">
        <f t="shared" si="16"/>
        <v>47</v>
      </c>
      <c r="N67" s="20">
        <f>(M67/100)*'Data &amp; ANOVA'!$S$7</f>
        <v>0.10701371930453593</v>
      </c>
      <c r="O67" s="20">
        <f>'Data &amp; ANOVA'!$S$7-N67</f>
        <v>0.1206750451732001</v>
      </c>
      <c r="P67" s="20">
        <f t="shared" si="24"/>
        <v>0.63287626976529643</v>
      </c>
      <c r="Q67" s="25"/>
      <c r="R67" s="20">
        <f t="shared" si="17"/>
        <v>3.0337499999999999</v>
      </c>
      <c r="S67" s="20"/>
      <c r="T67" s="20"/>
      <c r="U67" s="20">
        <f t="shared" si="18"/>
        <v>43.8</v>
      </c>
      <c r="V67" s="20">
        <f>(U67/100)*'Data &amp; ANOVA'!$S$7</f>
        <v>9.9727678841248377E-2</v>
      </c>
      <c r="W67" s="20">
        <f>'Data &amp; ANOVA'!$S$7-V67</f>
        <v>0.12796108563648767</v>
      </c>
      <c r="X67" s="20">
        <f t="shared" si="25"/>
        <v>0.57525292875486234</v>
      </c>
      <c r="Y67" s="25"/>
      <c r="Z67" s="20">
        <f t="shared" si="19"/>
        <v>3.0337499999999999</v>
      </c>
      <c r="AA67" s="20"/>
      <c r="AB67" s="20"/>
      <c r="AC67" s="20">
        <f t="shared" si="20"/>
        <v>52.5</v>
      </c>
      <c r="AD67" s="20">
        <f>(AC67/100)*'Data &amp; ANOVA'!$S$7</f>
        <v>0.11953660135081143</v>
      </c>
      <c r="AE67" s="20">
        <f>'Data &amp; ANOVA'!$S$7-AD67</f>
        <v>0.10815216312692461</v>
      </c>
      <c r="AF67" s="20">
        <f t="shared" si="26"/>
        <v>0.74444047494749599</v>
      </c>
      <c r="AG67" s="25"/>
      <c r="AH67" s="20">
        <f t="shared" si="21"/>
        <v>3.0337499999999999</v>
      </c>
      <c r="AI67" s="20"/>
      <c r="AJ67" s="20"/>
      <c r="AK67" s="20">
        <f t="shared" si="22"/>
        <v>63</v>
      </c>
      <c r="AL67" s="20">
        <f>(AK67/100)*'Data &amp; ANOVA'!$S$7</f>
        <v>0.14344392162097369</v>
      </c>
      <c r="AM67" s="20">
        <f>'Data &amp; ANOVA'!$S$7-AL67</f>
        <v>8.4244842856762342E-2</v>
      </c>
      <c r="AN67" s="20">
        <f t="shared" si="23"/>
        <v>0.99225027067319371</v>
      </c>
      <c r="AO67" s="25"/>
      <c r="AP67" s="25"/>
      <c r="AQ67" s="25"/>
      <c r="AR67" s="25"/>
    </row>
    <row r="68" spans="2:44" x14ac:dyDescent="0.25">
      <c r="B68" s="20">
        <f t="shared" si="12"/>
        <v>7.1049999999999995</v>
      </c>
      <c r="C68" s="20"/>
      <c r="D68" s="20"/>
      <c r="E68" s="20">
        <f t="shared" si="13"/>
        <v>38.299999999999997</v>
      </c>
      <c r="F68" s="20">
        <f>(E68/100)*'Data &amp; ANOVA'!$S$7</f>
        <v>8.7204796794972894E-2</v>
      </c>
      <c r="G68" s="20">
        <f>'Data &amp; ANOVA'!$S$7-F68</f>
        <v>0.14048396768276314</v>
      </c>
      <c r="H68" s="20">
        <f t="shared" si="14"/>
        <v>0.48088425240607607</v>
      </c>
      <c r="I68" s="25"/>
      <c r="J68" s="20">
        <f t="shared" si="15"/>
        <v>7.1225000000000023</v>
      </c>
      <c r="K68" s="20"/>
      <c r="L68" s="20"/>
      <c r="M68" s="20">
        <f t="shared" si="16"/>
        <v>58</v>
      </c>
      <c r="N68" s="20">
        <f>(M68/100)*'Data &amp; ANOVA'!$S$7</f>
        <v>0.1320594833970869</v>
      </c>
      <c r="O68" s="20">
        <f>'Data &amp; ANOVA'!$S$7-N68</f>
        <v>9.5629281080649137E-2</v>
      </c>
      <c r="P68" s="20">
        <f t="shared" si="24"/>
        <v>0.86549856503404998</v>
      </c>
      <c r="Q68" s="25"/>
      <c r="R68" s="20">
        <f t="shared" si="17"/>
        <v>3.5393749999999997</v>
      </c>
      <c r="S68" s="20"/>
      <c r="T68" s="20"/>
      <c r="U68" s="20">
        <f t="shared" si="18"/>
        <v>52.6</v>
      </c>
      <c r="V68" s="20">
        <f>(U68/100)*'Data &amp; ANOVA'!$S$7</f>
        <v>0.11976429011528916</v>
      </c>
      <c r="W68" s="20">
        <f>'Data &amp; ANOVA'!$S$7-V68</f>
        <v>0.10792447436244687</v>
      </c>
      <c r="X68" s="20">
        <f t="shared" si="25"/>
        <v>0.74554745695347713</v>
      </c>
      <c r="Y68" s="25"/>
      <c r="Z68" s="20">
        <f t="shared" si="19"/>
        <v>3.5393749999999997</v>
      </c>
      <c r="AA68" s="20"/>
      <c r="AB68" s="20"/>
      <c r="AC68" s="20">
        <f t="shared" si="20"/>
        <v>62.1</v>
      </c>
      <c r="AD68" s="20">
        <f>(AC68/100)*'Data &amp; ANOVA'!$S$7</f>
        <v>0.14139472274067408</v>
      </c>
      <c r="AE68" s="20">
        <f>'Data &amp; ANOVA'!$S$7-AD68</f>
        <v>8.6294041737061955E-2</v>
      </c>
      <c r="AF68" s="20">
        <f t="shared" si="26"/>
        <v>0.97021907389971063</v>
      </c>
      <c r="AG68" s="25"/>
      <c r="AH68" s="20">
        <f t="shared" si="21"/>
        <v>3.5393749999999997</v>
      </c>
      <c r="AI68" s="20"/>
      <c r="AJ68" s="20"/>
      <c r="AK68" s="20">
        <f t="shared" si="22"/>
        <v>71.900000000000006</v>
      </c>
      <c r="AL68" s="20">
        <f>(AK68/100)*'Data &amp; ANOVA'!$S$7</f>
        <v>0.16370822165949223</v>
      </c>
      <c r="AM68" s="20">
        <f>'Data &amp; ANOVA'!$S$7-AL68</f>
        <v>6.3980542818243807E-2</v>
      </c>
      <c r="AN68" s="20">
        <f t="shared" si="23"/>
        <v>1.2673986069777186</v>
      </c>
      <c r="AO68" s="25"/>
      <c r="AP68" s="25"/>
      <c r="AQ68" s="25"/>
      <c r="AR68" s="25"/>
    </row>
    <row r="69" spans="2:44" x14ac:dyDescent="0.25">
      <c r="B69" s="20">
        <f t="shared" si="12"/>
        <v>8.1199999999999992</v>
      </c>
      <c r="C69" s="20"/>
      <c r="D69" s="20"/>
      <c r="E69" s="20">
        <f t="shared" si="13"/>
        <v>45.2</v>
      </c>
      <c r="F69" s="20">
        <f>(E69/100)*'Data &amp; ANOVA'!$S$7</f>
        <v>0.10291532154393669</v>
      </c>
      <c r="G69" s="20">
        <f>'Data &amp; ANOVA'!$S$7-F69</f>
        <v>0.12477344293379934</v>
      </c>
      <c r="H69" s="20">
        <f t="shared" si="14"/>
        <v>0.59947798936344843</v>
      </c>
      <c r="I69" s="25"/>
      <c r="J69" s="20">
        <f t="shared" si="15"/>
        <v>8.1400000000000023</v>
      </c>
      <c r="K69" s="20"/>
      <c r="L69" s="20"/>
      <c r="M69" s="20">
        <f t="shared" si="16"/>
        <v>68.5</v>
      </c>
      <c r="N69" s="20">
        <f>(M69/100)*'Data &amp; ANOVA'!$S$7</f>
        <v>0.15596680366724919</v>
      </c>
      <c r="O69" s="20">
        <f>'Data &amp; ANOVA'!$S$7-N69</f>
        <v>7.1721960810486846E-2</v>
      </c>
      <c r="P69" s="20">
        <f t="shared" si="24"/>
        <v>1.1531806374858311</v>
      </c>
      <c r="Q69" s="25"/>
      <c r="R69" s="20">
        <f t="shared" si="17"/>
        <v>4.0449999999999999</v>
      </c>
      <c r="S69" s="20"/>
      <c r="T69" s="20"/>
      <c r="U69" s="20">
        <f t="shared" si="18"/>
        <v>60.2</v>
      </c>
      <c r="V69" s="20">
        <f>(U69/100)*'Data &amp; ANOVA'!$S$7</f>
        <v>0.13706863621559709</v>
      </c>
      <c r="W69" s="20">
        <f>'Data &amp; ANOVA'!$S$7-V69</f>
        <v>9.0620128262138944E-2</v>
      </c>
      <c r="X69" s="20">
        <f t="shared" si="25"/>
        <v>0.9203027733641157</v>
      </c>
      <c r="Y69" s="25"/>
      <c r="Z69" s="20">
        <f t="shared" si="19"/>
        <v>4.0449999999999999</v>
      </c>
      <c r="AA69" s="20"/>
      <c r="AB69" s="20"/>
      <c r="AC69" s="20">
        <f t="shared" si="20"/>
        <v>69.8</v>
      </c>
      <c r="AD69" s="20">
        <f>(AC69/100)*'Data &amp; ANOVA'!$S$7</f>
        <v>0.15892675760545974</v>
      </c>
      <c r="AE69" s="20">
        <f>'Data &amp; ANOVA'!$S$7-AD69</f>
        <v>6.8762006872276293E-2</v>
      </c>
      <c r="AF69" s="20">
        <f t="shared" si="26"/>
        <v>1.1973282616072674</v>
      </c>
      <c r="AG69" s="25"/>
      <c r="AH69" s="20">
        <f t="shared" si="21"/>
        <v>4.0449999999999999</v>
      </c>
      <c r="AI69" s="20"/>
      <c r="AJ69" s="20"/>
      <c r="AK69" s="20">
        <f t="shared" si="22"/>
        <v>78.900000000000006</v>
      </c>
      <c r="AL69" s="20">
        <f>(AK69/100)*'Data &amp; ANOVA'!$S$7</f>
        <v>0.17964643517293374</v>
      </c>
      <c r="AM69" s="20">
        <f>'Data &amp; ANOVA'!$S$7-AL69</f>
        <v>4.8042329304802289E-2</v>
      </c>
      <c r="AN69" s="20">
        <f t="shared" si="23"/>
        <v>1.5538951428353978</v>
      </c>
      <c r="AO69" s="25"/>
      <c r="AP69" s="25"/>
      <c r="AQ69" s="25"/>
      <c r="AR69" s="25"/>
    </row>
    <row r="70" spans="2:44" x14ac:dyDescent="0.25">
      <c r="B70" s="20">
        <f t="shared" si="12"/>
        <v>9.1349999999999998</v>
      </c>
      <c r="C70" s="20"/>
      <c r="D70" s="20"/>
      <c r="E70" s="20">
        <f t="shared" si="13"/>
        <v>51.6</v>
      </c>
      <c r="F70" s="20">
        <f>(E70/100)*'Data &amp; ANOVA'!$S$7</f>
        <v>0.1174874024705118</v>
      </c>
      <c r="G70" s="20">
        <f>'Data &amp; ANOVA'!$S$7-F70</f>
        <v>0.11020136200722423</v>
      </c>
      <c r="H70" s="20">
        <f t="shared" si="14"/>
        <v>0.72366836959483238</v>
      </c>
      <c r="I70" s="25"/>
      <c r="J70" s="20">
        <f t="shared" si="15"/>
        <v>9.1575000000000024</v>
      </c>
      <c r="K70" s="20"/>
      <c r="L70" s="20"/>
      <c r="M70" s="20">
        <f t="shared" si="16"/>
        <v>77.400000000000006</v>
      </c>
      <c r="N70" s="20">
        <f>(M70/100)*'Data &amp; ANOVA'!$S$7</f>
        <v>0.17623110370576769</v>
      </c>
      <c r="O70" s="20">
        <f>'Data &amp; ANOVA'!$S$7-N70</f>
        <v>5.1457660771968339E-2</v>
      </c>
      <c r="P70" s="20">
        <f t="shared" si="24"/>
        <v>1.4852182770391782</v>
      </c>
      <c r="Q70" s="25"/>
      <c r="R70" s="20">
        <f t="shared" si="17"/>
        <v>4.5506250000000001</v>
      </c>
      <c r="S70" s="20"/>
      <c r="T70" s="20"/>
      <c r="U70" s="20">
        <f t="shared" si="18"/>
        <v>67.099999999999994</v>
      </c>
      <c r="V70" s="20">
        <f>(U70/100)*'Data &amp; ANOVA'!$S$7</f>
        <v>0.15277916096456087</v>
      </c>
      <c r="W70" s="20">
        <f>'Data &amp; ANOVA'!$S$7-V70</f>
        <v>7.490960351317516E-2</v>
      </c>
      <c r="X70" s="20">
        <f t="shared" si="25"/>
        <v>1.1106970278831816</v>
      </c>
      <c r="Y70" s="25"/>
      <c r="Z70" s="20">
        <f t="shared" si="19"/>
        <v>4.5506250000000001</v>
      </c>
      <c r="AA70" s="20"/>
      <c r="AB70" s="20"/>
      <c r="AC70" s="20">
        <f t="shared" si="20"/>
        <v>76.2</v>
      </c>
      <c r="AD70" s="20">
        <f>(AC70/100)*'Data &amp; ANOVA'!$S$7</f>
        <v>0.17349883853203485</v>
      </c>
      <c r="AE70" s="20">
        <f>'Data &amp; ANOVA'!$S$7-AD70</f>
        <v>5.4189925945701184E-2</v>
      </c>
      <c r="AF70" s="20">
        <f t="shared" si="26"/>
        <v>1.4354846053106622</v>
      </c>
      <c r="AG70" s="25"/>
      <c r="AH70" s="3">
        <f t="shared" si="21"/>
        <v>4.5506250000000001</v>
      </c>
      <c r="AI70" s="3"/>
      <c r="AJ70" s="3"/>
      <c r="AK70" s="3">
        <f t="shared" si="22"/>
        <v>84.7</v>
      </c>
      <c r="AL70" s="3">
        <f>(AK70/100)*'Data &amp; ANOVA'!$S$7</f>
        <v>0.19285238351264242</v>
      </c>
      <c r="AM70" s="3">
        <f>'Data &amp; ANOVA'!$S$7-AL70</f>
        <v>3.4836380965093616E-2</v>
      </c>
      <c r="AN70" s="3">
        <f t="shared" si="23"/>
        <v>1.8753153549190285</v>
      </c>
      <c r="AO70" s="25"/>
      <c r="AP70" s="25"/>
      <c r="AQ70" s="25"/>
      <c r="AR70" s="25"/>
    </row>
    <row r="71" spans="2:44" x14ac:dyDescent="0.25">
      <c r="B71" s="20">
        <f t="shared" si="12"/>
        <v>10.149999999999999</v>
      </c>
      <c r="C71" s="20"/>
      <c r="D71" s="20"/>
      <c r="E71" s="20">
        <f t="shared" si="13"/>
        <v>58.3</v>
      </c>
      <c r="F71" s="20">
        <f>(E71/100)*'Data &amp; ANOVA'!$S$7</f>
        <v>0.1327425496905201</v>
      </c>
      <c r="G71" s="20">
        <f>'Data &amp; ANOVA'!$S$7-F71</f>
        <v>9.4946214787215932E-2</v>
      </c>
      <c r="H71" s="20">
        <f t="shared" si="14"/>
        <v>0.87266705451266247</v>
      </c>
      <c r="I71" s="25"/>
      <c r="J71" s="3">
        <f t="shared" si="15"/>
        <v>10.175000000000002</v>
      </c>
      <c r="K71" s="3"/>
      <c r="L71" s="3"/>
      <c r="M71" s="3">
        <f t="shared" si="16"/>
        <v>85.1</v>
      </c>
      <c r="N71" s="3">
        <f>(M71/100)*'Data &amp; ANOVA'!$S$7</f>
        <v>0.19376313857055336</v>
      </c>
      <c r="O71" s="3">
        <f>'Data &amp; ANOVA'!$S$7-N71</f>
        <v>3.3925625907182677E-2</v>
      </c>
      <c r="P71" s="3">
        <f t="shared" si="24"/>
        <v>1.9018069703660045</v>
      </c>
      <c r="Q71" s="25"/>
      <c r="R71" s="20">
        <f t="shared" si="17"/>
        <v>5.0562500000000004</v>
      </c>
      <c r="S71" s="20"/>
      <c r="T71" s="20"/>
      <c r="U71" s="20">
        <f t="shared" si="18"/>
        <v>72.5</v>
      </c>
      <c r="V71" s="20">
        <f>(U71/100)*'Data &amp; ANOVA'!$S$7</f>
        <v>0.16507435424635861</v>
      </c>
      <c r="W71" s="20">
        <f>'Data &amp; ANOVA'!$S$7-V71</f>
        <v>6.2614410231377426E-2</v>
      </c>
      <c r="X71" s="20">
        <f t="shared" si="25"/>
        <v>1.289983680981982</v>
      </c>
      <c r="Y71" s="25"/>
      <c r="Z71" s="3">
        <f t="shared" si="19"/>
        <v>5.0562500000000004</v>
      </c>
      <c r="AA71" s="3"/>
      <c r="AB71" s="3"/>
      <c r="AC71" s="3">
        <f t="shared" si="20"/>
        <v>81.5</v>
      </c>
      <c r="AD71" s="3">
        <f>(AC71/100)*'Data &amp; ANOVA'!$S$7</f>
        <v>0.18556634304935485</v>
      </c>
      <c r="AE71" s="3">
        <f>'Data &amp; ANOVA'!$S$7-AD71</f>
        <v>4.2122421428381185E-2</v>
      </c>
      <c r="AF71" s="3">
        <f t="shared" si="26"/>
        <v>1.6873994539038117</v>
      </c>
      <c r="AG71" s="25"/>
      <c r="AH71" s="3">
        <f t="shared" si="21"/>
        <v>5.0562500000000004</v>
      </c>
      <c r="AI71" s="3"/>
      <c r="AJ71" s="3"/>
      <c r="AK71" s="3">
        <f t="shared" si="22"/>
        <v>89.2</v>
      </c>
      <c r="AL71" s="3">
        <f>(AK71/100)*'Data &amp; ANOVA'!$S$7</f>
        <v>0.20309837791414054</v>
      </c>
      <c r="AM71" s="3">
        <f>'Data &amp; ANOVA'!$S$7-AL71</f>
        <v>2.4590386563595495E-2</v>
      </c>
      <c r="AN71" s="3">
        <f t="shared" si="23"/>
        <v>2.2236220491872443</v>
      </c>
      <c r="AO71" s="25"/>
      <c r="AP71" s="25"/>
      <c r="AQ71" s="25"/>
      <c r="AR71" s="25"/>
    </row>
    <row r="72" spans="2:44" x14ac:dyDescent="0.25">
      <c r="B72" s="20">
        <f t="shared" si="12"/>
        <v>11.164999999999999</v>
      </c>
      <c r="C72" s="20"/>
      <c r="D72" s="20"/>
      <c r="E72" s="20">
        <f t="shared" si="13"/>
        <v>63.6</v>
      </c>
      <c r="F72" s="20">
        <f>(E72/100)*'Data &amp; ANOVA'!$S$7</f>
        <v>0.14481005420784013</v>
      </c>
      <c r="G72" s="20">
        <f>'Data &amp; ANOVA'!$S$7-F72</f>
        <v>8.2878710269895906E-2</v>
      </c>
      <c r="H72" s="20">
        <f t="shared" si="14"/>
        <v>1.0085994086747234</v>
      </c>
      <c r="I72" s="25"/>
      <c r="J72" s="3">
        <f t="shared" si="15"/>
        <v>11.192500000000003</v>
      </c>
      <c r="K72" s="3"/>
      <c r="L72" s="3"/>
      <c r="M72" s="3">
        <f t="shared" si="16"/>
        <v>91.8</v>
      </c>
      <c r="N72" s="3">
        <f>(M72/100)*'Data &amp; ANOVA'!$S$7</f>
        <v>0.20901828579056167</v>
      </c>
      <c r="O72" s="3">
        <f>'Data &amp; ANOVA'!$S$7-N72</f>
        <v>1.8670478687174363E-2</v>
      </c>
      <c r="P72" s="3">
        <f t="shared" si="24"/>
        <v>2.4990340290472104</v>
      </c>
      <c r="Q72" s="25"/>
      <c r="R72" s="20">
        <f t="shared" si="17"/>
        <v>5.5618749999999997</v>
      </c>
      <c r="S72" s="20"/>
      <c r="T72" s="20"/>
      <c r="U72" s="20">
        <f t="shared" si="18"/>
        <v>77.2</v>
      </c>
      <c r="V72" s="20">
        <f>(U72/100)*'Data &amp; ANOVA'!$S$7</f>
        <v>0.17577572617681222</v>
      </c>
      <c r="W72" s="20">
        <f>'Data &amp; ANOVA'!$S$7-V72</f>
        <v>5.1913038300923808E-2</v>
      </c>
      <c r="X72" s="20">
        <f t="shared" si="25"/>
        <v>1.4774091496941131</v>
      </c>
      <c r="Y72" s="25"/>
      <c r="Z72" s="3">
        <f t="shared" si="19"/>
        <v>5.5618749999999997</v>
      </c>
      <c r="AA72" s="3"/>
      <c r="AB72" s="3"/>
      <c r="AC72" s="3">
        <f t="shared" si="20"/>
        <v>85.5</v>
      </c>
      <c r="AD72" s="3">
        <f>(AC72/100)*'Data &amp; ANOVA'!$S$7</f>
        <v>0.1946738936284643</v>
      </c>
      <c r="AE72" s="3">
        <f>'Data &amp; ANOVA'!$S$7-AD72</f>
        <v>3.3014870849271738E-2</v>
      </c>
      <c r="AF72" s="3">
        <f t="shared" si="26"/>
        <v>1.9310215365615622</v>
      </c>
      <c r="AG72" s="25"/>
      <c r="AH72" s="3">
        <f t="shared" si="21"/>
        <v>5.5618749999999997</v>
      </c>
      <c r="AI72" s="3"/>
      <c r="AJ72" s="3"/>
      <c r="AK72" s="3">
        <f t="shared" si="22"/>
        <v>92.7</v>
      </c>
      <c r="AL72" s="3">
        <f>(AK72/100)*'Data &amp; ANOVA'!$S$7</f>
        <v>0.21106748467086131</v>
      </c>
      <c r="AM72" s="3">
        <f>'Data &amp; ANOVA'!$S$7-AL72</f>
        <v>1.6621279806874723E-2</v>
      </c>
      <c r="AN72" s="3">
        <f t="shared" si="23"/>
        <v>2.6152938351630732</v>
      </c>
      <c r="AO72" s="25"/>
      <c r="AP72" s="25"/>
      <c r="AQ72" s="25"/>
      <c r="AR72" s="25"/>
    </row>
    <row r="73" spans="2:44" x14ac:dyDescent="0.25">
      <c r="B73" s="20">
        <f t="shared" si="12"/>
        <v>12.18</v>
      </c>
      <c r="C73" s="20"/>
      <c r="D73" s="20"/>
      <c r="E73" s="20">
        <f t="shared" si="13"/>
        <v>69</v>
      </c>
      <c r="F73" s="20">
        <f>(E73/100)*'Data &amp; ANOVA'!$S$7</f>
        <v>0.15710524748963786</v>
      </c>
      <c r="G73" s="20">
        <f>'Data &amp; ANOVA'!$S$7-F73</f>
        <v>7.0583516988098172E-2</v>
      </c>
      <c r="H73" s="20">
        <f t="shared" si="14"/>
        <v>1.169180978832272</v>
      </c>
      <c r="I73" s="25"/>
      <c r="J73" s="3">
        <f t="shared" si="15"/>
        <v>12.210000000000004</v>
      </c>
      <c r="K73" s="3"/>
      <c r="L73" s="3"/>
      <c r="M73" s="3">
        <f t="shared" si="16"/>
        <v>98.2</v>
      </c>
      <c r="N73" s="3">
        <f>(M73/100)*'Data &amp; ANOVA'!$S$7</f>
        <v>0.22359036671713678</v>
      </c>
      <c r="O73" s="3">
        <f>'Data &amp; ANOVA'!$S$7-N73</f>
        <v>4.0983977605992539E-3</v>
      </c>
      <c r="P73" s="3">
        <f t="shared" si="24"/>
        <v>4.0153815184152979</v>
      </c>
      <c r="Q73" s="25"/>
      <c r="R73" s="3">
        <f t="shared" si="17"/>
        <v>6.0674999999999999</v>
      </c>
      <c r="S73" s="3"/>
      <c r="T73" s="3"/>
      <c r="U73" s="3">
        <f t="shared" si="18"/>
        <v>80.7</v>
      </c>
      <c r="V73" s="3">
        <f>(U73/100)*'Data &amp; ANOVA'!$S$7</f>
        <v>0.183744832933533</v>
      </c>
      <c r="W73" s="3">
        <f>'Data &amp; ANOVA'!$S$7-V73</f>
        <v>4.3943931544203035E-2</v>
      </c>
      <c r="X73" s="3">
        <f t="shared" si="25"/>
        <v>1.6440645897436685</v>
      </c>
      <c r="Y73" s="25"/>
      <c r="Z73" s="3">
        <f t="shared" si="19"/>
        <v>6.0674999999999999</v>
      </c>
      <c r="AA73" s="3"/>
      <c r="AB73" s="3"/>
      <c r="AC73" s="3">
        <f t="shared" si="20"/>
        <v>88.8</v>
      </c>
      <c r="AD73" s="3">
        <f>(AC73/100)*'Data &amp; ANOVA'!$S$7</f>
        <v>0.2021876228562296</v>
      </c>
      <c r="AE73" s="3">
        <f>'Data &amp; ANOVA'!$S$7-AD73</f>
        <v>2.5501141621506435E-2</v>
      </c>
      <c r="AF73" s="3">
        <f t="shared" si="26"/>
        <v>2.1892564076870427</v>
      </c>
      <c r="AG73" s="25"/>
      <c r="AH73" s="3">
        <f t="shared" si="21"/>
        <v>6.0674999999999999</v>
      </c>
      <c r="AI73" s="3"/>
      <c r="AJ73" s="3"/>
      <c r="AK73" s="3">
        <f t="shared" si="22"/>
        <v>95.6</v>
      </c>
      <c r="AL73" s="3">
        <f>(AK73/100)*'Data &amp; ANOVA'!$S$7</f>
        <v>0.21767045884071565</v>
      </c>
      <c r="AM73" s="3">
        <f>'Data &amp; ANOVA'!$S$7-AL73</f>
        <v>1.0018305637020386E-2</v>
      </c>
      <c r="AN73" s="3">
        <f t="shared" si="23"/>
        <v>3.1215636423932027</v>
      </c>
      <c r="AO73" s="25"/>
      <c r="AP73" s="25"/>
      <c r="AQ73" s="25"/>
      <c r="AR73" s="25"/>
    </row>
    <row r="74" spans="2:44" x14ac:dyDescent="0.25">
      <c r="B74" s="20">
        <f t="shared" si="12"/>
        <v>13.194999999999999</v>
      </c>
      <c r="C74" s="20"/>
      <c r="D74" s="20"/>
      <c r="E74" s="20">
        <f t="shared" si="13"/>
        <v>73.900000000000006</v>
      </c>
      <c r="F74" s="20">
        <f>(E74/100)*'Data &amp; ANOVA'!$S$7</f>
        <v>0.16826199694904695</v>
      </c>
      <c r="G74" s="20">
        <f>'Data &amp; ANOVA'!$S$7-F74</f>
        <v>5.9426767528689084E-2</v>
      </c>
      <c r="H74" s="20">
        <f t="shared" si="14"/>
        <v>1.3412328689887709</v>
      </c>
      <c r="I74" s="25"/>
      <c r="J74" s="28">
        <f t="shared" si="15"/>
        <v>13.227500000000004</v>
      </c>
      <c r="K74" s="28"/>
      <c r="L74" s="28"/>
      <c r="M74" s="28">
        <f t="shared" si="16"/>
        <v>100</v>
      </c>
      <c r="N74" s="28">
        <f>(M74/100)*'Data &amp; ANOVA'!$S$7</f>
        <v>0.22768876447773603</v>
      </c>
      <c r="O74" s="28">
        <f>'Data &amp; ANOVA'!$S$7-N74</f>
        <v>0</v>
      </c>
      <c r="P74" s="28" t="e">
        <f t="shared" si="24"/>
        <v>#DIV/0!</v>
      </c>
      <c r="Q74" s="25"/>
      <c r="R74" s="3">
        <f t="shared" si="17"/>
        <v>6.5731250000000001</v>
      </c>
      <c r="S74" s="3"/>
      <c r="T74" s="3"/>
      <c r="U74" s="3">
        <f t="shared" si="18"/>
        <v>83.8</v>
      </c>
      <c r="V74" s="3">
        <f>(U74/100)*'Data &amp; ANOVA'!$S$7</f>
        <v>0.19080318463234278</v>
      </c>
      <c r="W74" s="3">
        <f>'Data &amp; ANOVA'!$S$7-V74</f>
        <v>3.6885579845393257E-2</v>
      </c>
      <c r="X74" s="3">
        <f t="shared" si="25"/>
        <v>1.8191584434161689</v>
      </c>
      <c r="Y74" s="25"/>
      <c r="Z74" s="3">
        <f t="shared" si="19"/>
        <v>6.5731250000000001</v>
      </c>
      <c r="AA74" s="3"/>
      <c r="AB74" s="3"/>
      <c r="AC74" s="3">
        <f t="shared" si="20"/>
        <v>91.5</v>
      </c>
      <c r="AD74" s="3">
        <f>(AC74/100)*'Data &amp; ANOVA'!$S$7</f>
        <v>0.20833521949712847</v>
      </c>
      <c r="AE74" s="3">
        <f>'Data &amp; ANOVA'!$S$7-AD74</f>
        <v>1.9353544980607568E-2</v>
      </c>
      <c r="AF74" s="3">
        <f t="shared" si="26"/>
        <v>2.4651040224918201</v>
      </c>
      <c r="AG74" s="25"/>
      <c r="AH74" s="3">
        <f t="shared" si="21"/>
        <v>6.5731250000000001</v>
      </c>
      <c r="AI74" s="3"/>
      <c r="AJ74" s="3"/>
      <c r="AK74" s="3">
        <f t="shared" si="22"/>
        <v>96.9</v>
      </c>
      <c r="AL74" s="3">
        <f>(AK74/100)*'Data &amp; ANOVA'!$S$7</f>
        <v>0.22063041277892623</v>
      </c>
      <c r="AM74" s="3">
        <f>'Data &amp; ANOVA'!$S$7-AL74</f>
        <v>7.0583516988098061E-3</v>
      </c>
      <c r="AN74" s="3">
        <f t="shared" si="23"/>
        <v>3.4717660718263192</v>
      </c>
      <c r="AO74" s="25"/>
      <c r="AP74" s="25"/>
      <c r="AQ74" s="25"/>
      <c r="AR74" s="25"/>
    </row>
    <row r="75" spans="2:44" x14ac:dyDescent="0.25">
      <c r="B75" s="20">
        <f t="shared" si="12"/>
        <v>14.209999999999999</v>
      </c>
      <c r="C75" s="20"/>
      <c r="D75" s="20"/>
      <c r="E75" s="20">
        <f t="shared" si="13"/>
        <v>78.5</v>
      </c>
      <c r="F75" s="20">
        <f>(E75/100)*'Data &amp; ANOVA'!$S$7</f>
        <v>0.1787356801150228</v>
      </c>
      <c r="G75" s="20">
        <f>'Data &amp; ANOVA'!$S$7-F75</f>
        <v>4.8953084362713228E-2</v>
      </c>
      <c r="H75" s="20">
        <f t="shared" si="14"/>
        <v>1.5351152481838015</v>
      </c>
      <c r="I75" s="25"/>
      <c r="J75" s="17"/>
      <c r="K75" s="17"/>
      <c r="L75" s="17"/>
      <c r="M75" s="17"/>
      <c r="N75" s="17"/>
      <c r="O75" s="17"/>
      <c r="P75" s="17"/>
      <c r="Q75" s="25"/>
      <c r="R75" s="3">
        <f t="shared" si="17"/>
        <v>7.0787499999999994</v>
      </c>
      <c r="S75" s="3"/>
      <c r="T75" s="3"/>
      <c r="U75" s="3">
        <f t="shared" si="18"/>
        <v>86.5</v>
      </c>
      <c r="V75" s="3">
        <f>(U75/100)*'Data &amp; ANOVA'!$S$7</f>
        <v>0.19695078127324167</v>
      </c>
      <c r="W75" s="3">
        <f>'Data &amp; ANOVA'!$S$7-V75</f>
        <v>3.0737983204494362E-2</v>
      </c>
      <c r="X75" s="3">
        <f t="shared" si="25"/>
        <v>2.0014800002101243</v>
      </c>
      <c r="Y75" s="25"/>
      <c r="Z75" s="3">
        <f t="shared" si="19"/>
        <v>7.0787499999999994</v>
      </c>
      <c r="AA75" s="3"/>
      <c r="AB75" s="3"/>
      <c r="AC75" s="3">
        <f t="shared" si="20"/>
        <v>93.3</v>
      </c>
      <c r="AD75" s="3">
        <f>(AC75/100)*'Data &amp; ANOVA'!$S$7</f>
        <v>0.21243361725772769</v>
      </c>
      <c r="AE75" s="3">
        <f>'Data &amp; ANOVA'!$S$7-AD75</f>
        <v>1.5255147220008342E-2</v>
      </c>
      <c r="AF75" s="3">
        <f t="shared" si="26"/>
        <v>2.7030626595911693</v>
      </c>
      <c r="AG75" s="25"/>
      <c r="AH75" s="3">
        <f t="shared" si="21"/>
        <v>7.0787499999999994</v>
      </c>
      <c r="AI75" s="3"/>
      <c r="AJ75" s="3"/>
      <c r="AK75" s="3">
        <f t="shared" si="22"/>
        <v>98.1</v>
      </c>
      <c r="AL75" s="3">
        <f>(AK75/100)*'Data &amp; ANOVA'!$S$7</f>
        <v>0.22336267795265904</v>
      </c>
      <c r="AM75" s="3">
        <f>'Data &amp; ANOVA'!$S$7-AL75</f>
        <v>4.3260865250769887E-3</v>
      </c>
      <c r="AN75" s="3">
        <f t="shared" si="23"/>
        <v>3.9613142971450226</v>
      </c>
      <c r="AO75" s="25"/>
      <c r="AP75" s="25"/>
      <c r="AQ75" s="25"/>
      <c r="AR75" s="25"/>
    </row>
    <row r="76" spans="2:44" x14ac:dyDescent="0.25">
      <c r="B76" s="3">
        <f t="shared" si="12"/>
        <v>15.224999999999998</v>
      </c>
      <c r="C76" s="3"/>
      <c r="D76" s="3"/>
      <c r="E76" s="3">
        <f t="shared" si="13"/>
        <v>83.1</v>
      </c>
      <c r="F76" s="3">
        <f>(E76/100)*'Data &amp; ANOVA'!$S$7</f>
        <v>0.18920936328099863</v>
      </c>
      <c r="G76" s="3">
        <f>'Data &amp; ANOVA'!$S$7-F76</f>
        <v>3.8479401196737401E-2</v>
      </c>
      <c r="H76" s="3">
        <f t="shared" si="14"/>
        <v>1.7758545613883903</v>
      </c>
      <c r="I76" s="25"/>
      <c r="J76" s="17"/>
      <c r="K76" s="17"/>
      <c r="L76" s="17"/>
      <c r="M76" s="17"/>
      <c r="N76" s="17"/>
      <c r="O76" s="17"/>
      <c r="P76" s="17"/>
      <c r="Q76" s="25"/>
      <c r="R76" s="3">
        <f t="shared" si="17"/>
        <v>7.5843749999999996</v>
      </c>
      <c r="S76" s="3"/>
      <c r="T76" s="3"/>
      <c r="U76" s="3">
        <f t="shared" si="18"/>
        <v>89</v>
      </c>
      <c r="V76" s="3">
        <f>(U76/100)*'Data &amp; ANOVA'!$S$7</f>
        <v>0.20264300038518507</v>
      </c>
      <c r="W76" s="3">
        <f>'Data &amp; ANOVA'!$S$7-V76</f>
        <v>2.5045764092550965E-2</v>
      </c>
      <c r="X76" s="3">
        <f t="shared" si="25"/>
        <v>2.2062744128561373</v>
      </c>
      <c r="Y76" s="25"/>
      <c r="Z76" s="3">
        <f t="shared" si="19"/>
        <v>7.5843749999999996</v>
      </c>
      <c r="AA76" s="3"/>
      <c r="AB76" s="3"/>
      <c r="AC76" s="3">
        <f t="shared" si="20"/>
        <v>95.1</v>
      </c>
      <c r="AD76" s="3">
        <f>(AC76/100)*'Data &amp; ANOVA'!$S$7</f>
        <v>0.21653201501832695</v>
      </c>
      <c r="AE76" s="3">
        <f>'Data &amp; ANOVA'!$S$7-AD76</f>
        <v>1.1156749459409088E-2</v>
      </c>
      <c r="AF76" s="3">
        <f t="shared" si="26"/>
        <v>3.0159349808715086</v>
      </c>
      <c r="AG76" s="25"/>
      <c r="AH76" s="3">
        <f t="shared" si="21"/>
        <v>7.5843749999999996</v>
      </c>
      <c r="AI76" s="3"/>
      <c r="AJ76" s="3"/>
      <c r="AK76" s="3">
        <f t="shared" si="22"/>
        <v>99.1</v>
      </c>
      <c r="AL76" s="3">
        <f>(AK76/100)*'Data &amp; ANOVA'!$S$7</f>
        <v>0.22563956559743642</v>
      </c>
      <c r="AM76" s="3">
        <f>'Data &amp; ANOVA'!$S$7-AL76</f>
        <v>2.0491988802996131E-3</v>
      </c>
      <c r="AN76" s="3">
        <f t="shared" si="23"/>
        <v>4.7085286989752504</v>
      </c>
      <c r="AO76" s="25"/>
      <c r="AP76" s="25"/>
      <c r="AQ76" s="25"/>
      <c r="AR76" s="25"/>
    </row>
    <row r="77" spans="2:44" x14ac:dyDescent="0.25">
      <c r="B77" s="3">
        <f t="shared" si="12"/>
        <v>16.239999999999998</v>
      </c>
      <c r="C77" s="3"/>
      <c r="D77" s="3"/>
      <c r="E77" s="3">
        <f t="shared" si="13"/>
        <v>86.4</v>
      </c>
      <c r="F77" s="3">
        <f>(E77/100)*'Data &amp; ANOVA'!$S$7</f>
        <v>0.19672309250876396</v>
      </c>
      <c r="G77" s="3">
        <f>'Data &amp; ANOVA'!$S$7-F77</f>
        <v>3.0965671968972069E-2</v>
      </c>
      <c r="H77" s="3">
        <f t="shared" si="14"/>
        <v>1.9930983905754129</v>
      </c>
      <c r="I77" s="25"/>
      <c r="J77" s="17"/>
      <c r="K77" s="17"/>
      <c r="L77" s="17"/>
      <c r="M77" s="17"/>
      <c r="N77" s="17"/>
      <c r="O77" s="17"/>
      <c r="P77" s="17"/>
      <c r="Q77" s="25"/>
      <c r="R77" s="3">
        <f t="shared" si="17"/>
        <v>8.09</v>
      </c>
      <c r="S77" s="3"/>
      <c r="T77" s="3"/>
      <c r="U77" s="3">
        <f t="shared" si="18"/>
        <v>90</v>
      </c>
      <c r="V77" s="3">
        <f>(U77/100)*'Data &amp; ANOVA'!$S$7</f>
        <v>0.20491988802996244</v>
      </c>
      <c r="W77" s="3">
        <f>'Data &amp; ANOVA'!$S$7-V77</f>
        <v>2.2768876447773589E-2</v>
      </c>
      <c r="X77" s="3">
        <f t="shared" si="25"/>
        <v>2.3015845926604626</v>
      </c>
      <c r="Y77" s="25"/>
      <c r="Z77" s="3">
        <f t="shared" si="19"/>
        <v>8.09</v>
      </c>
      <c r="AA77" s="3"/>
      <c r="AB77" s="3"/>
      <c r="AC77" s="3">
        <f t="shared" si="20"/>
        <v>95.9</v>
      </c>
      <c r="AD77" s="3">
        <f>(AC77/100)*'Data &amp; ANOVA'!$S$7</f>
        <v>0.21835352513414888</v>
      </c>
      <c r="AE77" s="3">
        <f>'Data &amp; ANOVA'!$S$7-AD77</f>
        <v>9.3352393435871539E-3</v>
      </c>
      <c r="AF77" s="3">
        <f t="shared" si="26"/>
        <v>3.1941832122778315</v>
      </c>
      <c r="AG77" s="25"/>
      <c r="AH77" s="28">
        <f t="shared" si="21"/>
        <v>8.09</v>
      </c>
      <c r="AI77" s="28"/>
      <c r="AJ77" s="28"/>
      <c r="AK77" s="28">
        <f t="shared" si="22"/>
        <v>100</v>
      </c>
      <c r="AL77" s="28">
        <f>(AK77/100)*'Data &amp; ANOVA'!$S$7</f>
        <v>0.22768876447773603</v>
      </c>
      <c r="AM77" s="28">
        <f>'Data &amp; ANOVA'!$S$7-AL77</f>
        <v>0</v>
      </c>
      <c r="AN77" s="28" t="e">
        <f t="shared" si="23"/>
        <v>#DIV/0!</v>
      </c>
      <c r="AO77" s="25"/>
      <c r="AP77" s="25"/>
      <c r="AQ77" s="25"/>
      <c r="AR77" s="25"/>
    </row>
    <row r="78" spans="2:44" x14ac:dyDescent="0.25">
      <c r="B78" s="3">
        <f t="shared" si="12"/>
        <v>17.254999999999999</v>
      </c>
      <c r="C78" s="3"/>
      <c r="D78" s="3"/>
      <c r="E78" s="3">
        <f t="shared" si="13"/>
        <v>90</v>
      </c>
      <c r="F78" s="3">
        <f>(E78/100)*'Data &amp; ANOVA'!$S$7</f>
        <v>0.20491988802996244</v>
      </c>
      <c r="G78" s="3">
        <f>'Data &amp; ANOVA'!$S$7-F78</f>
        <v>2.2768876447773589E-2</v>
      </c>
      <c r="H78" s="3">
        <f t="shared" si="14"/>
        <v>2.3005830903233733</v>
      </c>
      <c r="I78" s="25"/>
      <c r="J78" s="17"/>
      <c r="K78" s="17"/>
      <c r="L78" s="17"/>
      <c r="M78" s="17"/>
      <c r="N78" s="17"/>
      <c r="O78" s="17"/>
      <c r="P78" s="17"/>
      <c r="Q78" s="25"/>
      <c r="R78" s="3">
        <f t="shared" si="17"/>
        <v>8.5956250000000001</v>
      </c>
      <c r="S78" s="3"/>
      <c r="T78" s="3"/>
      <c r="U78" s="3">
        <f t="shared" si="18"/>
        <v>91.3</v>
      </c>
      <c r="V78" s="3">
        <f>(U78/100)*'Data &amp; ANOVA'!$S$7</f>
        <v>0.20787984196817297</v>
      </c>
      <c r="W78" s="3">
        <f>'Data &amp; ANOVA'!$S$7-V78</f>
        <v>1.9808922509563065E-2</v>
      </c>
      <c r="X78" s="3">
        <f t="shared" si="25"/>
        <v>2.4408466599939684</v>
      </c>
      <c r="Y78" s="25"/>
      <c r="Z78" s="3">
        <f t="shared" si="19"/>
        <v>8.5956250000000001</v>
      </c>
      <c r="AA78" s="3"/>
      <c r="AB78" s="3"/>
      <c r="AC78" s="3">
        <f t="shared" si="20"/>
        <v>96.7</v>
      </c>
      <c r="AD78" s="3">
        <f>(AC78/100)*'Data &amp; ANOVA'!$S$7</f>
        <v>0.22017503524997076</v>
      </c>
      <c r="AE78" s="3">
        <f>'Data &amp; ANOVA'!$S$7-AD78</f>
        <v>7.5137292277652756E-3</v>
      </c>
      <c r="AF78" s="3">
        <f t="shared" si="26"/>
        <v>3.4112477175156588</v>
      </c>
      <c r="AG78" s="25"/>
      <c r="AH78" s="17"/>
      <c r="AI78" s="17"/>
      <c r="AJ78" s="17"/>
      <c r="AK78" s="17"/>
      <c r="AL78" s="17"/>
      <c r="AM78" s="17"/>
      <c r="AN78" s="17"/>
      <c r="AO78" s="25"/>
      <c r="AP78" s="25"/>
      <c r="AQ78" s="25"/>
      <c r="AR78" s="25"/>
    </row>
    <row r="79" spans="2:44" x14ac:dyDescent="0.25">
      <c r="B79" s="3">
        <f t="shared" si="12"/>
        <v>18.27</v>
      </c>
      <c r="C79" s="3"/>
      <c r="D79" s="3"/>
      <c r="E79" s="3">
        <f t="shared" si="13"/>
        <v>94.1</v>
      </c>
      <c r="F79" s="3">
        <f>(E79/100)*'Data &amp; ANOVA'!$S$7</f>
        <v>0.2142551273735496</v>
      </c>
      <c r="G79" s="3">
        <f>'Data &amp; ANOVA'!$S$7-F79</f>
        <v>1.3433637104186436E-2</v>
      </c>
      <c r="H79" s="3">
        <f t="shared" si="14"/>
        <v>2.828215832405744</v>
      </c>
      <c r="I79" s="25"/>
      <c r="J79" s="17"/>
      <c r="K79" s="17"/>
      <c r="L79" s="17"/>
      <c r="M79" s="17"/>
      <c r="N79" s="17"/>
      <c r="O79" s="17"/>
      <c r="P79" s="17"/>
      <c r="Q79" s="25"/>
      <c r="R79" s="3">
        <f t="shared" si="17"/>
        <v>9.1012500000000003</v>
      </c>
      <c r="S79" s="3"/>
      <c r="T79" s="3"/>
      <c r="U79" s="3">
        <f t="shared" si="18"/>
        <v>92.4</v>
      </c>
      <c r="V79" s="3">
        <f>(U79/100)*'Data &amp; ANOVA'!$S$7</f>
        <v>0.21038441837742811</v>
      </c>
      <c r="W79" s="3">
        <f>'Data &amp; ANOVA'!$S$7-V79</f>
        <v>1.7304346100307927E-2</v>
      </c>
      <c r="X79" s="3">
        <f t="shared" si="25"/>
        <v>2.5760214383622233</v>
      </c>
      <c r="Y79" s="25"/>
      <c r="Z79" s="3">
        <f t="shared" si="19"/>
        <v>9.1012500000000003</v>
      </c>
      <c r="AA79" s="3"/>
      <c r="AB79" s="3"/>
      <c r="AC79" s="3">
        <f t="shared" si="20"/>
        <v>97.4</v>
      </c>
      <c r="AD79" s="3">
        <f>(AC79/100)*'Data &amp; ANOVA'!$S$7</f>
        <v>0.22176885660131493</v>
      </c>
      <c r="AE79" s="3">
        <f>'Data &amp; ANOVA'!$S$7-AD79</f>
        <v>5.9199078764211044E-3</v>
      </c>
      <c r="AF79" s="3">
        <f t="shared" si="26"/>
        <v>3.6496587409606605</v>
      </c>
      <c r="AG79" s="25"/>
      <c r="AH79" s="17"/>
      <c r="AI79" s="17"/>
      <c r="AJ79" s="17"/>
      <c r="AK79" s="17"/>
      <c r="AL79" s="17"/>
      <c r="AM79" s="17"/>
      <c r="AN79" s="17"/>
      <c r="AO79" s="25"/>
      <c r="AP79" s="25"/>
      <c r="AQ79" s="25"/>
      <c r="AR79" s="25"/>
    </row>
    <row r="80" spans="2:44" x14ac:dyDescent="0.25">
      <c r="B80" s="3">
        <f t="shared" si="12"/>
        <v>19.284999999999997</v>
      </c>
      <c r="C80" s="3"/>
      <c r="D80" s="3"/>
      <c r="E80" s="3">
        <f t="shared" si="13"/>
        <v>96.6</v>
      </c>
      <c r="F80" s="3">
        <f>(E80/100)*'Data &amp; ANOVA'!$S$7</f>
        <v>0.21994734648549299</v>
      </c>
      <c r="G80" s="3">
        <f>'Data &amp; ANOVA'!$S$7-F80</f>
        <v>7.7414179922430382E-3</v>
      </c>
      <c r="H80" s="3">
        <f t="shared" si="14"/>
        <v>3.3793927516953008</v>
      </c>
      <c r="I80" s="25"/>
      <c r="J80" s="17"/>
      <c r="K80" s="17"/>
      <c r="L80" s="17"/>
      <c r="M80" s="17"/>
      <c r="N80" s="17"/>
      <c r="O80" s="17"/>
      <c r="P80" s="17"/>
      <c r="Q80" s="25"/>
      <c r="R80" s="3">
        <f t="shared" si="17"/>
        <v>9.6068750000000005</v>
      </c>
      <c r="S80" s="3"/>
      <c r="T80" s="3"/>
      <c r="U80" s="3">
        <f t="shared" si="18"/>
        <v>93.2</v>
      </c>
      <c r="V80" s="3">
        <f>(U80/100)*'Data &amp; ANOVA'!$S$7</f>
        <v>0.21220592849324998</v>
      </c>
      <c r="W80" s="3">
        <f>'Data &amp; ANOVA'!$S$7-V80</f>
        <v>1.5482835984486049E-2</v>
      </c>
      <c r="X80" s="3">
        <f t="shared" si="25"/>
        <v>2.687247073472447</v>
      </c>
      <c r="Y80" s="25"/>
      <c r="Z80" s="3">
        <f t="shared" si="19"/>
        <v>9.6068750000000005</v>
      </c>
      <c r="AA80" s="3"/>
      <c r="AB80" s="3"/>
      <c r="AC80" s="3">
        <f t="shared" si="20"/>
        <v>97.7</v>
      </c>
      <c r="AD80" s="3">
        <f>(AC80/100)*'Data &amp; ANOVA'!$S$7</f>
        <v>0.22245192289474811</v>
      </c>
      <c r="AE80" s="3">
        <f>'Data &amp; ANOVA'!$S$7-AD80</f>
        <v>5.2368415829879278E-3</v>
      </c>
      <c r="AF80" s="3">
        <f t="shared" si="26"/>
        <v>3.7722610630529876</v>
      </c>
      <c r="AG80" s="25"/>
      <c r="AH80" s="17"/>
      <c r="AI80" s="17"/>
      <c r="AJ80" s="17"/>
      <c r="AK80" s="17"/>
      <c r="AL80" s="17"/>
      <c r="AM80" s="17"/>
      <c r="AN80" s="17"/>
      <c r="AO80" s="25"/>
      <c r="AP80" s="25"/>
      <c r="AQ80" s="25"/>
      <c r="AR80" s="25"/>
    </row>
    <row r="81" spans="2:44" x14ac:dyDescent="0.25">
      <c r="B81" s="3">
        <f t="shared" si="12"/>
        <v>20.299999999999997</v>
      </c>
      <c r="C81" s="3"/>
      <c r="D81" s="3"/>
      <c r="E81" s="3">
        <f t="shared" si="13"/>
        <v>98.7</v>
      </c>
      <c r="F81" s="3">
        <f>(E81/100)*'Data &amp; ANOVA'!$S$7</f>
        <v>0.22472881053952545</v>
      </c>
      <c r="G81" s="3">
        <f>'Data &amp; ANOVA'!$S$7-F81</f>
        <v>2.9599539382105799E-3</v>
      </c>
      <c r="H81" s="3">
        <f t="shared" si="14"/>
        <v>4.3408039188499234</v>
      </c>
      <c r="I81" s="25"/>
      <c r="J81" s="17"/>
      <c r="K81" s="17"/>
      <c r="L81" s="17"/>
      <c r="M81" s="17"/>
      <c r="N81" s="17"/>
      <c r="O81" s="17"/>
      <c r="P81" s="17"/>
      <c r="Q81" s="25"/>
      <c r="R81" s="3">
        <f t="shared" si="17"/>
        <v>10.112500000000001</v>
      </c>
      <c r="S81" s="3"/>
      <c r="T81" s="3"/>
      <c r="U81" s="3">
        <f t="shared" si="18"/>
        <v>94.2</v>
      </c>
      <c r="V81" s="3">
        <f>(U81/100)*'Data &amp; ANOVA'!$S$7</f>
        <v>0.21448281613802736</v>
      </c>
      <c r="W81" s="3">
        <f>'Data &amp; ANOVA'!$S$7-V81</f>
        <v>1.3205948339708673E-2</v>
      </c>
      <c r="X81" s="3">
        <f t="shared" si="25"/>
        <v>2.8463117681021357</v>
      </c>
      <c r="Y81" s="25"/>
      <c r="Z81" s="3">
        <f t="shared" si="19"/>
        <v>10.112500000000001</v>
      </c>
      <c r="AA81" s="3"/>
      <c r="AB81" s="3"/>
      <c r="AC81" s="3">
        <f t="shared" si="20"/>
        <v>98.2</v>
      </c>
      <c r="AD81" s="3">
        <f>(AC81/100)*'Data &amp; ANOVA'!$S$7</f>
        <v>0.22359036671713678</v>
      </c>
      <c r="AE81" s="3">
        <f>'Data &amp; ANOVA'!$S$7-AD81</f>
        <v>4.0983977605992539E-3</v>
      </c>
      <c r="AF81" s="3">
        <f t="shared" si="26"/>
        <v>4.0173835210859714</v>
      </c>
      <c r="AG81" s="25"/>
      <c r="AH81" s="17"/>
      <c r="AI81" s="17"/>
      <c r="AJ81" s="17"/>
      <c r="AK81" s="17"/>
      <c r="AL81" s="17"/>
      <c r="AM81" s="17"/>
      <c r="AN81" s="17"/>
      <c r="AO81" s="25"/>
      <c r="AP81" s="25"/>
      <c r="AQ81" s="25"/>
      <c r="AR81" s="25"/>
    </row>
    <row r="82" spans="2:44" x14ac:dyDescent="0.25">
      <c r="B82" s="28">
        <f t="shared" si="12"/>
        <v>21.314999999999998</v>
      </c>
      <c r="C82" s="28"/>
      <c r="D82" s="28"/>
      <c r="E82" s="28">
        <f t="shared" si="13"/>
        <v>100</v>
      </c>
      <c r="F82" s="28">
        <f>(E82/100)*'Data &amp; ANOVA'!$S$7</f>
        <v>0.22768876447773603</v>
      </c>
      <c r="G82" s="28">
        <f>'Data &amp; ANOVA'!$S$7-F82</f>
        <v>0</v>
      </c>
      <c r="H82" s="28" t="e">
        <f t="shared" si="14"/>
        <v>#DIV/0!</v>
      </c>
      <c r="I82" s="25"/>
      <c r="J82" s="17"/>
      <c r="K82" s="17"/>
      <c r="L82" s="17"/>
      <c r="M82" s="17"/>
      <c r="N82" s="17"/>
      <c r="O82" s="17"/>
      <c r="P82" s="17"/>
      <c r="Q82" s="25"/>
      <c r="R82" s="3">
        <f t="shared" si="17"/>
        <v>10.618124999999999</v>
      </c>
      <c r="S82" s="3"/>
      <c r="T82" s="3"/>
      <c r="U82" s="3">
        <f t="shared" si="18"/>
        <v>94.6</v>
      </c>
      <c r="V82" s="3">
        <f>(U82/100)*'Data &amp; ANOVA'!$S$7</f>
        <v>0.21539357119593827</v>
      </c>
      <c r="W82" s="3">
        <f>'Data &amp; ANOVA'!$S$7-V82</f>
        <v>1.2295193281797762E-2</v>
      </c>
      <c r="X82" s="3">
        <f t="shared" si="25"/>
        <v>2.9177707320842776</v>
      </c>
      <c r="Y82" s="25"/>
      <c r="Z82" s="28">
        <f t="shared" si="19"/>
        <v>10.618124999999999</v>
      </c>
      <c r="AA82" s="28"/>
      <c r="AB82" s="28"/>
      <c r="AC82" s="28">
        <f t="shared" si="20"/>
        <v>99.1</v>
      </c>
      <c r="AD82" s="28">
        <f>(AC82/100)*'Data &amp; ANOVA'!$S$7</f>
        <v>0.22563956559743642</v>
      </c>
      <c r="AE82" s="28">
        <f>'Data &amp; ANOVA'!$S$7-AD82</f>
        <v>2.0491988802996131E-3</v>
      </c>
      <c r="AF82" s="28">
        <f t="shared" si="26"/>
        <v>4.710530701645923</v>
      </c>
      <c r="AG82" s="25"/>
      <c r="AH82" s="17"/>
      <c r="AI82" s="17"/>
      <c r="AJ82" s="17"/>
      <c r="AK82" s="17"/>
      <c r="AL82" s="17"/>
      <c r="AM82" s="17"/>
      <c r="AN82" s="17"/>
      <c r="AO82" s="25"/>
      <c r="AP82" s="25"/>
      <c r="AQ82" s="25"/>
      <c r="AR82" s="25"/>
    </row>
    <row r="83" spans="2:44" x14ac:dyDescent="0.25">
      <c r="B83" s="17"/>
      <c r="C83" s="17"/>
      <c r="D83" s="17"/>
      <c r="E83" s="17"/>
      <c r="F83" s="17"/>
      <c r="G83" s="17"/>
      <c r="H83" s="17"/>
      <c r="I83" s="25"/>
      <c r="J83" s="17"/>
      <c r="K83" s="17"/>
      <c r="L83" s="17"/>
      <c r="M83" s="17"/>
      <c r="N83" s="17"/>
      <c r="O83" s="17"/>
      <c r="P83" s="17"/>
      <c r="Q83" s="25"/>
      <c r="R83" s="3">
        <f t="shared" si="17"/>
        <v>11.123749999999999</v>
      </c>
      <c r="S83" s="3"/>
      <c r="T83" s="3"/>
      <c r="U83" s="3">
        <f t="shared" si="18"/>
        <v>95.5</v>
      </c>
      <c r="V83" s="3">
        <f>(U83/100)*'Data &amp; ANOVA'!$S$7</f>
        <v>0.21744277007623791</v>
      </c>
      <c r="W83" s="3">
        <f>'Data &amp; ANOVA'!$S$7-V83</f>
        <v>1.0245994401498121E-2</v>
      </c>
      <c r="X83" s="3">
        <f t="shared" si="25"/>
        <v>3.1000922888782338</v>
      </c>
      <c r="Y83" s="25"/>
      <c r="Z83" s="17"/>
      <c r="AA83" s="17"/>
      <c r="AB83" s="17"/>
      <c r="AC83" s="17"/>
      <c r="AD83" s="17"/>
      <c r="AE83" s="17"/>
      <c r="AF83" s="17"/>
      <c r="AG83" s="25"/>
      <c r="AH83" s="17"/>
      <c r="AI83" s="17"/>
      <c r="AJ83" s="17"/>
      <c r="AK83" s="17"/>
      <c r="AL83" s="17"/>
      <c r="AM83" s="17"/>
      <c r="AN83" s="17"/>
      <c r="AO83" s="25"/>
      <c r="AP83" s="25"/>
      <c r="AQ83" s="25"/>
      <c r="AR83" s="25"/>
    </row>
    <row r="84" spans="2:44" x14ac:dyDescent="0.25">
      <c r="B84" s="17"/>
      <c r="C84" s="17"/>
      <c r="D84" s="17"/>
      <c r="E84" s="17"/>
      <c r="F84" s="17"/>
      <c r="G84" s="17"/>
      <c r="H84" s="17"/>
      <c r="I84" s="25"/>
      <c r="J84" s="17"/>
      <c r="K84" s="17"/>
      <c r="L84" s="17"/>
      <c r="M84" s="17"/>
      <c r="N84" s="17"/>
      <c r="O84" s="17"/>
      <c r="P84" s="17"/>
      <c r="Q84" s="25"/>
      <c r="R84" s="28">
        <f t="shared" si="17"/>
        <v>11.629375</v>
      </c>
      <c r="S84" s="28"/>
      <c r="T84" s="28"/>
      <c r="U84" s="28">
        <f t="shared" si="18"/>
        <v>95.4</v>
      </c>
      <c r="V84" s="28">
        <f>(U84/100)*'Data &amp; ANOVA'!$S$7</f>
        <v>0.21721508131176021</v>
      </c>
      <c r="W84" s="28">
        <f>'Data &amp; ANOVA'!$S$7-V84</f>
        <v>1.0473683165975828E-2</v>
      </c>
      <c r="X84" s="28">
        <f t="shared" si="25"/>
        <v>3.0781133821594615</v>
      </c>
      <c r="Y84" s="25"/>
      <c r="Z84" s="17"/>
      <c r="AA84" s="17"/>
      <c r="AB84" s="17"/>
      <c r="AC84" s="17"/>
      <c r="AD84" s="17"/>
      <c r="AE84" s="17"/>
      <c r="AF84" s="17"/>
      <c r="AG84" s="25"/>
      <c r="AH84" s="17"/>
      <c r="AI84" s="17"/>
      <c r="AJ84" s="17"/>
      <c r="AK84" s="17"/>
      <c r="AL84" s="17"/>
      <c r="AM84" s="17"/>
      <c r="AN84" s="17"/>
      <c r="AO84" s="25"/>
      <c r="AP84" s="25"/>
      <c r="AQ84" s="25"/>
      <c r="AR84" s="25"/>
    </row>
    <row r="85" spans="2:44" x14ac:dyDescent="0.25">
      <c r="B85" s="17"/>
      <c r="C85" s="17"/>
      <c r="D85" s="17"/>
      <c r="E85" s="17"/>
      <c r="F85" s="17"/>
      <c r="G85" s="17"/>
      <c r="H85" s="17"/>
      <c r="I85" s="25"/>
      <c r="J85" s="17"/>
      <c r="K85" s="17"/>
      <c r="L85" s="17"/>
      <c r="M85" s="17"/>
      <c r="N85" s="17"/>
      <c r="O85" s="17"/>
      <c r="P85" s="17"/>
      <c r="Q85" s="25"/>
      <c r="R85" s="17"/>
      <c r="S85" s="17"/>
      <c r="T85" s="17"/>
      <c r="U85" s="17"/>
      <c r="V85" s="17"/>
      <c r="W85" s="17"/>
      <c r="X85" s="17"/>
      <c r="Y85" s="25"/>
      <c r="Z85" s="17"/>
      <c r="AA85" s="17"/>
      <c r="AB85" s="17"/>
      <c r="AC85" s="17"/>
      <c r="AD85" s="17"/>
      <c r="AE85" s="17"/>
      <c r="AF85" s="17"/>
      <c r="AG85" s="25"/>
      <c r="AH85" s="17"/>
      <c r="AI85" s="17"/>
      <c r="AJ85" s="17"/>
      <c r="AK85" s="17"/>
      <c r="AL85" s="17"/>
      <c r="AM85" s="17"/>
      <c r="AN85" s="17"/>
      <c r="AO85" s="25"/>
      <c r="AP85" s="25"/>
      <c r="AQ85" s="25"/>
      <c r="AR85" s="25"/>
    </row>
    <row r="86" spans="2:44" x14ac:dyDescent="0.25">
      <c r="B86" s="17"/>
      <c r="C86" s="17"/>
      <c r="D86" s="17"/>
      <c r="E86" s="17"/>
      <c r="F86" s="17"/>
      <c r="G86" s="17"/>
      <c r="H86" s="17"/>
      <c r="I86" s="25"/>
      <c r="J86" s="17"/>
      <c r="K86" s="17"/>
      <c r="L86" s="17"/>
      <c r="M86" s="17"/>
      <c r="N86" s="17"/>
      <c r="O86" s="17"/>
      <c r="P86" s="17"/>
      <c r="Q86" s="25"/>
      <c r="R86" s="17"/>
      <c r="S86" s="17"/>
      <c r="T86" s="17"/>
      <c r="U86" s="17"/>
      <c r="V86" s="17"/>
      <c r="W86" s="17"/>
      <c r="X86" s="17"/>
      <c r="Y86" s="25"/>
      <c r="Z86" s="17"/>
      <c r="AA86" s="17"/>
      <c r="AB86" s="17"/>
      <c r="AC86" s="17"/>
      <c r="AD86" s="17"/>
      <c r="AE86" s="17"/>
      <c r="AF86" s="17"/>
      <c r="AG86" s="25"/>
      <c r="AH86" s="17"/>
      <c r="AI86" s="17"/>
      <c r="AJ86" s="17"/>
      <c r="AK86" s="17"/>
      <c r="AL86" s="17"/>
      <c r="AM86" s="17"/>
      <c r="AN86" s="17"/>
      <c r="AO86" s="25"/>
      <c r="AP86" s="25"/>
      <c r="AQ86" s="25"/>
      <c r="AR86" s="25"/>
    </row>
    <row r="87" spans="2:44" x14ac:dyDescent="0.25">
      <c r="B87" s="17"/>
      <c r="C87" s="17"/>
      <c r="D87" s="17"/>
      <c r="E87" s="17"/>
      <c r="F87" s="17"/>
      <c r="G87" s="17"/>
      <c r="H87" s="17"/>
      <c r="I87" s="25"/>
      <c r="J87" s="17"/>
      <c r="K87" s="17"/>
      <c r="L87" s="17"/>
      <c r="M87" s="17"/>
      <c r="N87" s="17"/>
      <c r="O87" s="17"/>
      <c r="P87" s="17"/>
      <c r="Q87" s="25"/>
      <c r="R87" s="17"/>
      <c r="S87" s="17"/>
      <c r="T87" s="17"/>
      <c r="U87" s="17"/>
      <c r="V87" s="17"/>
      <c r="W87" s="17"/>
      <c r="X87" s="17"/>
      <c r="Y87" s="25"/>
      <c r="Z87" s="17"/>
      <c r="AA87" s="17"/>
      <c r="AB87" s="17"/>
      <c r="AC87" s="17"/>
      <c r="AD87" s="17"/>
      <c r="AE87" s="17"/>
      <c r="AF87" s="17"/>
      <c r="AG87" s="25"/>
      <c r="AH87" s="17"/>
      <c r="AI87" s="17"/>
      <c r="AJ87" s="17"/>
      <c r="AK87" s="17"/>
      <c r="AL87" s="17"/>
      <c r="AM87" s="17"/>
      <c r="AN87" s="17"/>
      <c r="AO87" s="25"/>
      <c r="AP87" s="25"/>
      <c r="AQ87" s="25"/>
      <c r="AR87" s="25"/>
    </row>
    <row r="88" spans="2:44" x14ac:dyDescent="0.25">
      <c r="B88" s="17"/>
      <c r="C88" s="17"/>
      <c r="D88" s="17"/>
      <c r="E88" s="17"/>
      <c r="F88" s="17"/>
      <c r="G88" s="17"/>
      <c r="H88" s="17"/>
      <c r="I88" s="25"/>
      <c r="J88" s="17"/>
      <c r="K88" s="17"/>
      <c r="L88" s="17"/>
      <c r="M88" s="17"/>
      <c r="N88" s="17"/>
      <c r="O88" s="17"/>
      <c r="P88" s="17"/>
      <c r="Q88" s="25"/>
      <c r="R88" s="17"/>
      <c r="S88" s="17"/>
      <c r="T88" s="17"/>
      <c r="U88" s="17"/>
      <c r="V88" s="17"/>
      <c r="W88" s="17"/>
      <c r="X88" s="17"/>
      <c r="Y88" s="25"/>
      <c r="Z88" s="17"/>
      <c r="AA88" s="17"/>
      <c r="AB88" s="17"/>
      <c r="AC88" s="17"/>
      <c r="AD88" s="17"/>
      <c r="AE88" s="17"/>
      <c r="AF88" s="17"/>
      <c r="AG88" s="25"/>
      <c r="AH88" s="17"/>
      <c r="AI88" s="17"/>
      <c r="AJ88" s="17"/>
      <c r="AK88" s="17"/>
      <c r="AL88" s="17"/>
      <c r="AM88" s="17"/>
      <c r="AN88" s="17"/>
      <c r="AO88" s="25"/>
      <c r="AP88" s="25"/>
      <c r="AQ88" s="25"/>
      <c r="AR88" s="25"/>
    </row>
    <row r="89" spans="2:44" x14ac:dyDescent="0.25">
      <c r="B89" s="17"/>
      <c r="C89" s="17"/>
      <c r="D89" s="17"/>
      <c r="E89" s="17"/>
      <c r="F89" s="17"/>
      <c r="G89" s="17"/>
      <c r="H89" s="17"/>
      <c r="I89" s="25"/>
      <c r="J89" s="17"/>
      <c r="K89" s="17"/>
      <c r="L89" s="17"/>
      <c r="M89" s="17"/>
      <c r="N89" s="17"/>
      <c r="O89" s="17"/>
      <c r="P89" s="17"/>
      <c r="Q89" s="25"/>
      <c r="R89" s="17"/>
      <c r="S89" s="17"/>
      <c r="T89" s="17"/>
      <c r="U89" s="17"/>
      <c r="V89" s="17"/>
      <c r="W89" s="17"/>
      <c r="X89" s="17"/>
      <c r="Y89" s="25"/>
      <c r="Z89" s="17"/>
      <c r="AA89" s="17"/>
      <c r="AB89" s="17"/>
      <c r="AC89" s="17"/>
      <c r="AD89" s="17"/>
      <c r="AE89" s="17"/>
      <c r="AF89" s="17"/>
      <c r="AG89" s="25"/>
      <c r="AH89" s="17"/>
      <c r="AI89" s="17"/>
      <c r="AJ89" s="17"/>
      <c r="AK89" s="17"/>
      <c r="AL89" s="17"/>
      <c r="AM89" s="17"/>
      <c r="AN89" s="17"/>
      <c r="AO89" s="25"/>
      <c r="AP89" s="25"/>
      <c r="AQ89" s="25"/>
      <c r="AR89" s="25"/>
    </row>
    <row r="90" spans="2:44" x14ac:dyDescent="0.25">
      <c r="B90" s="17"/>
      <c r="C90" s="17"/>
      <c r="D90" s="17"/>
      <c r="E90" s="17"/>
      <c r="F90" s="17"/>
      <c r="G90" s="17"/>
      <c r="H90" s="17"/>
      <c r="I90" s="25"/>
      <c r="J90" s="17"/>
      <c r="K90" s="17"/>
      <c r="L90" s="17"/>
      <c r="M90" s="17"/>
      <c r="N90" s="17"/>
      <c r="O90" s="17"/>
      <c r="P90" s="17"/>
      <c r="Q90" s="25"/>
      <c r="R90" s="17"/>
      <c r="S90" s="17"/>
      <c r="T90" s="17"/>
      <c r="U90" s="17"/>
      <c r="V90" s="17"/>
      <c r="W90" s="17"/>
      <c r="X90" s="17"/>
      <c r="Y90" s="25"/>
      <c r="Z90" s="17"/>
      <c r="AA90" s="17"/>
      <c r="AB90" s="17"/>
      <c r="AC90" s="17"/>
      <c r="AD90" s="17"/>
      <c r="AE90" s="17"/>
      <c r="AF90" s="17"/>
      <c r="AG90" s="25"/>
      <c r="AH90" s="17"/>
      <c r="AI90" s="17"/>
      <c r="AJ90" s="17"/>
      <c r="AK90" s="17"/>
      <c r="AL90" s="17"/>
      <c r="AM90" s="17"/>
      <c r="AN90" s="17"/>
      <c r="AO90" s="25"/>
      <c r="AP90" s="25"/>
      <c r="AQ90" s="25"/>
      <c r="AR90" s="25"/>
    </row>
    <row r="91" spans="2:44" x14ac:dyDescent="0.25">
      <c r="B91" s="17"/>
      <c r="C91" s="17"/>
      <c r="D91" s="17"/>
      <c r="E91" s="17"/>
      <c r="F91" s="17"/>
      <c r="G91" s="17"/>
      <c r="H91" s="17"/>
      <c r="I91" s="25"/>
      <c r="J91" s="17"/>
      <c r="K91" s="17"/>
      <c r="L91" s="17"/>
      <c r="M91" s="17"/>
      <c r="N91" s="17"/>
      <c r="O91" s="17"/>
      <c r="P91" s="17"/>
      <c r="Q91" s="25"/>
      <c r="R91" s="17"/>
      <c r="S91" s="17"/>
      <c r="T91" s="17"/>
      <c r="U91" s="17"/>
      <c r="V91" s="17"/>
      <c r="W91" s="17"/>
      <c r="X91" s="17"/>
      <c r="Y91" s="25"/>
      <c r="Z91" s="17"/>
      <c r="AA91" s="17"/>
      <c r="AB91" s="17"/>
      <c r="AC91" s="17"/>
      <c r="AD91" s="17"/>
      <c r="AE91" s="17"/>
      <c r="AF91" s="17"/>
      <c r="AG91" s="25"/>
      <c r="AH91" s="17"/>
      <c r="AI91" s="17"/>
      <c r="AJ91" s="17"/>
      <c r="AK91" s="17"/>
      <c r="AL91" s="17"/>
      <c r="AM91" s="17"/>
      <c r="AN91" s="17"/>
      <c r="AO91" s="25"/>
      <c r="AP91" s="25"/>
      <c r="AQ91" s="25"/>
      <c r="AR91" s="25"/>
    </row>
    <row r="92" spans="2:44" x14ac:dyDescent="0.25">
      <c r="B92" s="16"/>
      <c r="C92" s="16"/>
      <c r="D92" s="16"/>
      <c r="E92" s="16"/>
      <c r="F92" s="16"/>
      <c r="G92" s="16"/>
      <c r="H92" s="16"/>
      <c r="J92" s="17"/>
      <c r="K92" s="17"/>
      <c r="L92" s="17"/>
      <c r="M92" s="17"/>
      <c r="N92" s="17"/>
      <c r="O92" s="17"/>
      <c r="P92" s="17"/>
      <c r="R92" s="16"/>
      <c r="S92" s="16"/>
      <c r="T92" s="16"/>
      <c r="U92" s="16"/>
      <c r="V92" s="16"/>
      <c r="W92" s="16"/>
      <c r="X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</row>
    <row r="93" spans="2:44" x14ac:dyDescent="0.25">
      <c r="B93" s="16"/>
      <c r="C93" s="16"/>
      <c r="D93" s="16"/>
      <c r="E93" s="16"/>
      <c r="F93" s="16"/>
      <c r="G93" s="16"/>
      <c r="H93" s="16"/>
      <c r="J93" s="17"/>
      <c r="K93" s="17"/>
      <c r="L93" s="17"/>
      <c r="M93" s="17"/>
      <c r="N93" s="17"/>
      <c r="O93" s="17"/>
      <c r="P93" s="17"/>
      <c r="R93" s="16"/>
      <c r="S93" s="16"/>
      <c r="T93" s="16"/>
      <c r="U93" s="16"/>
      <c r="V93" s="16"/>
      <c r="W93" s="16"/>
      <c r="X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</row>
    <row r="94" spans="2:44" x14ac:dyDescent="0.25">
      <c r="B94" s="16"/>
      <c r="C94" s="16"/>
      <c r="D94" s="16"/>
      <c r="E94" s="16"/>
      <c r="F94" s="16"/>
      <c r="G94" s="16"/>
      <c r="H94" s="16"/>
      <c r="J94" s="17"/>
      <c r="K94" s="17"/>
      <c r="L94" s="17"/>
      <c r="M94" s="17"/>
      <c r="N94" s="17"/>
      <c r="O94" s="17"/>
      <c r="P94" s="17"/>
      <c r="R94" s="16"/>
      <c r="S94" s="16"/>
      <c r="T94" s="16"/>
      <c r="U94" s="16"/>
      <c r="V94" s="16"/>
      <c r="W94" s="16"/>
      <c r="X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</row>
    <row r="95" spans="2:44" x14ac:dyDescent="0.25">
      <c r="B95" s="16"/>
      <c r="C95" s="16"/>
      <c r="D95" s="16"/>
      <c r="E95" s="16"/>
      <c r="F95" s="16"/>
      <c r="G95" s="16"/>
      <c r="H95" s="16"/>
      <c r="J95" s="17"/>
      <c r="K95" s="17"/>
      <c r="L95" s="17"/>
      <c r="M95" s="17"/>
      <c r="N95" s="17"/>
      <c r="O95" s="17"/>
      <c r="P95" s="17"/>
      <c r="R95" s="16"/>
      <c r="S95" s="16"/>
      <c r="T95" s="16"/>
      <c r="U95" s="16"/>
      <c r="V95" s="16"/>
      <c r="W95" s="16"/>
      <c r="X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</row>
    <row r="96" spans="2:44" x14ac:dyDescent="0.25">
      <c r="B96" s="16"/>
      <c r="C96" s="16"/>
      <c r="D96" s="16"/>
      <c r="E96" s="16"/>
      <c r="F96" s="16"/>
      <c r="G96" s="16"/>
      <c r="H96" s="16"/>
      <c r="J96" s="17"/>
      <c r="K96" s="17"/>
      <c r="L96" s="17"/>
      <c r="M96" s="17"/>
      <c r="N96" s="17"/>
      <c r="O96" s="17"/>
      <c r="P96" s="17"/>
      <c r="R96" s="16"/>
      <c r="S96" s="16"/>
      <c r="T96" s="16"/>
      <c r="U96" s="16"/>
      <c r="V96" s="16"/>
      <c r="W96" s="16"/>
      <c r="X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6"/>
      <c r="AM96" s="16"/>
      <c r="AN96" s="16"/>
    </row>
    <row r="97" spans="2:40" x14ac:dyDescent="0.25">
      <c r="B97" s="16"/>
      <c r="C97" s="16"/>
      <c r="D97" s="16"/>
      <c r="E97" s="16"/>
      <c r="F97" s="16"/>
      <c r="G97" s="16"/>
      <c r="H97" s="16"/>
      <c r="J97" s="17"/>
      <c r="K97" s="17"/>
      <c r="L97" s="17"/>
      <c r="M97" s="17"/>
      <c r="N97" s="17"/>
      <c r="O97" s="17"/>
      <c r="P97" s="17"/>
      <c r="R97" s="16"/>
      <c r="S97" s="16"/>
      <c r="T97" s="16"/>
      <c r="U97" s="16"/>
      <c r="V97" s="16"/>
      <c r="W97" s="16"/>
      <c r="X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</row>
    <row r="98" spans="2:40" x14ac:dyDescent="0.25">
      <c r="B98" s="16"/>
      <c r="C98" s="16"/>
      <c r="D98" s="16"/>
      <c r="E98" s="16"/>
      <c r="F98" s="16"/>
      <c r="G98" s="16"/>
      <c r="H98" s="16"/>
      <c r="J98" s="17"/>
      <c r="K98" s="17"/>
      <c r="L98" s="17"/>
      <c r="M98" s="17"/>
      <c r="N98" s="17"/>
      <c r="O98" s="17"/>
      <c r="P98" s="17"/>
      <c r="R98" s="16"/>
      <c r="S98" s="16"/>
      <c r="T98" s="16"/>
      <c r="U98" s="16"/>
      <c r="V98" s="16"/>
      <c r="W98" s="16"/>
      <c r="X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/>
    </row>
    <row r="99" spans="2:40" x14ac:dyDescent="0.25">
      <c r="B99" s="16"/>
      <c r="C99" s="16"/>
      <c r="D99" s="16"/>
      <c r="E99" s="16"/>
      <c r="F99" s="16"/>
      <c r="G99" s="16"/>
      <c r="H99" s="16"/>
      <c r="J99" s="17"/>
      <c r="K99" s="17"/>
      <c r="L99" s="17"/>
      <c r="M99" s="17"/>
      <c r="N99" s="17"/>
      <c r="O99" s="17"/>
      <c r="P99" s="17"/>
      <c r="R99" s="16"/>
      <c r="S99" s="16"/>
      <c r="T99" s="16"/>
      <c r="U99" s="16"/>
      <c r="V99" s="16"/>
      <c r="W99" s="16"/>
      <c r="X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/>
      <c r="AN99" s="16"/>
    </row>
    <row r="100" spans="2:40" x14ac:dyDescent="0.25">
      <c r="B100" s="16"/>
      <c r="C100" s="16"/>
      <c r="D100" s="16"/>
      <c r="E100" s="16"/>
      <c r="F100" s="16"/>
      <c r="G100" s="16"/>
      <c r="H100" s="16"/>
      <c r="J100" s="17"/>
      <c r="K100" s="17"/>
      <c r="L100" s="17"/>
      <c r="M100" s="17"/>
      <c r="N100" s="17"/>
      <c r="O100" s="17"/>
      <c r="P100" s="17"/>
      <c r="R100" s="16"/>
      <c r="S100" s="16"/>
      <c r="T100" s="16"/>
      <c r="U100" s="16"/>
      <c r="V100" s="16"/>
      <c r="W100" s="16"/>
      <c r="X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/>
      <c r="AM100" s="16"/>
      <c r="AN100" s="16"/>
    </row>
    <row r="105" spans="2:40" ht="28.5" x14ac:dyDescent="0.45">
      <c r="B105" s="99" t="s">
        <v>116</v>
      </c>
      <c r="C105" s="99"/>
      <c r="D105" s="99"/>
      <c r="E105" s="99"/>
      <c r="F105" s="99"/>
      <c r="G105" s="99"/>
      <c r="H105" s="99"/>
      <c r="J105" s="99" t="s">
        <v>117</v>
      </c>
      <c r="K105" s="99"/>
      <c r="L105" s="99"/>
      <c r="M105" s="99"/>
      <c r="N105" s="99"/>
      <c r="O105" s="99"/>
      <c r="P105" s="99"/>
      <c r="R105" s="99" t="s">
        <v>118</v>
      </c>
      <c r="S105" s="99"/>
      <c r="T105" s="99"/>
      <c r="U105" s="99"/>
      <c r="V105" s="99"/>
      <c r="W105" s="99"/>
      <c r="X105" s="99"/>
      <c r="Z105" s="99" t="s">
        <v>119</v>
      </c>
      <c r="AA105" s="99"/>
      <c r="AB105" s="99"/>
      <c r="AC105" s="99"/>
      <c r="AD105" s="99"/>
      <c r="AE105" s="99"/>
      <c r="AF105" s="99"/>
      <c r="AH105" s="99" t="s">
        <v>120</v>
      </c>
      <c r="AI105" s="99"/>
      <c r="AJ105" s="99"/>
      <c r="AK105" s="99"/>
      <c r="AL105" s="99"/>
      <c r="AM105" s="99"/>
      <c r="AN105" s="99"/>
    </row>
    <row r="106" spans="2:40" ht="21" x14ac:dyDescent="0.35">
      <c r="B106" s="10" t="s">
        <v>0</v>
      </c>
      <c r="C106" s="2"/>
      <c r="D106" s="10">
        <f>D56</f>
        <v>0.5</v>
      </c>
      <c r="E106" s="10" t="s">
        <v>1</v>
      </c>
      <c r="F106" s="11" t="s">
        <v>3</v>
      </c>
      <c r="G106" s="10">
        <v>0.122168</v>
      </c>
      <c r="H106" s="10" t="s">
        <v>30</v>
      </c>
      <c r="J106" s="10" t="s">
        <v>0</v>
      </c>
      <c r="K106" s="2"/>
      <c r="L106" s="10">
        <f>D106</f>
        <v>0.5</v>
      </c>
      <c r="M106" s="10" t="s">
        <v>1</v>
      </c>
      <c r="N106" s="11" t="s">
        <v>3</v>
      </c>
      <c r="O106" s="10">
        <v>0.22456300000000001</v>
      </c>
      <c r="P106" s="10" t="s">
        <v>30</v>
      </c>
      <c r="R106" s="10" t="s">
        <v>0</v>
      </c>
      <c r="S106" s="2"/>
      <c r="T106" s="10">
        <f>D106</f>
        <v>0.5</v>
      </c>
      <c r="U106" s="10" t="s">
        <v>1</v>
      </c>
      <c r="V106" s="11" t="s">
        <v>3</v>
      </c>
      <c r="W106" s="10">
        <v>0.34419300000000003</v>
      </c>
      <c r="X106" s="10" t="s">
        <v>30</v>
      </c>
      <c r="Z106" s="10" t="s">
        <v>0</v>
      </c>
      <c r="AA106" s="2"/>
      <c r="AB106" s="10">
        <f>D106</f>
        <v>0.5</v>
      </c>
      <c r="AC106" s="10" t="s">
        <v>1</v>
      </c>
      <c r="AD106" s="11" t="s">
        <v>3</v>
      </c>
      <c r="AE106" s="10">
        <v>0.46334500000000001</v>
      </c>
      <c r="AF106" s="10" t="s">
        <v>30</v>
      </c>
      <c r="AH106" s="10" t="s">
        <v>0</v>
      </c>
      <c r="AI106" s="2"/>
      <c r="AJ106" s="10">
        <f>D106</f>
        <v>0.5</v>
      </c>
      <c r="AK106" s="10" t="s">
        <v>1</v>
      </c>
      <c r="AL106" s="11" t="s">
        <v>3</v>
      </c>
      <c r="AM106" s="10">
        <v>0.53974200000000006</v>
      </c>
      <c r="AN106" s="10" t="s">
        <v>30</v>
      </c>
    </row>
    <row r="107" spans="2:40" ht="21" x14ac:dyDescent="0.35">
      <c r="B107" s="10" t="s">
        <v>4</v>
      </c>
      <c r="C107" s="2"/>
      <c r="D107" s="12">
        <v>100</v>
      </c>
      <c r="E107" s="10" t="s">
        <v>5</v>
      </c>
      <c r="F107" s="11" t="s">
        <v>3</v>
      </c>
      <c r="G107" s="13">
        <f>G106*60</f>
        <v>7.3300799999999997</v>
      </c>
      <c r="H107" s="10" t="s">
        <v>31</v>
      </c>
      <c r="J107" s="10" t="s">
        <v>4</v>
      </c>
      <c r="K107" s="2"/>
      <c r="L107" s="12">
        <v>200</v>
      </c>
      <c r="M107" s="10" t="s">
        <v>5</v>
      </c>
      <c r="N107" s="11" t="s">
        <v>3</v>
      </c>
      <c r="O107" s="13">
        <f>O106*60</f>
        <v>13.473780000000001</v>
      </c>
      <c r="P107" s="10" t="s">
        <v>31</v>
      </c>
      <c r="R107" s="10" t="s">
        <v>4</v>
      </c>
      <c r="S107" s="2"/>
      <c r="T107" s="12">
        <v>300</v>
      </c>
      <c r="U107" s="10" t="s">
        <v>5</v>
      </c>
      <c r="V107" s="11" t="s">
        <v>3</v>
      </c>
      <c r="W107" s="13">
        <f>W106*60</f>
        <v>20.651580000000003</v>
      </c>
      <c r="X107" s="10" t="s">
        <v>31</v>
      </c>
      <c r="Z107" s="10" t="s">
        <v>4</v>
      </c>
      <c r="AA107" s="2"/>
      <c r="AB107" s="12">
        <v>400</v>
      </c>
      <c r="AC107" s="10" t="s">
        <v>5</v>
      </c>
      <c r="AD107" s="11" t="s">
        <v>3</v>
      </c>
      <c r="AE107" s="13">
        <f>AE106*60</f>
        <v>27.800699999999999</v>
      </c>
      <c r="AF107" s="10" t="s">
        <v>31</v>
      </c>
      <c r="AH107" s="10" t="s">
        <v>4</v>
      </c>
      <c r="AI107" s="2"/>
      <c r="AJ107" s="12">
        <v>500</v>
      </c>
      <c r="AK107" s="10" t="s">
        <v>5</v>
      </c>
      <c r="AL107" s="11" t="s">
        <v>3</v>
      </c>
      <c r="AM107" s="13">
        <f>AM106*60</f>
        <v>32.384520000000002</v>
      </c>
      <c r="AN107" s="10" t="s">
        <v>31</v>
      </c>
    </row>
    <row r="108" spans="2:40" x14ac:dyDescent="0.25">
      <c r="B108" s="2"/>
      <c r="C108" s="2"/>
      <c r="D108" s="2"/>
      <c r="E108" s="2"/>
      <c r="F108" s="2"/>
      <c r="G108" s="2"/>
      <c r="H108" s="6" t="s">
        <v>2</v>
      </c>
      <c r="J108" s="2"/>
      <c r="K108" s="2"/>
      <c r="L108" s="2"/>
      <c r="M108" s="2"/>
      <c r="N108" s="2"/>
      <c r="O108" s="2"/>
      <c r="P108" s="6" t="s">
        <v>2</v>
      </c>
      <c r="R108" s="2"/>
      <c r="S108" s="2"/>
      <c r="T108" s="2"/>
      <c r="U108" s="2"/>
      <c r="V108" s="2"/>
      <c r="W108" s="2"/>
      <c r="X108" s="6" t="s">
        <v>2</v>
      </c>
      <c r="Z108" s="2"/>
      <c r="AA108" s="2"/>
      <c r="AB108" s="2"/>
      <c r="AC108" s="2"/>
      <c r="AD108" s="2"/>
      <c r="AE108" s="2"/>
      <c r="AF108" s="6" t="s">
        <v>2</v>
      </c>
      <c r="AH108" s="2"/>
      <c r="AI108" s="2"/>
      <c r="AJ108" s="2"/>
      <c r="AK108" s="2"/>
      <c r="AL108" s="2"/>
      <c r="AM108" s="2"/>
      <c r="AN108" s="6" t="s">
        <v>2</v>
      </c>
    </row>
    <row r="109" spans="2:40" x14ac:dyDescent="0.25">
      <c r="B109" s="2"/>
      <c r="C109" s="2"/>
      <c r="D109" s="2"/>
      <c r="E109" s="2"/>
      <c r="F109" s="2"/>
      <c r="G109" s="6"/>
      <c r="H109" s="2">
        <f>'Data &amp; ANOVA'!$S$7-F111</f>
        <v>0.22723338694878056</v>
      </c>
      <c r="J109" s="2"/>
      <c r="K109" s="2"/>
      <c r="L109" s="2"/>
      <c r="M109" s="2"/>
      <c r="N109" s="2"/>
      <c r="O109" s="6"/>
      <c r="P109" s="2">
        <f>'Data &amp; ANOVA'!$S$7-N111</f>
        <v>0.22723338694878056</v>
      </c>
      <c r="R109" s="2"/>
      <c r="S109" s="2"/>
      <c r="T109" s="2"/>
      <c r="U109" s="2"/>
      <c r="V109" s="2"/>
      <c r="W109" s="6"/>
      <c r="X109" s="2">
        <f>'Data &amp; ANOVA'!$S$7-V111</f>
        <v>0.2274610757132583</v>
      </c>
      <c r="Z109" s="2"/>
      <c r="AA109" s="2"/>
      <c r="AB109" s="2"/>
      <c r="AC109" s="2"/>
      <c r="AD109" s="2"/>
      <c r="AE109" s="6"/>
      <c r="AF109" s="2">
        <f>'Data &amp; ANOVA'!$S$7-AD111</f>
        <v>0.22768876447773603</v>
      </c>
      <c r="AH109" s="2"/>
      <c r="AI109" s="2"/>
      <c r="AJ109" s="2"/>
      <c r="AK109" s="2"/>
      <c r="AL109" s="2"/>
      <c r="AM109" s="6"/>
      <c r="AN109" s="2">
        <f>'Data &amp; ANOVA'!$S$7-AL111</f>
        <v>0.22768876447773603</v>
      </c>
    </row>
    <row r="110" spans="2:40" x14ac:dyDescent="0.25">
      <c r="B110" s="6" t="s">
        <v>21</v>
      </c>
      <c r="C110" s="6"/>
      <c r="D110" s="2"/>
      <c r="E110" s="7" t="s">
        <v>35</v>
      </c>
      <c r="F110" s="7" t="s">
        <v>6</v>
      </c>
      <c r="G110" s="7" t="s">
        <v>7</v>
      </c>
      <c r="H110" s="7" t="s">
        <v>8</v>
      </c>
      <c r="J110" s="6" t="s">
        <v>21</v>
      </c>
      <c r="K110" s="6"/>
      <c r="L110" s="2"/>
      <c r="M110" s="7" t="s">
        <v>35</v>
      </c>
      <c r="N110" s="7" t="s">
        <v>6</v>
      </c>
      <c r="O110" s="7" t="s">
        <v>7</v>
      </c>
      <c r="P110" s="7" t="s">
        <v>8</v>
      </c>
      <c r="R110" s="6" t="s">
        <v>21</v>
      </c>
      <c r="S110" s="6"/>
      <c r="T110" s="2"/>
      <c r="U110" s="7" t="s">
        <v>35</v>
      </c>
      <c r="V110" s="7" t="s">
        <v>6</v>
      </c>
      <c r="W110" s="7" t="s">
        <v>7</v>
      </c>
      <c r="X110" s="7" t="s">
        <v>8</v>
      </c>
      <c r="Z110" s="6" t="s">
        <v>21</v>
      </c>
      <c r="AA110" s="6"/>
      <c r="AB110" s="2"/>
      <c r="AC110" s="7" t="s">
        <v>35</v>
      </c>
      <c r="AD110" s="7" t="s">
        <v>6</v>
      </c>
      <c r="AE110" s="7" t="s">
        <v>7</v>
      </c>
      <c r="AF110" s="7" t="s">
        <v>8</v>
      </c>
      <c r="AH110" s="6" t="s">
        <v>21</v>
      </c>
      <c r="AI110" s="6"/>
      <c r="AJ110" s="2"/>
      <c r="AK110" s="7" t="s">
        <v>35</v>
      </c>
      <c r="AL110" s="7" t="s">
        <v>6</v>
      </c>
      <c r="AM110" s="7" t="s">
        <v>7</v>
      </c>
      <c r="AN110" s="7" t="s">
        <v>8</v>
      </c>
    </row>
    <row r="111" spans="2:40" x14ac:dyDescent="0.25">
      <c r="B111" s="2">
        <f t="shared" ref="B111:B134" si="27">B24</f>
        <v>0</v>
      </c>
      <c r="C111" s="2"/>
      <c r="D111" s="2"/>
      <c r="E111" s="2">
        <f t="shared" ref="E111:E134" si="28">D24</f>
        <v>0.2</v>
      </c>
      <c r="F111" s="2">
        <f>(E111/100)*'Data &amp; ANOVA'!$S$7</f>
        <v>4.5537752895547206E-4</v>
      </c>
      <c r="G111" s="2">
        <f>'Data &amp; ANOVA'!$S$7-F111</f>
        <v>0.22723338694878056</v>
      </c>
      <c r="H111" s="2">
        <f t="shared" ref="H111:H134" si="29">LN($H$109/G111)</f>
        <v>0</v>
      </c>
      <c r="J111" s="2">
        <f t="shared" ref="J111:J123" si="30">J24</f>
        <v>0</v>
      </c>
      <c r="K111" s="2"/>
      <c r="L111" s="2"/>
      <c r="M111" s="2">
        <f t="shared" ref="M111:M123" si="31">L24</f>
        <v>0.2</v>
      </c>
      <c r="N111" s="2">
        <f>(M111/100)*'Data &amp; ANOVA'!$S$7</f>
        <v>4.5537752895547206E-4</v>
      </c>
      <c r="O111" s="2">
        <f>'Data &amp; ANOVA'!$S$7-N111</f>
        <v>0.22723338694878056</v>
      </c>
      <c r="P111" s="2">
        <f>LN($P$109/O111)</f>
        <v>0</v>
      </c>
      <c r="R111" s="2">
        <f t="shared" ref="R111:R134" si="32">R24</f>
        <v>0</v>
      </c>
      <c r="S111" s="2"/>
      <c r="T111" s="2"/>
      <c r="U111" s="2">
        <f t="shared" ref="U111:U134" si="33">T24</f>
        <v>0.1</v>
      </c>
      <c r="V111" s="2">
        <f>(U111/100)*'Data &amp; ANOVA'!$S$7</f>
        <v>2.2768876447773603E-4</v>
      </c>
      <c r="W111" s="2">
        <f>'Data &amp; ANOVA'!$S$7-V111</f>
        <v>0.2274610757132583</v>
      </c>
      <c r="X111" s="2">
        <f>LN($X$109/W111)</f>
        <v>0</v>
      </c>
      <c r="Z111" s="2">
        <f t="shared" ref="Z111:Z132" si="34">Z24</f>
        <v>0</v>
      </c>
      <c r="AA111" s="2"/>
      <c r="AB111" s="2"/>
      <c r="AC111" s="2">
        <f t="shared" ref="AC111:AC132" si="35">AB24</f>
        <v>0</v>
      </c>
      <c r="AD111" s="2">
        <f>(AC111/100)*'Data &amp; ANOVA'!$S$7</f>
        <v>0</v>
      </c>
      <c r="AE111" s="2">
        <f>'Data &amp; ANOVA'!$S$7-AD111</f>
        <v>0.22768876447773603</v>
      </c>
      <c r="AF111" s="2">
        <f>LN($AF$109/AE111)</f>
        <v>0</v>
      </c>
      <c r="AH111" s="2">
        <f t="shared" ref="AH111:AH127" si="36">AH24</f>
        <v>0</v>
      </c>
      <c r="AI111" s="2"/>
      <c r="AJ111" s="2"/>
      <c r="AK111" s="2">
        <f t="shared" ref="AK111:AK127" si="37">AJ24</f>
        <v>0</v>
      </c>
      <c r="AL111" s="2">
        <f>(AK111/100)*'Data &amp; ANOVA'!$S$7</f>
        <v>0</v>
      </c>
      <c r="AM111" s="2">
        <f>'Data &amp; ANOVA'!$S$7-AL111</f>
        <v>0.22768876447773603</v>
      </c>
      <c r="AN111" s="2">
        <f t="shared" ref="AN111:AN127" si="38">LN($H$109/AM111)</f>
        <v>-2.0020026706730793E-3</v>
      </c>
    </row>
    <row r="112" spans="2:40" x14ac:dyDescent="0.25">
      <c r="B112" s="2">
        <f t="shared" si="27"/>
        <v>1.0149999999999999</v>
      </c>
      <c r="C112" s="2"/>
      <c r="D112" s="2"/>
      <c r="E112" s="2">
        <f t="shared" si="28"/>
        <v>1.7</v>
      </c>
      <c r="F112" s="2">
        <f>(E112/100)*'Data &amp; ANOVA'!$S$7</f>
        <v>3.870708996121513E-3</v>
      </c>
      <c r="G112" s="2">
        <f>'Data &amp; ANOVA'!$S$7-F112</f>
        <v>0.22381805548161451</v>
      </c>
      <c r="H112" s="2">
        <f t="shared" si="29"/>
        <v>1.5144156164297406E-2</v>
      </c>
      <c r="J112" s="2">
        <f t="shared" si="30"/>
        <v>1.0175000000000003</v>
      </c>
      <c r="K112" s="2"/>
      <c r="L112" s="2"/>
      <c r="M112" s="2">
        <f t="shared" si="31"/>
        <v>3.8</v>
      </c>
      <c r="N112" s="2">
        <f>(M112/100)*'Data &amp; ANOVA'!$S$7</f>
        <v>8.6521730501539686E-3</v>
      </c>
      <c r="O112" s="2">
        <f>'Data &amp; ANOVA'!$S$7-N112</f>
        <v>0.21903659142758206</v>
      </c>
      <c r="P112" s="2">
        <f t="shared" ref="P112:P123" si="39">LN($P$109/O112)</f>
        <v>3.6738825645757596E-2</v>
      </c>
      <c r="R112" s="2">
        <f t="shared" si="32"/>
        <v>0.50562499999999999</v>
      </c>
      <c r="S112" s="2"/>
      <c r="T112" s="2"/>
      <c r="U112" s="2">
        <f t="shared" si="33"/>
        <v>0.6</v>
      </c>
      <c r="V112" s="2">
        <f>(U112/100)*'Data &amp; ANOVA'!$S$7</f>
        <v>1.3661325868664163E-3</v>
      </c>
      <c r="W112" s="2">
        <f>'Data &amp; ANOVA'!$S$7-V112</f>
        <v>0.22632263189086962</v>
      </c>
      <c r="X112" s="2">
        <f t="shared" ref="X112:X134" si="40">LN($X$109/W112)</f>
        <v>5.0175719919793495E-3</v>
      </c>
      <c r="Z112" s="2">
        <f t="shared" si="34"/>
        <v>0.50562499999999999</v>
      </c>
      <c r="AA112" s="2"/>
      <c r="AB112" s="2"/>
      <c r="AC112" s="2">
        <f t="shared" si="35"/>
        <v>4.3</v>
      </c>
      <c r="AD112" s="2">
        <f>(AC112/100)*'Data &amp; ANOVA'!$S$7</f>
        <v>9.7906168725426495E-3</v>
      </c>
      <c r="AE112" s="2">
        <f>'Data &amp; ANOVA'!$S$7-AD112</f>
        <v>0.21789814760519338</v>
      </c>
      <c r="AF112" s="2">
        <f t="shared" ref="AF112:AF132" si="41">LN($AF$109/AE112)</f>
        <v>4.3951887529182769E-2</v>
      </c>
      <c r="AH112" s="2">
        <f t="shared" si="36"/>
        <v>0.50562499999999999</v>
      </c>
      <c r="AI112" s="2"/>
      <c r="AJ112" s="2"/>
      <c r="AK112" s="2">
        <f t="shared" si="37"/>
        <v>2.4</v>
      </c>
      <c r="AL112" s="2">
        <f>(AK112/100)*'Data &amp; ANOVA'!$S$7</f>
        <v>5.4645303474656652E-3</v>
      </c>
      <c r="AM112" s="2">
        <f>'Data &amp; ANOVA'!$S$7-AL112</f>
        <v>0.22222423413027037</v>
      </c>
      <c r="AN112" s="2">
        <f t="shared" si="38"/>
        <v>2.2290689898371432E-2</v>
      </c>
    </row>
    <row r="113" spans="2:44" x14ac:dyDescent="0.25">
      <c r="B113" s="2">
        <f t="shared" si="27"/>
        <v>2.0299999999999998</v>
      </c>
      <c r="C113" s="2"/>
      <c r="D113" s="2"/>
      <c r="E113" s="2">
        <f t="shared" si="28"/>
        <v>5.3</v>
      </c>
      <c r="F113" s="2">
        <f>(E113/100)*'Data &amp; ANOVA'!$S$7</f>
        <v>1.2067504517320009E-2</v>
      </c>
      <c r="G113" s="2">
        <f>'Data &amp; ANOVA'!$S$7-F113</f>
        <v>0.21562125996041603</v>
      </c>
      <c r="H113" s="2">
        <f t="shared" si="29"/>
        <v>5.2454183125385641E-2</v>
      </c>
      <c r="J113" s="2">
        <f t="shared" si="30"/>
        <v>2.0350000000000006</v>
      </c>
      <c r="K113" s="2"/>
      <c r="L113" s="2"/>
      <c r="M113" s="2">
        <f t="shared" si="31"/>
        <v>11.5</v>
      </c>
      <c r="N113" s="2">
        <f>(M113/100)*'Data &amp; ANOVA'!$S$7</f>
        <v>2.6184207914939646E-2</v>
      </c>
      <c r="O113" s="2">
        <f>'Data &amp; ANOVA'!$S$7-N113</f>
        <v>0.20150455656279639</v>
      </c>
      <c r="P113" s="2">
        <f t="shared" si="39"/>
        <v>0.12016563130353437</v>
      </c>
      <c r="R113" s="2">
        <f t="shared" si="32"/>
        <v>1.01125</v>
      </c>
      <c r="S113" s="2"/>
      <c r="T113" s="2"/>
      <c r="U113" s="2">
        <f t="shared" si="33"/>
        <v>5.5</v>
      </c>
      <c r="V113" s="2">
        <f>(U113/100)*'Data &amp; ANOVA'!$S$7</f>
        <v>1.2522882046275483E-2</v>
      </c>
      <c r="W113" s="2">
        <f>'Data &amp; ANOVA'!$S$7-V113</f>
        <v>0.21516588243146056</v>
      </c>
      <c r="X113" s="2">
        <f t="shared" si="40"/>
        <v>5.5569851154810786E-2</v>
      </c>
      <c r="Z113" s="2">
        <f t="shared" si="34"/>
        <v>1.01125</v>
      </c>
      <c r="AA113" s="2"/>
      <c r="AB113" s="2"/>
      <c r="AC113" s="2">
        <f t="shared" si="35"/>
        <v>14.5</v>
      </c>
      <c r="AD113" s="2">
        <f>(AC113/100)*'Data &amp; ANOVA'!$S$7</f>
        <v>3.3014870849271724E-2</v>
      </c>
      <c r="AE113" s="2">
        <f>'Data &amp; ANOVA'!$S$7-AD113</f>
        <v>0.19467389362846432</v>
      </c>
      <c r="AF113" s="2">
        <f t="shared" si="41"/>
        <v>0.15665381004537679</v>
      </c>
      <c r="AH113" s="2">
        <f t="shared" si="36"/>
        <v>1.01125</v>
      </c>
      <c r="AI113" s="2"/>
      <c r="AJ113" s="2"/>
      <c r="AK113" s="2">
        <f t="shared" si="37"/>
        <v>12.8</v>
      </c>
      <c r="AL113" s="2">
        <f>(AK113/100)*'Data &amp; ANOVA'!$S$7</f>
        <v>2.9144161853150212E-2</v>
      </c>
      <c r="AM113" s="2">
        <f>'Data &amp; ANOVA'!$S$7-AL113</f>
        <v>0.19854460262458581</v>
      </c>
      <c r="AN113" s="2">
        <f t="shared" si="38"/>
        <v>0.1349638524024844</v>
      </c>
    </row>
    <row r="114" spans="2:44" x14ac:dyDescent="0.25">
      <c r="B114" s="2">
        <f t="shared" si="27"/>
        <v>3.0449999999999999</v>
      </c>
      <c r="C114" s="2"/>
      <c r="D114" s="2"/>
      <c r="E114" s="2">
        <f t="shared" si="28"/>
        <v>10.9</v>
      </c>
      <c r="F114" s="2">
        <f>(E114/100)*'Data &amp; ANOVA'!$S$7</f>
        <v>2.4818075328073227E-2</v>
      </c>
      <c r="G114" s="2">
        <f>'Data &amp; ANOVA'!$S$7-F114</f>
        <v>0.2028706891496628</v>
      </c>
      <c r="H114" s="2">
        <f t="shared" si="29"/>
        <v>0.11340884884065468</v>
      </c>
      <c r="J114" s="20">
        <f t="shared" si="30"/>
        <v>3.0525000000000011</v>
      </c>
      <c r="K114" s="20"/>
      <c r="L114" s="20"/>
      <c r="M114" s="20">
        <f t="shared" si="31"/>
        <v>21.4</v>
      </c>
      <c r="N114" s="20">
        <f>(M114/100)*'Data &amp; ANOVA'!$S$7</f>
        <v>4.8725395598235507E-2</v>
      </c>
      <c r="O114" s="20">
        <f>'Data &amp; ANOVA'!$S$7-N114</f>
        <v>0.17896336887950054</v>
      </c>
      <c r="P114" s="20">
        <f t="shared" si="39"/>
        <v>0.23879648388225733</v>
      </c>
      <c r="R114" s="2">
        <f t="shared" si="32"/>
        <v>1.516875</v>
      </c>
      <c r="S114" s="2"/>
      <c r="T114" s="2"/>
      <c r="U114" s="2">
        <f t="shared" si="33"/>
        <v>14.1</v>
      </c>
      <c r="V114" s="2">
        <f>(U114/100)*'Data &amp; ANOVA'!$S$7</f>
        <v>3.2104115791360778E-2</v>
      </c>
      <c r="W114" s="2">
        <f>'Data &amp; ANOVA'!$S$7-V114</f>
        <v>0.19558464868637526</v>
      </c>
      <c r="X114" s="2">
        <f t="shared" si="40"/>
        <v>0.15098585666429803</v>
      </c>
      <c r="Z114" s="20">
        <f t="shared" si="34"/>
        <v>1.516875</v>
      </c>
      <c r="AA114" s="20"/>
      <c r="AB114" s="20"/>
      <c r="AC114" s="20">
        <f t="shared" si="35"/>
        <v>27.4</v>
      </c>
      <c r="AD114" s="20">
        <f>(AC114/100)*'Data &amp; ANOVA'!$S$7</f>
        <v>6.2386721466899664E-2</v>
      </c>
      <c r="AE114" s="20">
        <f>'Data &amp; ANOVA'!$S$7-AD114</f>
        <v>0.16530204301083637</v>
      </c>
      <c r="AF114" s="20">
        <f t="shared" si="41"/>
        <v>0.32020526415734091</v>
      </c>
      <c r="AH114" s="20">
        <f t="shared" si="36"/>
        <v>1.516875</v>
      </c>
      <c r="AI114" s="20"/>
      <c r="AJ114" s="20"/>
      <c r="AK114" s="20">
        <f t="shared" si="37"/>
        <v>26.5</v>
      </c>
      <c r="AL114" s="20">
        <f>(AK114/100)*'Data &amp; ANOVA'!$S$7</f>
        <v>6.0337522586600051E-2</v>
      </c>
      <c r="AM114" s="20">
        <f>'Data &amp; ANOVA'!$S$7-AL114</f>
        <v>0.16735124189113598</v>
      </c>
      <c r="AN114" s="20">
        <f t="shared" si="38"/>
        <v>0.30588277709862732</v>
      </c>
    </row>
    <row r="115" spans="2:44" x14ac:dyDescent="0.25">
      <c r="B115" s="2">
        <f t="shared" si="27"/>
        <v>4.0599999999999996</v>
      </c>
      <c r="C115" s="2"/>
      <c r="D115" s="2"/>
      <c r="E115" s="2">
        <f t="shared" si="28"/>
        <v>17.100000000000001</v>
      </c>
      <c r="F115" s="2">
        <f>(E115/100)*'Data &amp; ANOVA'!$S$7</f>
        <v>3.8934778725692863E-2</v>
      </c>
      <c r="G115" s="2">
        <f>'Data &amp; ANOVA'!$S$7-F115</f>
        <v>0.18875398575204316</v>
      </c>
      <c r="H115" s="2">
        <f t="shared" si="29"/>
        <v>0.18553312117616899</v>
      </c>
      <c r="J115" s="20">
        <f t="shared" si="30"/>
        <v>4.0700000000000012</v>
      </c>
      <c r="K115" s="20"/>
      <c r="L115" s="20"/>
      <c r="M115" s="20">
        <f t="shared" si="31"/>
        <v>33.5</v>
      </c>
      <c r="N115" s="20">
        <f>(M115/100)*'Data &amp; ANOVA'!$S$7</f>
        <v>7.6275736100041569E-2</v>
      </c>
      <c r="O115" s="20">
        <f>'Data &amp; ANOVA'!$S$7-N115</f>
        <v>0.15141302837769446</v>
      </c>
      <c r="P115" s="20">
        <f t="shared" si="39"/>
        <v>0.4059662356556098</v>
      </c>
      <c r="R115" s="20">
        <f t="shared" si="32"/>
        <v>2.0225</v>
      </c>
      <c r="S115" s="20"/>
      <c r="T115" s="20"/>
      <c r="U115" s="20">
        <f t="shared" si="33"/>
        <v>24.2</v>
      </c>
      <c r="V115" s="20">
        <f>(U115/100)*'Data &amp; ANOVA'!$S$7</f>
        <v>5.5100681003612116E-2</v>
      </c>
      <c r="W115" s="20">
        <f>'Data &amp; ANOVA'!$S$7-V115</f>
        <v>0.17258808347412391</v>
      </c>
      <c r="X115" s="20">
        <f t="shared" si="40"/>
        <v>0.27607139300618183</v>
      </c>
      <c r="Z115" s="20">
        <f t="shared" si="34"/>
        <v>2.0225</v>
      </c>
      <c r="AA115" s="20"/>
      <c r="AB115" s="20"/>
      <c r="AC115" s="20">
        <f t="shared" si="35"/>
        <v>40.799999999999997</v>
      </c>
      <c r="AD115" s="20">
        <f>(AC115/100)*'Data &amp; ANOVA'!$S$7</f>
        <v>9.2897015906916292E-2</v>
      </c>
      <c r="AE115" s="20">
        <f>'Data &amp; ANOVA'!$S$7-AD115</f>
        <v>0.13479174857081974</v>
      </c>
      <c r="AF115" s="20">
        <f t="shared" si="41"/>
        <v>0.52424864409813132</v>
      </c>
      <c r="AH115" s="20">
        <f t="shared" si="36"/>
        <v>2.0225</v>
      </c>
      <c r="AI115" s="20"/>
      <c r="AJ115" s="20"/>
      <c r="AK115" s="20">
        <f t="shared" si="37"/>
        <v>41.7</v>
      </c>
      <c r="AL115" s="20">
        <f>(AK115/100)*'Data &amp; ANOVA'!$S$7</f>
        <v>9.4946214787215932E-2</v>
      </c>
      <c r="AM115" s="20">
        <f>'Data &amp; ANOVA'!$S$7-AL115</f>
        <v>0.1327425496905201</v>
      </c>
      <c r="AN115" s="20">
        <f t="shared" si="38"/>
        <v>0.53756608996097166</v>
      </c>
    </row>
    <row r="116" spans="2:44" x14ac:dyDescent="0.25">
      <c r="B116" s="20">
        <f t="shared" si="27"/>
        <v>5.0749999999999993</v>
      </c>
      <c r="C116" s="20"/>
      <c r="D116" s="20"/>
      <c r="E116" s="20">
        <f t="shared" si="28"/>
        <v>24</v>
      </c>
      <c r="F116" s="20">
        <f>(E116/100)*'Data &amp; ANOVA'!$S$7</f>
        <v>5.4645303474656647E-2</v>
      </c>
      <c r="G116" s="20">
        <f>'Data &amp; ANOVA'!$S$7-F116</f>
        <v>0.17304346100307938</v>
      </c>
      <c r="H116" s="20">
        <f t="shared" si="29"/>
        <v>0.27243484303108717</v>
      </c>
      <c r="I116" s="25"/>
      <c r="J116" s="20">
        <f t="shared" si="30"/>
        <v>5.0875000000000012</v>
      </c>
      <c r="K116" s="20"/>
      <c r="L116" s="20"/>
      <c r="M116" s="20">
        <f t="shared" si="31"/>
        <v>45.2</v>
      </c>
      <c r="N116" s="20">
        <f>(M116/100)*'Data &amp; ANOVA'!$S$7</f>
        <v>0.10291532154393669</v>
      </c>
      <c r="O116" s="20">
        <f>'Data &amp; ANOVA'!$S$7-N116</f>
        <v>0.12477344293379934</v>
      </c>
      <c r="P116" s="20">
        <f t="shared" si="39"/>
        <v>0.59947798936344843</v>
      </c>
      <c r="Q116" s="25"/>
      <c r="R116" s="20">
        <f t="shared" si="32"/>
        <v>2.5281250000000002</v>
      </c>
      <c r="S116" s="20"/>
      <c r="T116" s="20"/>
      <c r="U116" s="20">
        <f t="shared" si="33"/>
        <v>34.9</v>
      </c>
      <c r="V116" s="20">
        <f>(U116/100)*'Data &amp; ANOVA'!$S$7</f>
        <v>7.946337880272987E-2</v>
      </c>
      <c r="W116" s="20">
        <f>'Data &amp; ANOVA'!$S$7-V116</f>
        <v>0.14822538567500615</v>
      </c>
      <c r="X116" s="20">
        <f t="shared" si="40"/>
        <v>0.42824513643998435</v>
      </c>
      <c r="Y116" s="25"/>
      <c r="Z116" s="20">
        <f t="shared" si="34"/>
        <v>2.5281250000000002</v>
      </c>
      <c r="AA116" s="20"/>
      <c r="AB116" s="20"/>
      <c r="AC116" s="20">
        <f t="shared" si="35"/>
        <v>52.5</v>
      </c>
      <c r="AD116" s="20">
        <f>(AC116/100)*'Data &amp; ANOVA'!$S$7</f>
        <v>0.11953660135081143</v>
      </c>
      <c r="AE116" s="20">
        <f>'Data &amp; ANOVA'!$S$7-AD116</f>
        <v>0.10815216312692461</v>
      </c>
      <c r="AF116" s="20">
        <f t="shared" si="41"/>
        <v>0.74444047494749599</v>
      </c>
      <c r="AG116" s="25"/>
      <c r="AH116" s="20">
        <f t="shared" si="36"/>
        <v>2.5281250000000002</v>
      </c>
      <c r="AI116" s="20"/>
      <c r="AJ116" s="20"/>
      <c r="AK116" s="20">
        <f t="shared" si="37"/>
        <v>55.1</v>
      </c>
      <c r="AL116" s="20">
        <f>(AK116/100)*'Data &amp; ANOVA'!$S$7</f>
        <v>0.12545650922723256</v>
      </c>
      <c r="AM116" s="20">
        <f>'Data &amp; ANOVA'!$S$7-AL116</f>
        <v>0.10223225525050347</v>
      </c>
      <c r="AN116" s="20">
        <f t="shared" si="38"/>
        <v>0.79873038856920975</v>
      </c>
      <c r="AO116" s="25"/>
      <c r="AP116" s="25"/>
      <c r="AQ116" s="25"/>
      <c r="AR116" s="25"/>
    </row>
    <row r="117" spans="2:44" x14ac:dyDescent="0.25">
      <c r="B117" s="20">
        <f t="shared" si="27"/>
        <v>6.09</v>
      </c>
      <c r="C117" s="20"/>
      <c r="D117" s="20"/>
      <c r="E117" s="20">
        <f t="shared" si="28"/>
        <v>30.6</v>
      </c>
      <c r="F117" s="20">
        <f>(E117/100)*'Data &amp; ANOVA'!$S$7</f>
        <v>6.9672761930187219E-2</v>
      </c>
      <c r="G117" s="20">
        <f>'Data &amp; ANOVA'!$S$7-F117</f>
        <v>0.15801600254754883</v>
      </c>
      <c r="H117" s="20">
        <f t="shared" si="29"/>
        <v>0.36328131580465939</v>
      </c>
      <c r="I117" s="25"/>
      <c r="J117" s="20">
        <f t="shared" si="30"/>
        <v>6.1050000000000022</v>
      </c>
      <c r="K117" s="20"/>
      <c r="L117" s="20"/>
      <c r="M117" s="20">
        <f t="shared" si="31"/>
        <v>56</v>
      </c>
      <c r="N117" s="20">
        <f>(M117/100)*'Data &amp; ANOVA'!$S$7</f>
        <v>0.1275057081075322</v>
      </c>
      <c r="O117" s="20">
        <f>'Data &amp; ANOVA'!$S$7-N117</f>
        <v>0.10018305637020383</v>
      </c>
      <c r="P117" s="20">
        <f t="shared" si="39"/>
        <v>0.81897854939915726</v>
      </c>
      <c r="Q117" s="25"/>
      <c r="R117" s="20">
        <f t="shared" si="32"/>
        <v>3.0337499999999999</v>
      </c>
      <c r="S117" s="20"/>
      <c r="T117" s="20"/>
      <c r="U117" s="20">
        <f t="shared" si="33"/>
        <v>44.8</v>
      </c>
      <c r="V117" s="20">
        <f>(U117/100)*'Data &amp; ANOVA'!$S$7</f>
        <v>0.10200456648602574</v>
      </c>
      <c r="W117" s="20">
        <f>'Data &amp; ANOVA'!$S$7-V117</f>
        <v>0.12568419799171029</v>
      </c>
      <c r="X117" s="20">
        <f t="shared" si="40"/>
        <v>0.59320673237145816</v>
      </c>
      <c r="Y117" s="25"/>
      <c r="Z117" s="20">
        <f t="shared" si="34"/>
        <v>3.0337499999999999</v>
      </c>
      <c r="AA117" s="20"/>
      <c r="AB117" s="20"/>
      <c r="AC117" s="20">
        <f t="shared" si="35"/>
        <v>62.8</v>
      </c>
      <c r="AD117" s="20">
        <f>(AC117/100)*'Data &amp; ANOVA'!$S$7</f>
        <v>0.14298854409201822</v>
      </c>
      <c r="AE117" s="20">
        <f>'Data &amp; ANOVA'!$S$7-AD117</f>
        <v>8.4700220385717812E-2</v>
      </c>
      <c r="AF117" s="20">
        <f t="shared" si="41"/>
        <v>0.98886142470899041</v>
      </c>
      <c r="AG117" s="25"/>
      <c r="AH117" s="20">
        <f t="shared" si="36"/>
        <v>3.0337499999999999</v>
      </c>
      <c r="AI117" s="20"/>
      <c r="AJ117" s="20"/>
      <c r="AK117" s="20">
        <f t="shared" si="37"/>
        <v>66.3</v>
      </c>
      <c r="AL117" s="20">
        <f>(AK117/100)*'Data &amp; ANOVA'!$S$7</f>
        <v>0.15095765084873897</v>
      </c>
      <c r="AM117" s="20">
        <f>'Data &amp; ANOVA'!$S$7-AL117</f>
        <v>7.6731113628997066E-2</v>
      </c>
      <c r="AN117" s="20">
        <f t="shared" si="38"/>
        <v>1.0856703459591019</v>
      </c>
      <c r="AO117" s="25"/>
      <c r="AP117" s="25"/>
      <c r="AQ117" s="25"/>
      <c r="AR117" s="25"/>
    </row>
    <row r="118" spans="2:44" x14ac:dyDescent="0.25">
      <c r="B118" s="20">
        <f t="shared" si="27"/>
        <v>7.1049999999999995</v>
      </c>
      <c r="C118" s="20"/>
      <c r="D118" s="20"/>
      <c r="E118" s="20">
        <f t="shared" si="28"/>
        <v>37.799999999999997</v>
      </c>
      <c r="F118" s="20">
        <f>(E118/100)*'Data &amp; ANOVA'!$S$7</f>
        <v>8.6066352972584206E-2</v>
      </c>
      <c r="G118" s="20">
        <f>'Data &amp; ANOVA'!$S$7-F118</f>
        <v>0.14162241150515181</v>
      </c>
      <c r="H118" s="20">
        <f t="shared" si="29"/>
        <v>0.47281318357228452</v>
      </c>
      <c r="I118" s="25"/>
      <c r="J118" s="20">
        <f t="shared" si="30"/>
        <v>7.1225000000000023</v>
      </c>
      <c r="K118" s="20"/>
      <c r="L118" s="20"/>
      <c r="M118" s="20">
        <f t="shared" si="31"/>
        <v>66.2</v>
      </c>
      <c r="N118" s="20">
        <f>(M118/100)*'Data &amp; ANOVA'!$S$7</f>
        <v>0.15072996208426126</v>
      </c>
      <c r="O118" s="20">
        <f>'Data &amp; ANOVA'!$S$7-N118</f>
        <v>7.6958802393474773E-2</v>
      </c>
      <c r="P118" s="20">
        <f t="shared" si="39"/>
        <v>1.0827073808284453</v>
      </c>
      <c r="Q118" s="25"/>
      <c r="R118" s="20">
        <f t="shared" si="32"/>
        <v>3.5393749999999997</v>
      </c>
      <c r="S118" s="20"/>
      <c r="T118" s="20"/>
      <c r="U118" s="20">
        <f t="shared" si="33"/>
        <v>53.7</v>
      </c>
      <c r="V118" s="20">
        <f>(U118/100)*'Data &amp; ANOVA'!$S$7</f>
        <v>0.12226886652454426</v>
      </c>
      <c r="W118" s="20">
        <f>'Data &amp; ANOVA'!$S$7-V118</f>
        <v>0.10541989795319177</v>
      </c>
      <c r="X118" s="20">
        <f t="shared" si="40"/>
        <v>0.76902772456231949</v>
      </c>
      <c r="Y118" s="25"/>
      <c r="Z118" s="20">
        <f t="shared" si="34"/>
        <v>3.5393749999999997</v>
      </c>
      <c r="AA118" s="20"/>
      <c r="AB118" s="20"/>
      <c r="AC118" s="20">
        <f t="shared" si="35"/>
        <v>70.8</v>
      </c>
      <c r="AD118" s="20">
        <f>(AC118/100)*'Data &amp; ANOVA'!$S$7</f>
        <v>0.16120364525023712</v>
      </c>
      <c r="AE118" s="20">
        <f>'Data &amp; ANOVA'!$S$7-AD118</f>
        <v>6.6485119227498918E-2</v>
      </c>
      <c r="AF118" s="20">
        <f t="shared" si="41"/>
        <v>1.2310014767138555</v>
      </c>
      <c r="AG118" s="25"/>
      <c r="AH118" s="20">
        <f t="shared" si="36"/>
        <v>3.5393749999999997</v>
      </c>
      <c r="AI118" s="20"/>
      <c r="AJ118" s="20"/>
      <c r="AK118" s="20">
        <f t="shared" si="37"/>
        <v>75.3</v>
      </c>
      <c r="AL118" s="20">
        <f>(AK118/100)*'Data &amp; ANOVA'!$S$7</f>
        <v>0.17144963965173524</v>
      </c>
      <c r="AM118" s="20">
        <f>'Data &amp; ANOVA'!$S$7-AL118</f>
        <v>5.6239124826000797E-2</v>
      </c>
      <c r="AN118" s="20">
        <f t="shared" si="38"/>
        <v>1.396364939683487</v>
      </c>
      <c r="AO118" s="25"/>
      <c r="AP118" s="25"/>
      <c r="AQ118" s="25"/>
      <c r="AR118" s="25"/>
    </row>
    <row r="119" spans="2:44" x14ac:dyDescent="0.25">
      <c r="B119" s="20">
        <f t="shared" si="27"/>
        <v>8.1199999999999992</v>
      </c>
      <c r="C119" s="20"/>
      <c r="D119" s="20"/>
      <c r="E119" s="20">
        <f t="shared" si="28"/>
        <v>44.2</v>
      </c>
      <c r="F119" s="20">
        <f>(E119/100)*'Data &amp; ANOVA'!$S$7</f>
        <v>0.10063843389915933</v>
      </c>
      <c r="G119" s="20">
        <f>'Data &amp; ANOVA'!$S$7-F119</f>
        <v>0.1270503305785767</v>
      </c>
      <c r="H119" s="20">
        <f t="shared" si="29"/>
        <v>0.58139431393015306</v>
      </c>
      <c r="I119" s="25"/>
      <c r="J119" s="20">
        <f t="shared" si="30"/>
        <v>8.1400000000000023</v>
      </c>
      <c r="K119" s="20"/>
      <c r="L119" s="20"/>
      <c r="M119" s="20">
        <f t="shared" si="31"/>
        <v>75.099999999999994</v>
      </c>
      <c r="N119" s="20">
        <f>(M119/100)*'Data &amp; ANOVA'!$S$7</f>
        <v>0.17099426212277974</v>
      </c>
      <c r="O119" s="20">
        <f>'Data &amp; ANOVA'!$S$7-N119</f>
        <v>5.6694502354956294E-2</v>
      </c>
      <c r="P119" s="20">
        <f t="shared" si="39"/>
        <v>1.3883003798467559</v>
      </c>
      <c r="Q119" s="25"/>
      <c r="R119" s="20">
        <f t="shared" si="32"/>
        <v>4.0449999999999999</v>
      </c>
      <c r="S119" s="20"/>
      <c r="T119" s="20"/>
      <c r="U119" s="20">
        <f t="shared" si="33"/>
        <v>60.7</v>
      </c>
      <c r="V119" s="20">
        <f>(U119/100)*'Data &amp; ANOVA'!$S$7</f>
        <v>0.13820708003798576</v>
      </c>
      <c r="W119" s="20">
        <f>'Data &amp; ANOVA'!$S$7-V119</f>
        <v>8.948168443975027E-2</v>
      </c>
      <c r="X119" s="20">
        <f t="shared" si="40"/>
        <v>0.93294516677929218</v>
      </c>
      <c r="Y119" s="25"/>
      <c r="Z119" s="20">
        <f t="shared" si="34"/>
        <v>4.0449999999999999</v>
      </c>
      <c r="AA119" s="20"/>
      <c r="AB119" s="20"/>
      <c r="AC119" s="20">
        <f t="shared" si="35"/>
        <v>77.400000000000006</v>
      </c>
      <c r="AD119" s="20">
        <f>(AC119/100)*'Data &amp; ANOVA'!$S$7</f>
        <v>0.17623110370576769</v>
      </c>
      <c r="AE119" s="20">
        <f>'Data &amp; ANOVA'!$S$7-AD119</f>
        <v>5.1457660771968339E-2</v>
      </c>
      <c r="AF119" s="20">
        <f t="shared" si="41"/>
        <v>1.4872202797098513</v>
      </c>
      <c r="AG119" s="25"/>
      <c r="AH119" s="3">
        <f t="shared" si="36"/>
        <v>4.0449999999999999</v>
      </c>
      <c r="AI119" s="3"/>
      <c r="AJ119" s="3"/>
      <c r="AK119" s="3">
        <f t="shared" si="37"/>
        <v>82.3</v>
      </c>
      <c r="AL119" s="3">
        <f>(AK119/100)*'Data &amp; ANOVA'!$S$7</f>
        <v>0.18738785316517675</v>
      </c>
      <c r="AM119" s="3">
        <f>'Data &amp; ANOVA'!$S$7-AL119</f>
        <v>4.0300911312559279E-2</v>
      </c>
      <c r="AN119" s="3">
        <f t="shared" si="38"/>
        <v>1.7296035437376347</v>
      </c>
      <c r="AO119" s="25"/>
      <c r="AP119" s="25"/>
      <c r="AQ119" s="25"/>
      <c r="AR119" s="25"/>
    </row>
    <row r="120" spans="2:44" x14ac:dyDescent="0.25">
      <c r="B120" s="20">
        <f t="shared" si="27"/>
        <v>9.1349999999999998</v>
      </c>
      <c r="C120" s="20"/>
      <c r="D120" s="20"/>
      <c r="E120" s="20">
        <f t="shared" si="28"/>
        <v>49.8</v>
      </c>
      <c r="F120" s="20">
        <f>(E120/100)*'Data &amp; ANOVA'!$S$7</f>
        <v>0.11338900470991255</v>
      </c>
      <c r="G120" s="20">
        <f>'Data &amp; ANOVA'!$S$7-F120</f>
        <v>0.11429975976782349</v>
      </c>
      <c r="H120" s="20">
        <f t="shared" si="29"/>
        <v>0.68715315661973475</v>
      </c>
      <c r="I120" s="25"/>
      <c r="J120" s="3">
        <f t="shared" si="30"/>
        <v>9.1575000000000024</v>
      </c>
      <c r="K120" s="3"/>
      <c r="L120" s="3"/>
      <c r="M120" s="3">
        <f t="shared" si="31"/>
        <v>83.1</v>
      </c>
      <c r="N120" s="3">
        <f>(M120/100)*'Data &amp; ANOVA'!$S$7</f>
        <v>0.18920936328099863</v>
      </c>
      <c r="O120" s="3">
        <f>'Data &amp; ANOVA'!$S$7-N120</f>
        <v>3.8479401196737401E-2</v>
      </c>
      <c r="P120" s="3">
        <f t="shared" si="39"/>
        <v>1.7758545613883903</v>
      </c>
      <c r="Q120" s="25"/>
      <c r="R120" s="20">
        <f t="shared" si="32"/>
        <v>4.5506250000000001</v>
      </c>
      <c r="S120" s="20"/>
      <c r="T120" s="20"/>
      <c r="U120" s="20">
        <f t="shared" si="33"/>
        <v>67.5</v>
      </c>
      <c r="V120" s="20">
        <f>(U120/100)*'Data &amp; ANOVA'!$S$7</f>
        <v>0.15368991602247184</v>
      </c>
      <c r="W120" s="20">
        <f>'Data &amp; ANOVA'!$S$7-V120</f>
        <v>7.3998848455264193E-2</v>
      </c>
      <c r="X120" s="20">
        <f t="shared" si="40"/>
        <v>1.1229295963188162</v>
      </c>
      <c r="Y120" s="25"/>
      <c r="Z120" s="3">
        <f t="shared" si="34"/>
        <v>4.5506250000000001</v>
      </c>
      <c r="AA120" s="3"/>
      <c r="AB120" s="3"/>
      <c r="AC120" s="3">
        <f t="shared" si="35"/>
        <v>83</v>
      </c>
      <c r="AD120" s="3">
        <f>(AC120/100)*'Data &amp; ANOVA'!$S$7</f>
        <v>0.1889816745165209</v>
      </c>
      <c r="AE120" s="3">
        <f>'Data &amp; ANOVA'!$S$7-AD120</f>
        <v>3.8707089961215135E-2</v>
      </c>
      <c r="AF120" s="3">
        <f t="shared" si="41"/>
        <v>1.771956841931875</v>
      </c>
      <c r="AG120" s="25"/>
      <c r="AH120" s="3">
        <f t="shared" si="36"/>
        <v>4.5506250000000001</v>
      </c>
      <c r="AI120" s="3"/>
      <c r="AJ120" s="3"/>
      <c r="AK120" s="3">
        <f t="shared" si="37"/>
        <v>87.7</v>
      </c>
      <c r="AL120" s="3">
        <f>(AK120/100)*'Data &amp; ANOVA'!$S$7</f>
        <v>0.19968304644697449</v>
      </c>
      <c r="AM120" s="3">
        <f>'Data &amp; ANOVA'!$S$7-AL120</f>
        <v>2.8005718030761545E-2</v>
      </c>
      <c r="AN120" s="3">
        <f t="shared" si="38"/>
        <v>2.0935689209390458</v>
      </c>
      <c r="AO120" s="25"/>
      <c r="AP120" s="25"/>
      <c r="AQ120" s="25"/>
      <c r="AR120" s="25"/>
    </row>
    <row r="121" spans="2:44" x14ac:dyDescent="0.25">
      <c r="B121" s="20">
        <f t="shared" si="27"/>
        <v>10.149999999999999</v>
      </c>
      <c r="C121" s="20"/>
      <c r="D121" s="20"/>
      <c r="E121" s="20">
        <f t="shared" si="28"/>
        <v>54.7</v>
      </c>
      <c r="F121" s="20">
        <f>(E121/100)*'Data &amp; ANOVA'!$S$7</f>
        <v>0.12454575416932162</v>
      </c>
      <c r="G121" s="20">
        <f>'Data &amp; ANOVA'!$S$7-F121</f>
        <v>0.10314301030841441</v>
      </c>
      <c r="H121" s="20">
        <f t="shared" si="29"/>
        <v>0.78986115082843</v>
      </c>
      <c r="I121" s="25"/>
      <c r="J121" s="3">
        <f t="shared" si="30"/>
        <v>10.175000000000002</v>
      </c>
      <c r="K121" s="3"/>
      <c r="L121" s="3"/>
      <c r="M121" s="3">
        <f t="shared" si="31"/>
        <v>91</v>
      </c>
      <c r="N121" s="3">
        <f>(M121/100)*'Data &amp; ANOVA'!$S$7</f>
        <v>0.20719677567473979</v>
      </c>
      <c r="O121" s="3">
        <f>'Data &amp; ANOVA'!$S$7-N121</f>
        <v>2.0491988802996242E-2</v>
      </c>
      <c r="P121" s="3">
        <f t="shared" si="39"/>
        <v>2.4059436059811992</v>
      </c>
      <c r="Q121" s="25"/>
      <c r="R121" s="20">
        <f t="shared" si="32"/>
        <v>5.0562500000000004</v>
      </c>
      <c r="S121" s="20"/>
      <c r="T121" s="20"/>
      <c r="U121" s="20">
        <f t="shared" si="33"/>
        <v>73.3</v>
      </c>
      <c r="V121" s="20">
        <f>(U121/100)*'Data &amp; ANOVA'!$S$7</f>
        <v>0.16689586436218051</v>
      </c>
      <c r="W121" s="20">
        <f>'Data &amp; ANOVA'!$S$7-V121</f>
        <v>6.079290011555552E-2</v>
      </c>
      <c r="X121" s="20">
        <f t="shared" si="40"/>
        <v>1.319506120248304</v>
      </c>
      <c r="Y121" s="25"/>
      <c r="Z121" s="3">
        <f t="shared" si="34"/>
        <v>5.0562500000000004</v>
      </c>
      <c r="AA121" s="3"/>
      <c r="AB121" s="3"/>
      <c r="AC121" s="3">
        <f t="shared" si="35"/>
        <v>87.3</v>
      </c>
      <c r="AD121" s="3">
        <f>(AC121/100)*'Data &amp; ANOVA'!$S$7</f>
        <v>0.19877229138906355</v>
      </c>
      <c r="AE121" s="3">
        <f>'Data &amp; ANOVA'!$S$7-AD121</f>
        <v>2.8916473088672484E-2</v>
      </c>
      <c r="AF121" s="3">
        <f t="shared" si="41"/>
        <v>2.0635681925235456</v>
      </c>
      <c r="AG121" s="25"/>
      <c r="AH121" s="3">
        <f t="shared" si="36"/>
        <v>5.0562500000000004</v>
      </c>
      <c r="AI121" s="3"/>
      <c r="AJ121" s="3"/>
      <c r="AK121" s="3">
        <f t="shared" si="37"/>
        <v>91.2</v>
      </c>
      <c r="AL121" s="3">
        <f>(AK121/100)*'Data &amp; ANOVA'!$S$7</f>
        <v>0.20765215320369526</v>
      </c>
      <c r="AM121" s="3">
        <f>'Data &amp; ANOVA'!$S$7-AL121</f>
        <v>2.0036611274040772E-2</v>
      </c>
      <c r="AN121" s="3">
        <f t="shared" si="38"/>
        <v>2.4284164618332573</v>
      </c>
      <c r="AO121" s="25"/>
      <c r="AP121" s="25"/>
      <c r="AQ121" s="25"/>
      <c r="AR121" s="25"/>
    </row>
    <row r="122" spans="2:44" x14ac:dyDescent="0.25">
      <c r="B122" s="20">
        <f t="shared" si="27"/>
        <v>11.164999999999999</v>
      </c>
      <c r="C122" s="20"/>
      <c r="D122" s="20"/>
      <c r="E122" s="20">
        <f t="shared" si="28"/>
        <v>59.8</v>
      </c>
      <c r="F122" s="20">
        <f>(E122/100)*'Data &amp; ANOVA'!$S$7</f>
        <v>0.13615788115768615</v>
      </c>
      <c r="G122" s="20">
        <f>'Data &amp; ANOVA'!$S$7-F122</f>
        <v>9.1530883320049883E-2</v>
      </c>
      <c r="H122" s="20">
        <f t="shared" si="29"/>
        <v>0.90930118769244295</v>
      </c>
      <c r="I122" s="25"/>
      <c r="J122" s="3">
        <f t="shared" si="30"/>
        <v>11.192500000000003</v>
      </c>
      <c r="K122" s="3"/>
      <c r="L122" s="3"/>
      <c r="M122" s="3">
        <f t="shared" si="31"/>
        <v>96.6</v>
      </c>
      <c r="N122" s="3">
        <f>(M122/100)*'Data &amp; ANOVA'!$S$7</f>
        <v>0.21994734648549299</v>
      </c>
      <c r="O122" s="3">
        <f>'Data &amp; ANOVA'!$S$7-N122</f>
        <v>7.7414179922430382E-3</v>
      </c>
      <c r="P122" s="3">
        <f t="shared" si="39"/>
        <v>3.3793927516953008</v>
      </c>
      <c r="Q122" s="25"/>
      <c r="R122" s="20">
        <f t="shared" si="32"/>
        <v>5.5618749999999997</v>
      </c>
      <c r="S122" s="20"/>
      <c r="T122" s="20"/>
      <c r="U122" s="20">
        <f t="shared" si="33"/>
        <v>77.2</v>
      </c>
      <c r="V122" s="20">
        <f>(U122/100)*'Data &amp; ANOVA'!$S$7</f>
        <v>0.17577572617681222</v>
      </c>
      <c r="W122" s="20">
        <f>'Data &amp; ANOVA'!$S$7-V122</f>
        <v>5.1913038300923808E-2</v>
      </c>
      <c r="X122" s="20">
        <f t="shared" si="40"/>
        <v>1.4774091496941131</v>
      </c>
      <c r="Y122" s="25"/>
      <c r="Z122" s="3">
        <f t="shared" si="34"/>
        <v>5.5618749999999997</v>
      </c>
      <c r="AA122" s="3"/>
      <c r="AB122" s="3"/>
      <c r="AC122" s="3">
        <f t="shared" si="35"/>
        <v>90.1</v>
      </c>
      <c r="AD122" s="3">
        <f>(AC122/100)*'Data &amp; ANOVA'!$S$7</f>
        <v>0.20514757679444015</v>
      </c>
      <c r="AE122" s="3">
        <f>'Data &amp; ANOVA'!$S$7-AD122</f>
        <v>2.2541187683295882E-2</v>
      </c>
      <c r="AF122" s="3">
        <f t="shared" si="41"/>
        <v>2.3126354288475466</v>
      </c>
      <c r="AG122" s="25"/>
      <c r="AH122" s="3">
        <f t="shared" si="36"/>
        <v>5.5618749999999997</v>
      </c>
      <c r="AI122" s="3"/>
      <c r="AJ122" s="3"/>
      <c r="AK122" s="3">
        <f t="shared" si="37"/>
        <v>94</v>
      </c>
      <c r="AL122" s="3">
        <f>(AK122/100)*'Data &amp; ANOVA'!$S$7</f>
        <v>0.21402743860907186</v>
      </c>
      <c r="AM122" s="3">
        <f>'Data &amp; ANOVA'!$S$7-AL122</f>
        <v>1.366132586866417E-2</v>
      </c>
      <c r="AN122" s="3">
        <f t="shared" si="38"/>
        <v>2.8114087140893624</v>
      </c>
      <c r="AO122" s="25"/>
      <c r="AP122" s="25"/>
      <c r="AQ122" s="25"/>
      <c r="AR122" s="25"/>
    </row>
    <row r="123" spans="2:44" x14ac:dyDescent="0.25">
      <c r="B123" s="20">
        <f t="shared" si="27"/>
        <v>12.18</v>
      </c>
      <c r="C123" s="20"/>
      <c r="D123" s="20"/>
      <c r="E123" s="20">
        <f t="shared" si="28"/>
        <v>65.2</v>
      </c>
      <c r="F123" s="20">
        <f>(E123/100)*'Data &amp; ANOVA'!$S$7</f>
        <v>0.14845307443948391</v>
      </c>
      <c r="G123" s="20">
        <f>'Data &amp; ANOVA'!$S$7-F123</f>
        <v>7.9235690038252121E-2</v>
      </c>
      <c r="H123" s="20">
        <f t="shared" si="29"/>
        <v>1.0535507965369899</v>
      </c>
      <c r="I123" s="25"/>
      <c r="J123" s="3">
        <f t="shared" si="30"/>
        <v>12.210000000000004</v>
      </c>
      <c r="K123" s="3"/>
      <c r="L123" s="3"/>
      <c r="M123" s="3">
        <f t="shared" si="31"/>
        <v>100</v>
      </c>
      <c r="N123" s="3">
        <f>(M123/100)*'Data &amp; ANOVA'!$S$7</f>
        <v>0.22768876447773603</v>
      </c>
      <c r="O123" s="3">
        <f>'Data &amp; ANOVA'!$S$7-N123</f>
        <v>0</v>
      </c>
      <c r="P123" s="3" t="e">
        <f t="shared" si="39"/>
        <v>#DIV/0!</v>
      </c>
      <c r="Q123" s="25"/>
      <c r="R123" s="3">
        <f t="shared" si="32"/>
        <v>6.0674999999999999</v>
      </c>
      <c r="S123" s="3"/>
      <c r="T123" s="3"/>
      <c r="U123" s="3">
        <f t="shared" si="33"/>
        <v>80.7</v>
      </c>
      <c r="V123" s="3">
        <f>(U123/100)*'Data &amp; ANOVA'!$S$7</f>
        <v>0.183744832933533</v>
      </c>
      <c r="W123" s="3">
        <f>'Data &amp; ANOVA'!$S$7-V123</f>
        <v>4.3943931544203035E-2</v>
      </c>
      <c r="X123" s="3">
        <f t="shared" si="40"/>
        <v>1.6440645897436685</v>
      </c>
      <c r="Y123" s="25"/>
      <c r="Z123" s="3">
        <f t="shared" si="34"/>
        <v>6.0674999999999999</v>
      </c>
      <c r="AA123" s="3"/>
      <c r="AB123" s="3"/>
      <c r="AC123" s="3">
        <f t="shared" si="35"/>
        <v>92.5</v>
      </c>
      <c r="AD123" s="3">
        <f>(AC123/100)*'Data &amp; ANOVA'!$S$7</f>
        <v>0.21061210714190584</v>
      </c>
      <c r="AE123" s="3">
        <f>'Data &amp; ANOVA'!$S$7-AD123</f>
        <v>1.7076657335830192E-2</v>
      </c>
      <c r="AF123" s="3">
        <f t="shared" si="41"/>
        <v>2.5902671654458271</v>
      </c>
      <c r="AG123" s="25"/>
      <c r="AH123" s="3">
        <f t="shared" si="36"/>
        <v>6.0674999999999999</v>
      </c>
      <c r="AI123" s="3"/>
      <c r="AJ123" s="3"/>
      <c r="AK123" s="3">
        <f t="shared" si="37"/>
        <v>96.4</v>
      </c>
      <c r="AL123" s="3">
        <f>(AK123/100)*'Data &amp; ANOVA'!$S$7</f>
        <v>0.21949196895653755</v>
      </c>
      <c r="AM123" s="3">
        <f>'Data &amp; ANOVA'!$S$7-AL123</f>
        <v>8.19679552119848E-3</v>
      </c>
      <c r="AN123" s="3">
        <f t="shared" si="38"/>
        <v>3.322234337855356</v>
      </c>
      <c r="AO123" s="25"/>
      <c r="AP123" s="25"/>
      <c r="AQ123" s="25"/>
      <c r="AR123" s="25"/>
    </row>
    <row r="124" spans="2:44" x14ac:dyDescent="0.25">
      <c r="B124" s="20">
        <f t="shared" si="27"/>
        <v>13.194999999999999</v>
      </c>
      <c r="C124" s="20"/>
      <c r="D124" s="20"/>
      <c r="E124" s="20">
        <f t="shared" si="28"/>
        <v>70.3</v>
      </c>
      <c r="F124" s="20">
        <f>(E124/100)*'Data &amp; ANOVA'!$S$7</f>
        <v>0.16006520142784841</v>
      </c>
      <c r="G124" s="20">
        <f>'Data &amp; ANOVA'!$S$7-F124</f>
        <v>6.7623563049887619E-2</v>
      </c>
      <c r="H124" s="20">
        <f t="shared" si="29"/>
        <v>1.2120211375087642</v>
      </c>
      <c r="I124" s="25"/>
      <c r="J124" s="16"/>
      <c r="K124" s="16"/>
      <c r="L124" s="16"/>
      <c r="M124" s="16"/>
      <c r="N124" s="16"/>
      <c r="O124" s="16"/>
      <c r="P124" s="16"/>
      <c r="Q124" s="25"/>
      <c r="R124" s="3">
        <f t="shared" si="32"/>
        <v>6.5731250000000001</v>
      </c>
      <c r="S124" s="3"/>
      <c r="T124" s="3"/>
      <c r="U124" s="3">
        <f t="shared" si="33"/>
        <v>83.6</v>
      </c>
      <c r="V124" s="3">
        <f>(U124/100)*'Data &amp; ANOVA'!$S$7</f>
        <v>0.19034780710338731</v>
      </c>
      <c r="W124" s="3">
        <f>'Data &amp; ANOVA'!$S$7-V124</f>
        <v>3.7340957374348727E-2</v>
      </c>
      <c r="X124" s="3">
        <f t="shared" si="40"/>
        <v>1.8068883508243547</v>
      </c>
      <c r="Y124" s="25"/>
      <c r="Z124" s="3">
        <f t="shared" si="34"/>
        <v>6.5731250000000001</v>
      </c>
      <c r="AA124" s="3"/>
      <c r="AB124" s="3"/>
      <c r="AC124" s="3">
        <f t="shared" si="35"/>
        <v>94.2</v>
      </c>
      <c r="AD124" s="3">
        <f>(AC124/100)*'Data &amp; ANOVA'!$S$7</f>
        <v>0.21448281613802736</v>
      </c>
      <c r="AE124" s="3">
        <f>'Data &amp; ANOVA'!$S$7-AD124</f>
        <v>1.3205948339708673E-2</v>
      </c>
      <c r="AF124" s="3">
        <f t="shared" si="41"/>
        <v>2.8473122684357191</v>
      </c>
      <c r="AG124" s="25"/>
      <c r="AH124" s="3">
        <f t="shared" si="36"/>
        <v>6.5731250000000001</v>
      </c>
      <c r="AI124" s="3"/>
      <c r="AJ124" s="3"/>
      <c r="AK124" s="3">
        <f t="shared" si="37"/>
        <v>97.9</v>
      </c>
      <c r="AL124" s="3">
        <f>(AK124/100)*'Data &amp; ANOVA'!$S$7</f>
        <v>0.2229073004237036</v>
      </c>
      <c r="AM124" s="3">
        <f>'Data &amp; ANOVA'!$S$7-AL124</f>
        <v>4.7814640540324305E-3</v>
      </c>
      <c r="AN124" s="3">
        <f t="shared" si="38"/>
        <v>3.8612308385880465</v>
      </c>
      <c r="AO124" s="25"/>
      <c r="AP124" s="25"/>
      <c r="AQ124" s="25"/>
      <c r="AR124" s="25"/>
    </row>
    <row r="125" spans="2:44" x14ac:dyDescent="0.25">
      <c r="B125" s="20">
        <f t="shared" si="27"/>
        <v>14.209999999999999</v>
      </c>
      <c r="C125" s="20"/>
      <c r="D125" s="20"/>
      <c r="E125" s="20">
        <f t="shared" si="28"/>
        <v>74.099999999999994</v>
      </c>
      <c r="F125" s="20">
        <f>(E125/100)*'Data &amp; ANOVA'!$S$7</f>
        <v>0.16871737447800239</v>
      </c>
      <c r="G125" s="20">
        <f>'Data &amp; ANOVA'!$S$7-F125</f>
        <v>5.8971389999733642E-2</v>
      </c>
      <c r="H125" s="20">
        <f t="shared" si="29"/>
        <v>1.3489252146119262</v>
      </c>
      <c r="I125" s="25"/>
      <c r="J125" s="16"/>
      <c r="K125" s="16"/>
      <c r="L125" s="16"/>
      <c r="M125" s="16"/>
      <c r="N125" s="16"/>
      <c r="O125" s="16"/>
      <c r="P125" s="16"/>
      <c r="Q125" s="25"/>
      <c r="R125" s="3">
        <f t="shared" si="32"/>
        <v>7.0787499999999994</v>
      </c>
      <c r="S125" s="3"/>
      <c r="T125" s="3"/>
      <c r="U125" s="3">
        <f t="shared" si="33"/>
        <v>85.9</v>
      </c>
      <c r="V125" s="3">
        <f>(U125/100)*'Data &amp; ANOVA'!$S$7</f>
        <v>0.19558464868637526</v>
      </c>
      <c r="W125" s="3">
        <f>'Data &amp; ANOVA'!$S$7-V125</f>
        <v>3.2104115791360771E-2</v>
      </c>
      <c r="X125" s="3">
        <f t="shared" si="40"/>
        <v>1.9579948882703855</v>
      </c>
      <c r="Y125" s="25"/>
      <c r="Z125" s="3">
        <f t="shared" si="34"/>
        <v>7.0787499999999994</v>
      </c>
      <c r="AA125" s="3"/>
      <c r="AB125" s="3"/>
      <c r="AC125" s="3">
        <f t="shared" si="35"/>
        <v>95.8</v>
      </c>
      <c r="AD125" s="3">
        <f>(AC125/100)*'Data &amp; ANOVA'!$S$7</f>
        <v>0.21812583636967112</v>
      </c>
      <c r="AE125" s="3">
        <f>'Data &amp; ANOVA'!$S$7-AD125</f>
        <v>9.5629281080649164E-3</v>
      </c>
      <c r="AF125" s="3">
        <f t="shared" si="41"/>
        <v>3.1700856606987684</v>
      </c>
      <c r="AG125" s="25"/>
      <c r="AH125" s="3">
        <f t="shared" si="36"/>
        <v>7.0787499999999994</v>
      </c>
      <c r="AI125" s="3"/>
      <c r="AJ125" s="3"/>
      <c r="AK125" s="3">
        <f t="shared" si="37"/>
        <v>99.1</v>
      </c>
      <c r="AL125" s="3">
        <f>(AK125/100)*'Data &amp; ANOVA'!$S$7</f>
        <v>0.22563956559743642</v>
      </c>
      <c r="AM125" s="3">
        <f>'Data &amp; ANOVA'!$S$7-AL125</f>
        <v>2.0491988802996131E-3</v>
      </c>
      <c r="AN125" s="3">
        <f t="shared" si="38"/>
        <v>4.7085286989752504</v>
      </c>
      <c r="AO125" s="25"/>
      <c r="AP125" s="25"/>
      <c r="AQ125" s="25"/>
      <c r="AR125" s="25"/>
    </row>
    <row r="126" spans="2:44" x14ac:dyDescent="0.25">
      <c r="B126" s="20">
        <f t="shared" si="27"/>
        <v>15.224999999999998</v>
      </c>
      <c r="C126" s="20"/>
      <c r="D126" s="20"/>
      <c r="E126" s="20">
        <f t="shared" si="28"/>
        <v>78.5</v>
      </c>
      <c r="F126" s="20">
        <f>(E126/100)*'Data &amp; ANOVA'!$S$7</f>
        <v>0.1787356801150228</v>
      </c>
      <c r="G126" s="20">
        <f>'Data &amp; ANOVA'!$S$7-F126</f>
        <v>4.8953084362713228E-2</v>
      </c>
      <c r="H126" s="20">
        <f t="shared" si="29"/>
        <v>1.5351152481838015</v>
      </c>
      <c r="I126" s="25"/>
      <c r="J126" s="16"/>
      <c r="K126" s="16"/>
      <c r="L126" s="16"/>
      <c r="M126" s="16"/>
      <c r="N126" s="16"/>
      <c r="O126" s="16"/>
      <c r="P126" s="16"/>
      <c r="Q126" s="25"/>
      <c r="R126" s="3">
        <f t="shared" si="32"/>
        <v>7.5843749999999996</v>
      </c>
      <c r="S126" s="3"/>
      <c r="T126" s="3"/>
      <c r="U126" s="3">
        <f t="shared" si="33"/>
        <v>87.7</v>
      </c>
      <c r="V126" s="3">
        <f>(U126/100)*'Data &amp; ANOVA'!$S$7</f>
        <v>0.19968304644697449</v>
      </c>
      <c r="W126" s="3">
        <f>'Data &amp; ANOVA'!$S$7-V126</f>
        <v>2.8005718030761545E-2</v>
      </c>
      <c r="X126" s="3">
        <f t="shared" si="40"/>
        <v>2.0945704232761355</v>
      </c>
      <c r="Y126" s="25"/>
      <c r="Z126" s="3">
        <f t="shared" si="34"/>
        <v>7.5843749999999996</v>
      </c>
      <c r="AA126" s="3"/>
      <c r="AB126" s="3"/>
      <c r="AC126" s="3">
        <f t="shared" si="35"/>
        <v>96.6</v>
      </c>
      <c r="AD126" s="3">
        <f>(AC126/100)*'Data &amp; ANOVA'!$S$7</f>
        <v>0.21994734648549299</v>
      </c>
      <c r="AE126" s="3">
        <f>'Data &amp; ANOVA'!$S$7-AD126</f>
        <v>7.7414179922430382E-3</v>
      </c>
      <c r="AF126" s="3">
        <f t="shared" si="41"/>
        <v>3.3813947543659739</v>
      </c>
      <c r="AG126" s="25"/>
      <c r="AH126" s="3">
        <f t="shared" si="36"/>
        <v>7.5843749999999996</v>
      </c>
      <c r="AI126" s="3"/>
      <c r="AJ126" s="3"/>
      <c r="AK126" s="3">
        <f t="shared" si="37"/>
        <v>99.8</v>
      </c>
      <c r="AL126" s="3">
        <f>(AK126/100)*'Data &amp; ANOVA'!$S$7</f>
        <v>0.22723338694878056</v>
      </c>
      <c r="AM126" s="3">
        <f>'Data &amp; ANOVA'!$S$7-AL126</f>
        <v>4.5537752895546957E-4</v>
      </c>
      <c r="AN126" s="3">
        <f t="shared" si="38"/>
        <v>6.2126060957515241</v>
      </c>
      <c r="AO126" s="25"/>
      <c r="AP126" s="25"/>
      <c r="AQ126" s="25"/>
      <c r="AR126" s="25"/>
    </row>
    <row r="127" spans="2:44" x14ac:dyDescent="0.25">
      <c r="B127" s="3">
        <f t="shared" si="27"/>
        <v>16.239999999999998</v>
      </c>
      <c r="C127" s="3"/>
      <c r="D127" s="3"/>
      <c r="E127" s="3">
        <f t="shared" si="28"/>
        <v>82</v>
      </c>
      <c r="F127" s="3">
        <f>(E127/100)*'Data &amp; ANOVA'!$S$7</f>
        <v>0.18670478687174352</v>
      </c>
      <c r="G127" s="3">
        <f>'Data &amp; ANOVA'!$S$7-F127</f>
        <v>4.0983977605992511E-2</v>
      </c>
      <c r="H127" s="3">
        <f t="shared" si="29"/>
        <v>1.7127964254212529</v>
      </c>
      <c r="I127" s="25"/>
      <c r="J127" s="16"/>
      <c r="K127" s="16"/>
      <c r="L127" s="16"/>
      <c r="M127" s="16"/>
      <c r="N127" s="16"/>
      <c r="O127" s="16"/>
      <c r="P127" s="16"/>
      <c r="Q127" s="25"/>
      <c r="R127" s="3">
        <f t="shared" si="32"/>
        <v>8.09</v>
      </c>
      <c r="S127" s="3"/>
      <c r="T127" s="3"/>
      <c r="U127" s="3">
        <f t="shared" si="33"/>
        <v>89.2</v>
      </c>
      <c r="V127" s="3">
        <f>(U127/100)*'Data &amp; ANOVA'!$S$7</f>
        <v>0.20309837791414054</v>
      </c>
      <c r="W127" s="3">
        <f>'Data &amp; ANOVA'!$S$7-V127</f>
        <v>2.4590386563595495E-2</v>
      </c>
      <c r="X127" s="3">
        <f t="shared" si="40"/>
        <v>2.2246235515243336</v>
      </c>
      <c r="Y127" s="25"/>
      <c r="Z127" s="3">
        <f t="shared" si="34"/>
        <v>8.09</v>
      </c>
      <c r="AA127" s="3"/>
      <c r="AB127" s="3"/>
      <c r="AC127" s="3">
        <f t="shared" si="35"/>
        <v>98.1</v>
      </c>
      <c r="AD127" s="3">
        <f>(AC127/100)*'Data &amp; ANOVA'!$S$7</f>
        <v>0.22336267795265904</v>
      </c>
      <c r="AE127" s="3">
        <f>'Data &amp; ANOVA'!$S$7-AD127</f>
        <v>4.3260865250769887E-3</v>
      </c>
      <c r="AF127" s="3">
        <f t="shared" si="41"/>
        <v>3.9633162998156957</v>
      </c>
      <c r="AG127" s="25"/>
      <c r="AH127" s="3">
        <f t="shared" si="36"/>
        <v>8.09</v>
      </c>
      <c r="AI127" s="3"/>
      <c r="AJ127" s="3"/>
      <c r="AK127" s="3">
        <f t="shared" si="37"/>
        <v>100</v>
      </c>
      <c r="AL127" s="3">
        <f>(AK127/100)*'Data &amp; ANOVA'!$S$7</f>
        <v>0.22768876447773603</v>
      </c>
      <c r="AM127" s="3">
        <f>'Data &amp; ANOVA'!$S$7-AL127</f>
        <v>0</v>
      </c>
      <c r="AN127" s="3" t="e">
        <f t="shared" si="38"/>
        <v>#DIV/0!</v>
      </c>
      <c r="AO127" s="25"/>
      <c r="AP127" s="25"/>
      <c r="AQ127" s="25"/>
      <c r="AR127" s="25"/>
    </row>
    <row r="128" spans="2:44" x14ac:dyDescent="0.25">
      <c r="B128" s="3">
        <f t="shared" si="27"/>
        <v>17.254999999999999</v>
      </c>
      <c r="C128" s="3"/>
      <c r="D128" s="3"/>
      <c r="E128" s="3">
        <f t="shared" si="28"/>
        <v>86.4</v>
      </c>
      <c r="F128" s="3">
        <f>(E128/100)*'Data &amp; ANOVA'!$S$7</f>
        <v>0.19672309250876396</v>
      </c>
      <c r="G128" s="3">
        <f>'Data &amp; ANOVA'!$S$7-F128</f>
        <v>3.0965671968972069E-2</v>
      </c>
      <c r="H128" s="3">
        <f t="shared" si="29"/>
        <v>1.9930983905754129</v>
      </c>
      <c r="I128" s="25"/>
      <c r="J128" s="16"/>
      <c r="K128" s="16"/>
      <c r="L128" s="16"/>
      <c r="M128" s="16"/>
      <c r="N128" s="16"/>
      <c r="O128" s="16"/>
      <c r="P128" s="16"/>
      <c r="Q128" s="25"/>
      <c r="R128" s="3">
        <f t="shared" si="32"/>
        <v>8.5956250000000001</v>
      </c>
      <c r="S128" s="3"/>
      <c r="T128" s="3"/>
      <c r="U128" s="3">
        <f t="shared" si="33"/>
        <v>90.5</v>
      </c>
      <c r="V128" s="3">
        <f>(U128/100)*'Data &amp; ANOVA'!$S$7</f>
        <v>0.20605833185235112</v>
      </c>
      <c r="W128" s="3">
        <f>'Data &amp; ANOVA'!$S$7-V128</f>
        <v>2.1630432625384916E-2</v>
      </c>
      <c r="X128" s="3">
        <f t="shared" si="40"/>
        <v>2.3528778870480132</v>
      </c>
      <c r="Y128" s="25"/>
      <c r="Z128" s="3">
        <f t="shared" si="34"/>
        <v>8.5956250000000001</v>
      </c>
      <c r="AA128" s="3"/>
      <c r="AB128" s="3"/>
      <c r="AC128" s="3">
        <f t="shared" si="35"/>
        <v>98.1</v>
      </c>
      <c r="AD128" s="3">
        <f>(AC128/100)*'Data &amp; ANOVA'!$S$7</f>
        <v>0.22336267795265904</v>
      </c>
      <c r="AE128" s="3">
        <f>'Data &amp; ANOVA'!$S$7-AD128</f>
        <v>4.3260865250769887E-3</v>
      </c>
      <c r="AF128" s="3">
        <f t="shared" si="41"/>
        <v>3.9633162998156957</v>
      </c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2:44" x14ac:dyDescent="0.25">
      <c r="B129" s="3">
        <f t="shared" si="27"/>
        <v>18.27</v>
      </c>
      <c r="C129" s="3"/>
      <c r="D129" s="3"/>
      <c r="E129" s="3">
        <f t="shared" si="28"/>
        <v>89</v>
      </c>
      <c r="F129" s="3">
        <f>(E129/100)*'Data &amp; ANOVA'!$S$7</f>
        <v>0.20264300038518507</v>
      </c>
      <c r="G129" s="3">
        <f>'Data &amp; ANOVA'!$S$7-F129</f>
        <v>2.5045764092550965E-2</v>
      </c>
      <c r="H129" s="3">
        <f t="shared" si="29"/>
        <v>2.2052729105190476</v>
      </c>
      <c r="I129" s="25"/>
      <c r="J129" s="16"/>
      <c r="K129" s="16"/>
      <c r="L129" s="16"/>
      <c r="M129" s="16"/>
      <c r="N129" s="16"/>
      <c r="O129" s="16"/>
      <c r="P129" s="16"/>
      <c r="Q129" s="25"/>
      <c r="R129" s="3">
        <f t="shared" si="32"/>
        <v>9.1012500000000003</v>
      </c>
      <c r="S129" s="3"/>
      <c r="T129" s="3"/>
      <c r="U129" s="3">
        <f t="shared" si="33"/>
        <v>91.7</v>
      </c>
      <c r="V129" s="3">
        <f>(U129/100)*'Data &amp; ANOVA'!$S$7</f>
        <v>0.20879059702608396</v>
      </c>
      <c r="W129" s="3">
        <f>'Data &amp; ANOVA'!$S$7-V129</f>
        <v>1.889816745165207E-2</v>
      </c>
      <c r="X129" s="3">
        <f t="shared" si="40"/>
        <v>2.4879141708519565</v>
      </c>
      <c r="Y129" s="25"/>
      <c r="Z129" s="3">
        <f t="shared" si="34"/>
        <v>9.1012500000000003</v>
      </c>
      <c r="AA129" s="3"/>
      <c r="AB129" s="3"/>
      <c r="AC129" s="3">
        <f t="shared" si="35"/>
        <v>98.2</v>
      </c>
      <c r="AD129" s="3">
        <f>(AC129/100)*'Data &amp; ANOVA'!$S$7</f>
        <v>0.22359036671713678</v>
      </c>
      <c r="AE129" s="3">
        <f>'Data &amp; ANOVA'!$S$7-AD129</f>
        <v>4.0983977605992539E-3</v>
      </c>
      <c r="AF129" s="3">
        <f t="shared" si="41"/>
        <v>4.0173835210859714</v>
      </c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2:44" x14ac:dyDescent="0.25">
      <c r="B130" s="3">
        <f t="shared" si="27"/>
        <v>19.284999999999997</v>
      </c>
      <c r="C130" s="3"/>
      <c r="D130" s="3"/>
      <c r="E130" s="3">
        <f t="shared" si="28"/>
        <v>92</v>
      </c>
      <c r="F130" s="3">
        <f>(E130/100)*'Data &amp; ANOVA'!$S$7</f>
        <v>0.20947366331951717</v>
      </c>
      <c r="G130" s="3">
        <f>'Data &amp; ANOVA'!$S$7-F130</f>
        <v>1.8215101158218866E-2</v>
      </c>
      <c r="H130" s="3">
        <f t="shared" si="29"/>
        <v>2.5237266416375834</v>
      </c>
      <c r="I130" s="25"/>
      <c r="J130" s="16"/>
      <c r="K130" s="16"/>
      <c r="L130" s="16"/>
      <c r="M130" s="16"/>
      <c r="N130" s="16"/>
      <c r="O130" s="16"/>
      <c r="P130" s="16"/>
      <c r="Q130" s="25"/>
      <c r="R130" s="3">
        <f t="shared" si="32"/>
        <v>9.6068750000000005</v>
      </c>
      <c r="S130" s="3"/>
      <c r="T130" s="3"/>
      <c r="U130" s="3">
        <f t="shared" si="33"/>
        <v>92.3</v>
      </c>
      <c r="V130" s="3">
        <f>(U130/100)*'Data &amp; ANOVA'!$S$7</f>
        <v>0.21015672961295034</v>
      </c>
      <c r="W130" s="3">
        <f>'Data &amp; ANOVA'!$S$7-V130</f>
        <v>1.7532034864785689E-2</v>
      </c>
      <c r="X130" s="3">
        <f t="shared" si="40"/>
        <v>2.5629493567948689</v>
      </c>
      <c r="Y130" s="25"/>
      <c r="Z130" s="3">
        <f t="shared" si="34"/>
        <v>9.6068750000000005</v>
      </c>
      <c r="AA130" s="3"/>
      <c r="AB130" s="3"/>
      <c r="AC130" s="3">
        <f t="shared" si="35"/>
        <v>98.9</v>
      </c>
      <c r="AD130" s="3">
        <f>(AC130/100)*'Data &amp; ANOVA'!$S$7</f>
        <v>0.22518418806848095</v>
      </c>
      <c r="AE130" s="3">
        <f>'Data &amp; ANOVA'!$S$7-AD130</f>
        <v>2.5045764092550826E-3</v>
      </c>
      <c r="AF130" s="3">
        <f t="shared" si="41"/>
        <v>4.5098600061837724</v>
      </c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2:44" x14ac:dyDescent="0.25">
      <c r="B131" s="3">
        <f t="shared" si="27"/>
        <v>20.299999999999997</v>
      </c>
      <c r="C131" s="3"/>
      <c r="D131" s="3"/>
      <c r="E131" s="3">
        <f t="shared" si="28"/>
        <v>94.6</v>
      </c>
      <c r="F131" s="3">
        <f>(E131/100)*'Data &amp; ANOVA'!$S$7</f>
        <v>0.21539357119593827</v>
      </c>
      <c r="G131" s="3">
        <f>'Data &amp; ANOVA'!$S$7-F131</f>
        <v>1.2295193281797762E-2</v>
      </c>
      <c r="H131" s="3">
        <f t="shared" si="29"/>
        <v>2.9167692297471883</v>
      </c>
      <c r="I131" s="25"/>
      <c r="J131" s="16"/>
      <c r="K131" s="16"/>
      <c r="L131" s="16"/>
      <c r="M131" s="16"/>
      <c r="N131" s="16"/>
      <c r="O131" s="16"/>
      <c r="P131" s="16"/>
      <c r="Q131" s="25"/>
      <c r="R131" s="3">
        <f t="shared" si="32"/>
        <v>10.112500000000001</v>
      </c>
      <c r="S131" s="3"/>
      <c r="T131" s="3"/>
      <c r="U131" s="3">
        <f t="shared" si="33"/>
        <v>92.9</v>
      </c>
      <c r="V131" s="3">
        <f>(U131/100)*'Data &amp; ANOVA'!$S$7</f>
        <v>0.21152286219981678</v>
      </c>
      <c r="W131" s="3">
        <f>'Data &amp; ANOVA'!$S$7-V131</f>
        <v>1.6165902277919253E-2</v>
      </c>
      <c r="X131" s="3">
        <f t="shared" si="40"/>
        <v>2.6440749016072385</v>
      </c>
      <c r="Y131" s="25"/>
      <c r="Z131" s="3">
        <f t="shared" si="34"/>
        <v>10.112500000000001</v>
      </c>
      <c r="AA131" s="3"/>
      <c r="AB131" s="3"/>
      <c r="AC131" s="3">
        <f t="shared" si="35"/>
        <v>99.1</v>
      </c>
      <c r="AD131" s="3">
        <f>(AC131/100)*'Data &amp; ANOVA'!$S$7</f>
        <v>0.22563956559743642</v>
      </c>
      <c r="AE131" s="3">
        <f>'Data &amp; ANOVA'!$S$7-AD131</f>
        <v>2.0491988802996131E-3</v>
      </c>
      <c r="AF131" s="3">
        <f t="shared" si="41"/>
        <v>4.710530701645923</v>
      </c>
      <c r="AG131" s="25"/>
      <c r="AO131" s="25"/>
      <c r="AP131" s="25"/>
      <c r="AQ131" s="25"/>
      <c r="AR131" s="25"/>
    </row>
    <row r="132" spans="2:44" x14ac:dyDescent="0.25">
      <c r="B132" s="3">
        <f t="shared" si="27"/>
        <v>21.314999999999998</v>
      </c>
      <c r="C132" s="3"/>
      <c r="D132" s="3"/>
      <c r="E132" s="3">
        <f t="shared" si="28"/>
        <v>97.4</v>
      </c>
      <c r="F132" s="3">
        <f>(E132/100)*'Data &amp; ANOVA'!$S$7</f>
        <v>0.22176885660131493</v>
      </c>
      <c r="G132" s="3">
        <f>'Data &amp; ANOVA'!$S$7-F132</f>
        <v>5.9199078764211044E-3</v>
      </c>
      <c r="H132" s="3">
        <f t="shared" si="29"/>
        <v>3.6476567382899874</v>
      </c>
      <c r="I132" s="25"/>
      <c r="Q132" s="25"/>
      <c r="R132" s="3">
        <f t="shared" si="32"/>
        <v>10.618124999999999</v>
      </c>
      <c r="S132" s="3"/>
      <c r="T132" s="3"/>
      <c r="U132" s="3">
        <f t="shared" si="33"/>
        <v>93.5</v>
      </c>
      <c r="V132" s="3">
        <f>(U132/100)*'Data &amp; ANOVA'!$S$7</f>
        <v>0.21288899478668322</v>
      </c>
      <c r="W132" s="3">
        <f>'Data &amp; ANOVA'!$S$7-V132</f>
        <v>1.4799769691052816E-2</v>
      </c>
      <c r="X132" s="3">
        <f t="shared" si="40"/>
        <v>2.732367508752918</v>
      </c>
      <c r="Y132" s="25"/>
      <c r="Z132" s="3">
        <f t="shared" si="34"/>
        <v>10.618124999999999</v>
      </c>
      <c r="AA132" s="3"/>
      <c r="AB132" s="3"/>
      <c r="AC132" s="3">
        <f t="shared" si="35"/>
        <v>99.3</v>
      </c>
      <c r="AD132" s="3">
        <f>(AC132/100)*'Data &amp; ANOVA'!$S$7</f>
        <v>0.22609494312639189</v>
      </c>
      <c r="AE132" s="3">
        <f>'Data &amp; ANOVA'!$S$7-AD132</f>
        <v>1.5938213513441435E-3</v>
      </c>
      <c r="AF132" s="3">
        <f t="shared" si="41"/>
        <v>4.9618451299268296</v>
      </c>
      <c r="AG132" s="25"/>
      <c r="AO132" s="25"/>
      <c r="AP132" s="25"/>
      <c r="AQ132" s="25"/>
      <c r="AR132" s="25"/>
    </row>
    <row r="133" spans="2:44" x14ac:dyDescent="0.25">
      <c r="B133" s="3">
        <f t="shared" si="27"/>
        <v>22.33</v>
      </c>
      <c r="C133" s="3"/>
      <c r="D133" s="3"/>
      <c r="E133" s="3">
        <f t="shared" si="28"/>
        <v>99.7</v>
      </c>
      <c r="F133" s="3">
        <f>(E133/100)*'Data &amp; ANOVA'!$S$7</f>
        <v>0.22700569818430283</v>
      </c>
      <c r="G133" s="3">
        <f>'Data &amp; ANOVA'!$S$7-F133</f>
        <v>6.8306629343320435E-4</v>
      </c>
      <c r="H133" s="3">
        <f t="shared" si="29"/>
        <v>5.8071409876433595</v>
      </c>
      <c r="I133" s="25"/>
      <c r="Q133" s="25"/>
      <c r="R133" s="3">
        <f t="shared" si="32"/>
        <v>11.123749999999999</v>
      </c>
      <c r="S133" s="3"/>
      <c r="T133" s="3"/>
      <c r="U133" s="3">
        <f t="shared" si="33"/>
        <v>93.8</v>
      </c>
      <c r="V133" s="3">
        <f>(U133/100)*'Data &amp; ANOVA'!$S$7</f>
        <v>0.21357206108011639</v>
      </c>
      <c r="W133" s="3">
        <f>'Data &amp; ANOVA'!$S$7-V133</f>
        <v>1.411670339761964E-2</v>
      </c>
      <c r="X133" s="3">
        <f t="shared" si="40"/>
        <v>2.7796203936034614</v>
      </c>
      <c r="Y133" s="25"/>
      <c r="Z133" s="25"/>
      <c r="AA133" s="25"/>
      <c r="AB133" s="25"/>
      <c r="AC133" s="25"/>
      <c r="AD133" s="25"/>
      <c r="AE133" s="25"/>
      <c r="AF133" s="25"/>
      <c r="AG133" s="25"/>
      <c r="AO133" s="25"/>
      <c r="AP133" s="25"/>
      <c r="AQ133" s="25"/>
      <c r="AR133" s="25"/>
    </row>
    <row r="134" spans="2:44" x14ac:dyDescent="0.25">
      <c r="B134" s="3">
        <f t="shared" si="27"/>
        <v>23.344999999999999</v>
      </c>
      <c r="C134" s="3"/>
      <c r="D134" s="3"/>
      <c r="E134" s="3">
        <f t="shared" si="28"/>
        <v>100</v>
      </c>
      <c r="F134" s="3">
        <f>(E134/100)*'Data &amp; ANOVA'!$S$7</f>
        <v>0.22768876447773603</v>
      </c>
      <c r="G134" s="3">
        <f>'Data &amp; ANOVA'!$S$7-F134</f>
        <v>0</v>
      </c>
      <c r="H134" s="3" t="e">
        <f t="shared" si="29"/>
        <v>#DIV/0!</v>
      </c>
      <c r="I134" s="25"/>
      <c r="Q134" s="25"/>
      <c r="R134" s="3">
        <f t="shared" si="32"/>
        <v>11.629375</v>
      </c>
      <c r="S134" s="3"/>
      <c r="T134" s="3"/>
      <c r="U134" s="3">
        <f t="shared" si="33"/>
        <v>94.2</v>
      </c>
      <c r="V134" s="3">
        <f>(U134/100)*'Data &amp; ANOVA'!$S$7</f>
        <v>0.21448281613802736</v>
      </c>
      <c r="W134" s="3">
        <f>'Data &amp; ANOVA'!$S$7-V134</f>
        <v>1.3205948339708673E-2</v>
      </c>
      <c r="X134" s="3">
        <f t="shared" si="40"/>
        <v>2.8463117681021357</v>
      </c>
      <c r="Y134" s="25"/>
      <c r="Z134" s="25"/>
      <c r="AA134" s="25"/>
      <c r="AB134" s="25"/>
      <c r="AC134" s="25"/>
      <c r="AD134" s="25"/>
      <c r="AE134" s="25"/>
      <c r="AF134" s="25"/>
      <c r="AG134" s="25"/>
      <c r="AO134" s="25"/>
      <c r="AP134" s="25"/>
      <c r="AQ134" s="25"/>
      <c r="AR134" s="25"/>
    </row>
    <row r="135" spans="2:44" x14ac:dyDescent="0.25">
      <c r="I135" s="25"/>
      <c r="Q135" s="25"/>
      <c r="R135" s="17"/>
      <c r="S135" s="17"/>
      <c r="T135" s="17"/>
      <c r="U135" s="17"/>
      <c r="V135" s="17"/>
      <c r="W135" s="17"/>
      <c r="X135" s="17"/>
      <c r="Y135" s="25"/>
      <c r="AG135" s="25"/>
      <c r="AO135" s="25"/>
      <c r="AP135" s="25"/>
      <c r="AQ135" s="25"/>
      <c r="AR135" s="25"/>
    </row>
    <row r="136" spans="2:44" x14ac:dyDescent="0.25">
      <c r="I136" s="25"/>
      <c r="Q136" s="25"/>
      <c r="R136" s="17"/>
      <c r="S136" s="17"/>
      <c r="T136" s="17"/>
      <c r="U136" s="17"/>
      <c r="V136" s="17"/>
      <c r="W136" s="17"/>
      <c r="X136" s="17"/>
      <c r="Y136" s="25"/>
      <c r="AG136" s="25"/>
      <c r="AO136" s="25"/>
      <c r="AP136" s="25"/>
      <c r="AQ136" s="25"/>
      <c r="AR136" s="25"/>
    </row>
    <row r="137" spans="2:44" x14ac:dyDescent="0.25">
      <c r="I137" s="25"/>
      <c r="Q137" s="25"/>
      <c r="R137" s="16"/>
      <c r="S137" s="16"/>
      <c r="T137" s="16"/>
      <c r="U137" s="16"/>
      <c r="V137" s="16"/>
      <c r="W137" s="16"/>
      <c r="X137" s="16"/>
      <c r="Y137" s="25"/>
      <c r="AG137" s="25"/>
      <c r="AO137" s="25"/>
      <c r="AP137" s="25"/>
      <c r="AQ137" s="25"/>
      <c r="AR137" s="25"/>
    </row>
    <row r="138" spans="2:44" x14ac:dyDescent="0.25">
      <c r="I138" s="25"/>
      <c r="Q138" s="25"/>
      <c r="R138" s="16"/>
      <c r="S138" s="16"/>
      <c r="T138" s="16"/>
      <c r="U138" s="16"/>
      <c r="V138" s="16"/>
      <c r="W138" s="16"/>
      <c r="X138" s="16"/>
      <c r="Y138" s="25"/>
      <c r="AG138" s="25"/>
      <c r="AO138" s="25"/>
      <c r="AP138" s="25"/>
      <c r="AQ138" s="25"/>
      <c r="AR138" s="25"/>
    </row>
    <row r="139" spans="2:44" x14ac:dyDescent="0.25">
      <c r="R139" s="16"/>
      <c r="S139" s="16"/>
      <c r="T139" s="16"/>
      <c r="U139" s="16"/>
      <c r="V139" s="16"/>
      <c r="W139" s="16"/>
      <c r="X139" s="16"/>
    </row>
    <row r="140" spans="2:44" x14ac:dyDescent="0.25">
      <c r="R140" s="16"/>
      <c r="S140" s="16"/>
      <c r="T140" s="16"/>
      <c r="U140" s="16"/>
      <c r="V140" s="16"/>
      <c r="W140" s="16"/>
      <c r="X140" s="16"/>
    </row>
    <row r="141" spans="2:44" x14ac:dyDescent="0.25">
      <c r="R141" s="16"/>
      <c r="S141" s="16"/>
      <c r="T141" s="16"/>
      <c r="U141" s="16"/>
      <c r="V141" s="16"/>
      <c r="W141" s="16"/>
      <c r="X141" s="16"/>
    </row>
    <row r="142" spans="2:44" x14ac:dyDescent="0.25">
      <c r="R142" s="16"/>
      <c r="S142" s="16"/>
      <c r="T142" s="16"/>
      <c r="U142" s="16"/>
      <c r="V142" s="16"/>
      <c r="W142" s="16"/>
      <c r="X142" s="16"/>
    </row>
    <row r="143" spans="2:44" x14ac:dyDescent="0.25">
      <c r="R143" s="16"/>
      <c r="S143" s="16"/>
      <c r="T143" s="16"/>
      <c r="U143" s="16"/>
      <c r="V143" s="16"/>
      <c r="W143" s="16"/>
      <c r="X143" s="16"/>
    </row>
    <row r="144" spans="2:44" x14ac:dyDescent="0.25">
      <c r="R144" s="16"/>
      <c r="S144" s="16"/>
      <c r="T144" s="16"/>
      <c r="U144" s="16"/>
      <c r="V144" s="16"/>
      <c r="W144" s="16"/>
      <c r="X144" s="16"/>
    </row>
    <row r="145" spans="18:24" x14ac:dyDescent="0.25">
      <c r="R145" s="16"/>
      <c r="S145" s="16"/>
      <c r="T145" s="16"/>
      <c r="U145" s="16"/>
      <c r="V145" s="16"/>
      <c r="W145" s="16"/>
      <c r="X145" s="16"/>
    </row>
    <row r="146" spans="18:24" x14ac:dyDescent="0.25">
      <c r="R146" s="16"/>
      <c r="S146" s="16"/>
      <c r="T146" s="16"/>
      <c r="U146" s="16"/>
      <c r="V146" s="16"/>
      <c r="W146" s="16"/>
      <c r="X146" s="16"/>
    </row>
    <row r="147" spans="18:24" x14ac:dyDescent="0.25">
      <c r="R147" s="16"/>
      <c r="S147" s="16"/>
      <c r="T147" s="16"/>
      <c r="U147" s="16"/>
      <c r="V147" s="16"/>
      <c r="W147" s="16"/>
      <c r="X147" s="16"/>
    </row>
  </sheetData>
  <mergeCells count="12">
    <mergeCell ref="B105:H105"/>
    <mergeCell ref="J105:P105"/>
    <mergeCell ref="R105:X105"/>
    <mergeCell ref="Z105:AF105"/>
    <mergeCell ref="AH105:AN105"/>
    <mergeCell ref="B1:AN1"/>
    <mergeCell ref="B54:AN54"/>
    <mergeCell ref="B55:H55"/>
    <mergeCell ref="J55:P55"/>
    <mergeCell ref="R55:X55"/>
    <mergeCell ref="Z55:AF55"/>
    <mergeCell ref="AH55:AN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E4" workbookViewId="0">
      <selection activeCell="N10" sqref="N10"/>
    </sheetView>
  </sheetViews>
  <sheetFormatPr defaultRowHeight="15" x14ac:dyDescent="0.25"/>
  <cols>
    <col min="2" max="7" width="15.7109375" style="34" customWidth="1"/>
  </cols>
  <sheetData>
    <row r="1" spans="1:12" x14ac:dyDescent="0.25">
      <c r="A1" t="s">
        <v>172</v>
      </c>
      <c r="B1" s="34" t="s">
        <v>168</v>
      </c>
      <c r="C1" s="34" t="s">
        <v>169</v>
      </c>
      <c r="D1" s="34" t="s">
        <v>170</v>
      </c>
      <c r="E1" s="34" t="s">
        <v>171</v>
      </c>
      <c r="F1" s="34" t="s">
        <v>197</v>
      </c>
      <c r="H1" s="34" t="s">
        <v>178</v>
      </c>
      <c r="I1" s="34" t="s">
        <v>180</v>
      </c>
      <c r="J1" s="34" t="s">
        <v>179</v>
      </c>
      <c r="K1" s="34" t="s">
        <v>181</v>
      </c>
      <c r="L1" s="34" t="s">
        <v>182</v>
      </c>
    </row>
    <row r="2" spans="1:12" x14ac:dyDescent="0.25">
      <c r="A2">
        <v>1</v>
      </c>
      <c r="B2" s="34">
        <v>0.419178357</v>
      </c>
      <c r="C2" s="34">
        <f>('2L-0.2Lmin'!D2/60000)/((PI()*('Data &amp; ANOVA'!$S$11^2))/4)</f>
        <v>0.41446599763514413</v>
      </c>
      <c r="D2" s="34">
        <f>'2L-0.2Lmin'!D3/60</f>
        <v>1.6666666666666667</v>
      </c>
      <c r="E2" s="34">
        <f>'2L-0.2Lmin'!G3</f>
        <v>7.1141399999999999</v>
      </c>
      <c r="F2" s="34">
        <v>1.2441754105766771</v>
      </c>
      <c r="H2">
        <v>2</v>
      </c>
      <c r="I2">
        <v>0.2</v>
      </c>
      <c r="J2">
        <v>100</v>
      </c>
      <c r="K2">
        <f t="shared" ref="K2:K41" si="0">E2/60</f>
        <v>0.11856899999999999</v>
      </c>
    </row>
    <row r="3" spans="1:12" x14ac:dyDescent="0.25">
      <c r="A3">
        <v>2</v>
      </c>
      <c r="B3" s="34">
        <v>0.419178357</v>
      </c>
      <c r="C3" s="34">
        <f>C2</f>
        <v>0.41446599763514413</v>
      </c>
      <c r="D3" s="34">
        <f>'2L-0.2Lmin'!L3/60</f>
        <v>3.3333333333333335</v>
      </c>
      <c r="E3" s="34">
        <f>'2L-0.2Lmin'!O3</f>
        <v>8.8915799999999994</v>
      </c>
      <c r="F3" s="34">
        <v>1.083636647921622</v>
      </c>
      <c r="I3">
        <f>I2</f>
        <v>0.2</v>
      </c>
      <c r="J3">
        <v>200</v>
      </c>
      <c r="K3">
        <f t="shared" si="0"/>
        <v>0.14819299999999999</v>
      </c>
    </row>
    <row r="4" spans="1:12" x14ac:dyDescent="0.25">
      <c r="A4">
        <v>3</v>
      </c>
      <c r="B4" s="34">
        <v>0.419178357</v>
      </c>
      <c r="C4" s="34">
        <f>C2</f>
        <v>0.41446599763514413</v>
      </c>
      <c r="D4" s="34">
        <f>'2L-0.2Lmin'!T3/60</f>
        <v>5</v>
      </c>
      <c r="E4" s="34">
        <f>'2L-0.2Lmin'!W3</f>
        <v>9.0329999999999995</v>
      </c>
      <c r="F4" s="34">
        <v>1.0792846935122984</v>
      </c>
      <c r="I4">
        <f t="shared" ref="I4:I6" si="1">I3</f>
        <v>0.2</v>
      </c>
      <c r="J4">
        <v>300</v>
      </c>
      <c r="K4">
        <f t="shared" si="0"/>
        <v>0.15054999999999999</v>
      </c>
    </row>
    <row r="5" spans="1:12" x14ac:dyDescent="0.25">
      <c r="A5">
        <v>4</v>
      </c>
      <c r="B5" s="34">
        <v>0.419178357</v>
      </c>
      <c r="C5" s="34">
        <f>C2</f>
        <v>0.41446599763514413</v>
      </c>
      <c r="D5" s="34">
        <f>'2L-0.2Lmin'!AB3/60</f>
        <v>6.666666666666667</v>
      </c>
      <c r="E5" s="34">
        <f>'2L-0.2Lmin'!AE3</f>
        <v>9.2563800000000001</v>
      </c>
      <c r="F5" s="34">
        <v>1.083636647921622</v>
      </c>
      <c r="I5">
        <f t="shared" si="1"/>
        <v>0.2</v>
      </c>
      <c r="J5">
        <v>400</v>
      </c>
      <c r="K5">
        <f t="shared" si="0"/>
        <v>0.15427299999999999</v>
      </c>
    </row>
    <row r="6" spans="1:12" x14ac:dyDescent="0.25">
      <c r="A6">
        <v>5</v>
      </c>
      <c r="B6" s="34">
        <v>0.419178357</v>
      </c>
      <c r="C6" s="34">
        <f>C2</f>
        <v>0.41446599763514413</v>
      </c>
      <c r="D6" s="34">
        <f>'2L-0.2Lmin'!AJ3/60</f>
        <v>8.3333333333333339</v>
      </c>
      <c r="E6" s="34">
        <f>'2L-0.2Lmin'!AM3</f>
        <v>9.6371400000000005</v>
      </c>
      <c r="F6" s="34">
        <v>0.88112094650676165</v>
      </c>
      <c r="I6">
        <f t="shared" si="1"/>
        <v>0.2</v>
      </c>
      <c r="J6">
        <v>500</v>
      </c>
      <c r="K6">
        <f t="shared" si="0"/>
        <v>0.16061900000000001</v>
      </c>
    </row>
    <row r="7" spans="1:12" x14ac:dyDescent="0.25">
      <c r="A7">
        <v>6</v>
      </c>
      <c r="B7" s="34">
        <v>0.419178357</v>
      </c>
      <c r="C7" s="34">
        <f>('2L-0.3Lmin'!D2/60000)/((PI()*('Data &amp; ANOVA'!$S$11^2))/4)</f>
        <v>0.62169899645271609</v>
      </c>
      <c r="D7" s="34">
        <f>$D$2</f>
        <v>1.6666666666666667</v>
      </c>
      <c r="E7" s="34">
        <f>'2L-0.3Lmin'!G3</f>
        <v>8.7241800000000005</v>
      </c>
      <c r="F7" s="34">
        <v>1.2441754105766771</v>
      </c>
      <c r="I7">
        <v>0.3</v>
      </c>
      <c r="J7">
        <v>100</v>
      </c>
      <c r="K7">
        <f t="shared" si="0"/>
        <v>0.145403</v>
      </c>
      <c r="L7">
        <v>9.2114511749639388E-2</v>
      </c>
    </row>
    <row r="8" spans="1:12" x14ac:dyDescent="0.25">
      <c r="A8">
        <v>7</v>
      </c>
      <c r="B8" s="34">
        <v>0.419178357</v>
      </c>
      <c r="C8" s="34">
        <f>C7</f>
        <v>0.62169899645271609</v>
      </c>
      <c r="D8" s="34">
        <f>$D$3</f>
        <v>3.3333333333333335</v>
      </c>
      <c r="E8" s="34">
        <f>'2L-0.3Lmin'!O3</f>
        <v>11.365919999999999</v>
      </c>
      <c r="F8" s="34">
        <v>1.083636647921622</v>
      </c>
      <c r="I8">
        <f>I7</f>
        <v>0.3</v>
      </c>
      <c r="J8">
        <v>200</v>
      </c>
      <c r="K8">
        <f t="shared" si="0"/>
        <v>0.18943199999999999</v>
      </c>
      <c r="L8">
        <v>0.12405145790636202</v>
      </c>
    </row>
    <row r="9" spans="1:12" x14ac:dyDescent="0.25">
      <c r="A9">
        <v>8</v>
      </c>
      <c r="B9" s="34">
        <v>0.419178357</v>
      </c>
      <c r="C9" s="34">
        <f>C7</f>
        <v>0.62169899645271609</v>
      </c>
      <c r="D9" s="34">
        <f>$D$4</f>
        <v>5</v>
      </c>
      <c r="E9" s="34">
        <f>'2L-0.3Lmin'!W3</f>
        <v>13.30086</v>
      </c>
      <c r="F9" s="34">
        <v>1.0792846935122984</v>
      </c>
      <c r="I9">
        <f t="shared" ref="I9:I11" si="2">I8</f>
        <v>0.3</v>
      </c>
      <c r="J9">
        <v>300</v>
      </c>
      <c r="K9">
        <f t="shared" si="0"/>
        <v>0.22168099999999999</v>
      </c>
      <c r="L9">
        <v>7.2198603321697169E-2</v>
      </c>
    </row>
    <row r="10" spans="1:12" x14ac:dyDescent="0.25">
      <c r="A10">
        <v>9</v>
      </c>
      <c r="B10" s="34">
        <v>0.419178357</v>
      </c>
      <c r="C10" s="34">
        <f>C7</f>
        <v>0.62169899645271609</v>
      </c>
      <c r="D10" s="34">
        <f>$D$5</f>
        <v>6.666666666666667</v>
      </c>
      <c r="E10" s="34">
        <f>'2L-0.3Lmin'!AE3</f>
        <v>14.49996</v>
      </c>
      <c r="F10" s="34">
        <v>1.083636647921622</v>
      </c>
      <c r="I10">
        <f t="shared" si="2"/>
        <v>0.3</v>
      </c>
      <c r="J10">
        <v>400</v>
      </c>
      <c r="K10">
        <f t="shared" si="0"/>
        <v>0.24166599999999999</v>
      </c>
      <c r="L10">
        <v>7.7139197160645018E-2</v>
      </c>
    </row>
    <row r="11" spans="1:12" x14ac:dyDescent="0.25">
      <c r="A11">
        <v>10</v>
      </c>
      <c r="B11" s="34">
        <v>0.419178357</v>
      </c>
      <c r="C11" s="34">
        <f>C7</f>
        <v>0.62169899645271609</v>
      </c>
      <c r="D11" s="34">
        <f>$D$6</f>
        <v>8.3333333333333339</v>
      </c>
      <c r="E11" s="34">
        <f>'2L-0.3Lmin'!AM3</f>
        <v>15.226559999999999</v>
      </c>
      <c r="F11" s="34">
        <v>0.88112094650676165</v>
      </c>
      <c r="I11">
        <f t="shared" si="2"/>
        <v>0.3</v>
      </c>
      <c r="J11">
        <v>500</v>
      </c>
      <c r="K11">
        <f t="shared" si="0"/>
        <v>0.253776</v>
      </c>
      <c r="L11">
        <v>8.1025398419838746E-2</v>
      </c>
    </row>
    <row r="12" spans="1:12" x14ac:dyDescent="0.25">
      <c r="A12">
        <v>11</v>
      </c>
      <c r="B12" s="34">
        <v>0.419178357</v>
      </c>
      <c r="C12" s="34">
        <f>('2L-0.4Lmin'!$D$2/60000)/((PI()*('Data &amp; ANOVA'!$S$11^2))/4)</f>
        <v>0.82893199527028827</v>
      </c>
      <c r="D12" s="34">
        <f>$D$2</f>
        <v>1.6666666666666667</v>
      </c>
      <c r="E12" s="34">
        <f>'2L-0.4Lmin'!G3</f>
        <v>10.281180000000001</v>
      </c>
      <c r="F12" s="34">
        <v>1.2441754105766771</v>
      </c>
      <c r="I12">
        <v>0.4</v>
      </c>
      <c r="J12">
        <v>100</v>
      </c>
      <c r="K12">
        <f t="shared" si="0"/>
        <v>0.17135300000000001</v>
      </c>
      <c r="L12">
        <v>4.9977284123609376E-2</v>
      </c>
    </row>
    <row r="13" spans="1:12" x14ac:dyDescent="0.25">
      <c r="A13">
        <v>12</v>
      </c>
      <c r="B13" s="34">
        <v>0.419178357</v>
      </c>
      <c r="C13" s="34">
        <f>C12</f>
        <v>0.82893199527028827</v>
      </c>
      <c r="D13" s="34">
        <f>$D$3</f>
        <v>3.3333333333333335</v>
      </c>
      <c r="E13" s="34">
        <f>'2L-0.4Lmin'!O3</f>
        <v>14.193000000000001</v>
      </c>
      <c r="F13" s="34">
        <v>1.083636647921622</v>
      </c>
      <c r="I13">
        <f>I12</f>
        <v>0.4</v>
      </c>
      <c r="J13">
        <v>200</v>
      </c>
      <c r="K13">
        <f t="shared" si="0"/>
        <v>0.23655000000000001</v>
      </c>
      <c r="L13">
        <v>6.9428153941876541E-2</v>
      </c>
    </row>
    <row r="14" spans="1:12" x14ac:dyDescent="0.25">
      <c r="A14">
        <v>13</v>
      </c>
      <c r="B14" s="34">
        <v>0.419178357</v>
      </c>
      <c r="C14" s="34">
        <f>C12</f>
        <v>0.82893199527028827</v>
      </c>
      <c r="D14" s="34">
        <f>$D$4</f>
        <v>5</v>
      </c>
      <c r="E14" s="34">
        <f>'2L-0.4Lmin'!W3</f>
        <v>14.947799999999999</v>
      </c>
      <c r="F14" s="34">
        <v>1.0792846935122984</v>
      </c>
      <c r="I14">
        <f t="shared" ref="I14:I16" si="3">I13</f>
        <v>0.4</v>
      </c>
      <c r="J14">
        <v>300</v>
      </c>
      <c r="K14">
        <f t="shared" si="0"/>
        <v>0.24912999999999999</v>
      </c>
      <c r="L14">
        <v>8.0555571642248178E-2</v>
      </c>
    </row>
    <row r="15" spans="1:12" x14ac:dyDescent="0.25">
      <c r="A15">
        <v>14</v>
      </c>
      <c r="B15" s="34">
        <v>0.419178357</v>
      </c>
      <c r="C15" s="34">
        <f>C12</f>
        <v>0.82893199527028827</v>
      </c>
      <c r="D15" s="34">
        <f>$D$5</f>
        <v>6.666666666666667</v>
      </c>
      <c r="E15" s="34">
        <f>'2L-0.4Lmin'!AE3</f>
        <v>17.199360000000002</v>
      </c>
      <c r="F15" s="34">
        <v>1.083636647921622</v>
      </c>
      <c r="I15">
        <f t="shared" si="3"/>
        <v>0.4</v>
      </c>
      <c r="J15">
        <v>400</v>
      </c>
      <c r="K15">
        <f t="shared" si="0"/>
        <v>0.28665600000000002</v>
      </c>
      <c r="L15">
        <v>9.2379334884671704E-2</v>
      </c>
    </row>
    <row r="16" spans="1:12" x14ac:dyDescent="0.25">
      <c r="A16">
        <v>15</v>
      </c>
      <c r="B16" s="34">
        <v>0.419178357</v>
      </c>
      <c r="C16" s="34">
        <f>C12</f>
        <v>0.82893199527028827</v>
      </c>
      <c r="D16" s="34">
        <f>$D$6</f>
        <v>8.3333333333333339</v>
      </c>
      <c r="E16" s="34">
        <f>'2L-0.4Lmin'!AM3</f>
        <v>16.48554</v>
      </c>
      <c r="F16" s="34">
        <v>0.88112094650676165</v>
      </c>
      <c r="I16">
        <f t="shared" si="3"/>
        <v>0.4</v>
      </c>
      <c r="J16">
        <v>500</v>
      </c>
      <c r="K16" s="5">
        <f t="shared" si="0"/>
        <v>0.27475900000000003</v>
      </c>
      <c r="L16">
        <v>9.4549710433126405E-2</v>
      </c>
    </row>
    <row r="17" spans="1:12" x14ac:dyDescent="0.25">
      <c r="A17">
        <v>16</v>
      </c>
      <c r="B17" s="34">
        <v>0.419178357</v>
      </c>
      <c r="C17" s="34">
        <f>('2L-0.5Lmin'!$D$2/60000)/((PI()*('Data &amp; ANOVA'!$S$11^2))/4)</f>
        <v>1.0361649940878603</v>
      </c>
      <c r="D17" s="34">
        <f>$D$2</f>
        <v>1.6666666666666667</v>
      </c>
      <c r="E17" s="34">
        <f>'2L-0.5Lmin'!G3</f>
        <v>11.320680000000001</v>
      </c>
      <c r="F17" s="34">
        <v>1.2441754105766771</v>
      </c>
      <c r="I17">
        <v>0.5</v>
      </c>
      <c r="J17">
        <v>100</v>
      </c>
      <c r="K17">
        <f t="shared" si="0"/>
        <v>0.18867800000000001</v>
      </c>
      <c r="L17">
        <v>0.11974838315150725</v>
      </c>
    </row>
    <row r="18" spans="1:12" x14ac:dyDescent="0.25">
      <c r="A18">
        <v>17</v>
      </c>
      <c r="B18" s="34">
        <v>0.419178357</v>
      </c>
      <c r="C18" s="34">
        <f>C17</f>
        <v>1.0361649940878603</v>
      </c>
      <c r="D18" s="34">
        <f>$D$3</f>
        <v>3.3333333333333335</v>
      </c>
      <c r="E18" s="34">
        <f>'2L-0.5Lmin'!O3</f>
        <v>17.02656</v>
      </c>
      <c r="F18" s="34">
        <v>1.083636647921622</v>
      </c>
      <c r="I18">
        <f>I17</f>
        <v>0.5</v>
      </c>
      <c r="J18">
        <v>200</v>
      </c>
      <c r="K18">
        <f t="shared" si="0"/>
        <v>0.28377599999999997</v>
      </c>
      <c r="L18">
        <v>0.1493686889268066</v>
      </c>
    </row>
    <row r="19" spans="1:12" x14ac:dyDescent="0.25">
      <c r="A19">
        <v>18</v>
      </c>
      <c r="B19" s="34">
        <v>0.419178357</v>
      </c>
      <c r="C19" s="34">
        <f>C17</f>
        <v>1.0361649940878603</v>
      </c>
      <c r="D19" s="34">
        <f>$D$4</f>
        <v>5</v>
      </c>
      <c r="E19" s="34">
        <f>'2L-0.5Lmin'!W3</f>
        <v>18.170279999999998</v>
      </c>
      <c r="F19" s="34">
        <v>1.0792846935122984</v>
      </c>
      <c r="I19">
        <f t="shared" ref="I19:I21" si="4">I18</f>
        <v>0.5</v>
      </c>
      <c r="J19">
        <v>300</v>
      </c>
      <c r="K19">
        <f t="shared" si="0"/>
        <v>0.302838</v>
      </c>
      <c r="L19">
        <v>0.19878623570391282</v>
      </c>
    </row>
    <row r="20" spans="1:12" x14ac:dyDescent="0.25">
      <c r="A20">
        <v>19</v>
      </c>
      <c r="B20" s="34">
        <v>0.419178357</v>
      </c>
      <c r="C20" s="34">
        <f>C17</f>
        <v>1.0361649940878603</v>
      </c>
      <c r="D20" s="34">
        <f>$D$5</f>
        <v>6.666666666666667</v>
      </c>
      <c r="E20" s="34">
        <f>'2L-0.5Lmin'!AE3</f>
        <v>20.1435</v>
      </c>
      <c r="F20" s="34">
        <v>1.083636647921622</v>
      </c>
      <c r="I20">
        <f t="shared" si="4"/>
        <v>0.5</v>
      </c>
      <c r="J20">
        <v>400</v>
      </c>
      <c r="K20">
        <f t="shared" si="0"/>
        <v>0.335725</v>
      </c>
      <c r="L20">
        <v>0.16663055571231433</v>
      </c>
    </row>
    <row r="21" spans="1:12" x14ac:dyDescent="0.25">
      <c r="A21">
        <v>20</v>
      </c>
      <c r="B21" s="34">
        <v>0.419178357</v>
      </c>
      <c r="C21" s="34">
        <f>C17</f>
        <v>1.0361649940878603</v>
      </c>
      <c r="D21" s="34">
        <f>$D$6</f>
        <v>8.3333333333333339</v>
      </c>
      <c r="E21" s="34">
        <f>'2L-0.5Lmin'!AM3</f>
        <v>19.958939999999998</v>
      </c>
      <c r="F21" s="34">
        <v>0.88112094650676165</v>
      </c>
      <c r="I21">
        <f t="shared" si="4"/>
        <v>0.5</v>
      </c>
      <c r="J21">
        <v>500</v>
      </c>
      <c r="K21" s="5">
        <f t="shared" si="0"/>
        <v>0.33264899999999997</v>
      </c>
      <c r="L21">
        <v>0.1961404095840785</v>
      </c>
    </row>
    <row r="22" spans="1:12" x14ac:dyDescent="0.25">
      <c r="A22">
        <v>21</v>
      </c>
      <c r="B22" s="34">
        <v>0.79052104199999995</v>
      </c>
      <c r="C22" s="34">
        <f>('2L-0.2Lmin'!$D$2/60000)/((PI()*('Data &amp; ANOVA'!$S$11^2))/4)</f>
        <v>0.41446599763514413</v>
      </c>
      <c r="D22" s="34">
        <f>$D$2</f>
        <v>1.6666666666666667</v>
      </c>
      <c r="E22" s="34">
        <f>'3L-0.2Lmin'!G3</f>
        <v>8.626380000000001</v>
      </c>
      <c r="F22" s="34">
        <v>1.2441754105766771</v>
      </c>
      <c r="H22">
        <v>3</v>
      </c>
      <c r="I22">
        <v>0.2</v>
      </c>
      <c r="J22">
        <v>100</v>
      </c>
      <c r="K22">
        <f t="shared" si="0"/>
        <v>0.14377300000000001</v>
      </c>
      <c r="L22">
        <v>8.1874507306401625E-2</v>
      </c>
    </row>
    <row r="23" spans="1:12" x14ac:dyDescent="0.25">
      <c r="A23">
        <v>22</v>
      </c>
      <c r="B23" s="34">
        <v>0.79052104199999995</v>
      </c>
      <c r="C23" s="34">
        <f>C22</f>
        <v>0.41446599763514413</v>
      </c>
      <c r="D23" s="34">
        <f>$D$3</f>
        <v>3.3333333333333335</v>
      </c>
      <c r="E23" s="34">
        <f>'3L-0.2Lmin'!O3</f>
        <v>12.1113</v>
      </c>
      <c r="F23" s="34">
        <v>1.083636647921622</v>
      </c>
      <c r="I23">
        <v>0.2</v>
      </c>
      <c r="J23">
        <v>200</v>
      </c>
      <c r="K23">
        <f t="shared" si="0"/>
        <v>0.20185500000000001</v>
      </c>
      <c r="L23">
        <v>0.11245244750406834</v>
      </c>
    </row>
    <row r="24" spans="1:12" x14ac:dyDescent="0.25">
      <c r="A24">
        <v>23</v>
      </c>
      <c r="B24" s="34">
        <v>0.79052104199999995</v>
      </c>
      <c r="C24" s="34">
        <f>C22</f>
        <v>0.41446599763514413</v>
      </c>
      <c r="D24" s="34">
        <f>$D$4</f>
        <v>5</v>
      </c>
      <c r="E24" s="34">
        <f>'3L-0.2Lmin'!W3</f>
        <v>11.8599</v>
      </c>
      <c r="F24" s="34">
        <v>1.0792846935122984</v>
      </c>
      <c r="I24">
        <v>0.2</v>
      </c>
      <c r="J24">
        <v>300</v>
      </c>
      <c r="K24">
        <f t="shared" si="0"/>
        <v>0.19766500000000001</v>
      </c>
      <c r="L24">
        <v>0.11368412700064841</v>
      </c>
    </row>
    <row r="25" spans="1:12" x14ac:dyDescent="0.25">
      <c r="A25">
        <v>24</v>
      </c>
      <c r="B25" s="34">
        <v>0.79052104199999995</v>
      </c>
      <c r="C25" s="34">
        <f>C22</f>
        <v>0.41446599763514413</v>
      </c>
      <c r="D25" s="34">
        <f>$D$5</f>
        <v>6.666666666666667</v>
      </c>
      <c r="E25" s="34">
        <f>'3L-0.2Lmin'!AE3</f>
        <v>13.682700000000001</v>
      </c>
      <c r="F25" s="34">
        <v>1.083636647921622</v>
      </c>
      <c r="I25">
        <v>0.2</v>
      </c>
      <c r="J25">
        <v>400</v>
      </c>
      <c r="K25">
        <f t="shared" si="0"/>
        <v>0.228045</v>
      </c>
      <c r="L25">
        <v>0.11736086457473251</v>
      </c>
    </row>
    <row r="26" spans="1:12" x14ac:dyDescent="0.25">
      <c r="A26">
        <v>25</v>
      </c>
      <c r="B26" s="34">
        <v>0.79052104199999995</v>
      </c>
      <c r="C26" s="34">
        <f>C22</f>
        <v>0.41446599763514413</v>
      </c>
      <c r="D26" s="34">
        <f>$D$6</f>
        <v>8.3333333333333339</v>
      </c>
      <c r="E26" s="34">
        <f>'3L-0.2Lmin'!AM3</f>
        <v>12.574200000000001</v>
      </c>
      <c r="F26" s="34">
        <v>0.88112094650676165</v>
      </c>
      <c r="I26">
        <v>0.2</v>
      </c>
      <c r="J26">
        <v>500</v>
      </c>
      <c r="K26" s="5">
        <f t="shared" si="0"/>
        <v>0.20957000000000001</v>
      </c>
      <c r="L26">
        <v>0.12098894436920415</v>
      </c>
    </row>
    <row r="27" spans="1:12" x14ac:dyDescent="0.25">
      <c r="A27">
        <v>26</v>
      </c>
      <c r="B27" s="34">
        <v>0.79052104199999995</v>
      </c>
      <c r="C27" s="34">
        <f>('2L-0.3Lmin'!$D$2/60000)/((PI()*('Data &amp; ANOVA'!$S$11^2))/4)</f>
        <v>0.62169899645271609</v>
      </c>
      <c r="D27" s="34">
        <f>$D$2</f>
        <v>1.6666666666666667</v>
      </c>
      <c r="E27" s="34">
        <f>'3L-0.3Lmin'!G3</f>
        <v>7.8166200000000003</v>
      </c>
      <c r="F27" s="34">
        <v>1.2441754105766771</v>
      </c>
      <c r="I27">
        <v>0.3</v>
      </c>
      <c r="J27">
        <v>100</v>
      </c>
      <c r="K27">
        <f t="shared" si="0"/>
        <v>0.130277</v>
      </c>
      <c r="L27">
        <v>7.6227186981926098E-2</v>
      </c>
    </row>
    <row r="28" spans="1:12" x14ac:dyDescent="0.25">
      <c r="A28">
        <v>27</v>
      </c>
      <c r="B28" s="34">
        <v>0.79052104199999995</v>
      </c>
      <c r="C28" s="34">
        <f>C27</f>
        <v>0.62169899645271609</v>
      </c>
      <c r="D28" s="34">
        <f>$D$3</f>
        <v>3.3333333333333335</v>
      </c>
      <c r="E28" s="34">
        <f>'3L-0.3Lmin'!O3</f>
        <v>12.57282</v>
      </c>
      <c r="F28" s="34">
        <v>1.083636647921622</v>
      </c>
      <c r="I28">
        <v>0.3</v>
      </c>
      <c r="J28">
        <v>200</v>
      </c>
      <c r="K28">
        <f t="shared" si="0"/>
        <v>0.20954700000000001</v>
      </c>
      <c r="L28">
        <v>0.1187883243370499</v>
      </c>
    </row>
    <row r="29" spans="1:12" x14ac:dyDescent="0.25">
      <c r="A29">
        <v>28</v>
      </c>
      <c r="B29" s="34">
        <v>0.79052104199999995</v>
      </c>
      <c r="C29" s="34">
        <f>C27</f>
        <v>0.62169899645271609</v>
      </c>
      <c r="D29" s="34">
        <f>$D$4</f>
        <v>5</v>
      </c>
      <c r="E29" s="34">
        <f>'3L-0.3Lmin'!W3</f>
        <v>16.133099999999999</v>
      </c>
      <c r="F29" s="34">
        <v>1.0792846935122984</v>
      </c>
      <c r="I29">
        <v>0.3</v>
      </c>
      <c r="J29">
        <v>300</v>
      </c>
      <c r="K29">
        <f t="shared" si="0"/>
        <v>0.26888499999999999</v>
      </c>
      <c r="L29">
        <v>0.14572256064303404</v>
      </c>
    </row>
    <row r="30" spans="1:12" x14ac:dyDescent="0.25">
      <c r="A30">
        <v>29</v>
      </c>
      <c r="B30" s="34">
        <v>0.79052104199999995</v>
      </c>
      <c r="C30" s="34">
        <f>C27</f>
        <v>0.62169899645271609</v>
      </c>
      <c r="D30" s="34">
        <f>$D$5</f>
        <v>6.666666666666667</v>
      </c>
      <c r="E30" s="34">
        <f>'3L-0.3Lmin'!AE3</f>
        <v>18.33558</v>
      </c>
      <c r="F30" s="34">
        <v>1.083636647921622</v>
      </c>
      <c r="I30">
        <v>0.3</v>
      </c>
      <c r="J30">
        <v>400</v>
      </c>
      <c r="K30">
        <f t="shared" si="0"/>
        <v>0.305593</v>
      </c>
      <c r="L30">
        <v>0.17676884350790179</v>
      </c>
    </row>
    <row r="31" spans="1:12" x14ac:dyDescent="0.25">
      <c r="A31">
        <v>30</v>
      </c>
      <c r="B31" s="34">
        <v>0.79052104199999995</v>
      </c>
      <c r="C31" s="34">
        <f>C27</f>
        <v>0.62169899645271609</v>
      </c>
      <c r="D31" s="34">
        <f>$D$6</f>
        <v>8.3333333333333339</v>
      </c>
      <c r="E31" s="34">
        <f>'3L-0.3Lmin'!AM3</f>
        <v>18.244259999999997</v>
      </c>
      <c r="F31" s="34">
        <v>0.88112094650676165</v>
      </c>
      <c r="I31">
        <v>0.3</v>
      </c>
      <c r="J31">
        <v>500</v>
      </c>
      <c r="K31" s="5">
        <f t="shared" si="0"/>
        <v>0.30407099999999992</v>
      </c>
      <c r="L31">
        <v>0.18364017477809536</v>
      </c>
    </row>
    <row r="32" spans="1:12" x14ac:dyDescent="0.25">
      <c r="A32">
        <v>31</v>
      </c>
      <c r="B32" s="34">
        <v>0.79052104199999995</v>
      </c>
      <c r="C32" s="34">
        <f>('2L-0.4Lmin'!$D$2/60000)/((PI()*('Data &amp; ANOVA'!$S$11^2))/4)</f>
        <v>0.82893199527028827</v>
      </c>
      <c r="D32" s="34">
        <f>$D$2</f>
        <v>1.6666666666666667</v>
      </c>
      <c r="E32" s="34">
        <f>'3L-0.4Lmin'!G3</f>
        <v>6.9497400000000003</v>
      </c>
      <c r="F32" s="34">
        <v>1.2441754105766771</v>
      </c>
      <c r="I32">
        <v>0.4</v>
      </c>
      <c r="J32">
        <v>100</v>
      </c>
      <c r="K32">
        <f t="shared" si="0"/>
        <v>0.115829</v>
      </c>
      <c r="L32">
        <v>6.7264596452528441E-2</v>
      </c>
    </row>
    <row r="33" spans="1:12" x14ac:dyDescent="0.25">
      <c r="A33">
        <v>32</v>
      </c>
      <c r="B33" s="34">
        <v>0.79052104199999995</v>
      </c>
      <c r="C33" s="34">
        <f>C32</f>
        <v>0.82893199527028827</v>
      </c>
      <c r="D33" s="34">
        <f>$D$3</f>
        <v>3.3333333333333335</v>
      </c>
      <c r="E33" s="34">
        <f>'3L-0.4Lmin'!O3</f>
        <v>11.87832</v>
      </c>
      <c r="F33" s="34">
        <v>1.083636647921622</v>
      </c>
      <c r="I33">
        <v>0.4</v>
      </c>
      <c r="J33">
        <v>200</v>
      </c>
      <c r="K33">
        <f t="shared" si="0"/>
        <v>0.19797200000000001</v>
      </c>
      <c r="L33">
        <v>0.12993004433281519</v>
      </c>
    </row>
    <row r="34" spans="1:12" x14ac:dyDescent="0.25">
      <c r="A34">
        <v>33</v>
      </c>
      <c r="B34" s="34">
        <v>0.79052104199999995</v>
      </c>
      <c r="C34" s="34">
        <f>C32</f>
        <v>0.82893199527028827</v>
      </c>
      <c r="D34" s="34">
        <f>$D$4</f>
        <v>5</v>
      </c>
      <c r="E34" s="34">
        <f>'3L-0.4Lmin'!W3</f>
        <v>15.2904</v>
      </c>
      <c r="F34" s="34">
        <v>1.0792846935122984</v>
      </c>
      <c r="I34">
        <v>0.4</v>
      </c>
      <c r="J34">
        <v>300</v>
      </c>
      <c r="K34">
        <f t="shared" si="0"/>
        <v>0.25484000000000001</v>
      </c>
      <c r="L34">
        <v>0.16237709278710635</v>
      </c>
    </row>
    <row r="35" spans="1:12" x14ac:dyDescent="0.25">
      <c r="A35">
        <v>34</v>
      </c>
      <c r="B35" s="34">
        <v>0.79052104199999995</v>
      </c>
      <c r="C35" s="34">
        <f>C32</f>
        <v>0.82893199527028827</v>
      </c>
      <c r="D35" s="34">
        <f>$D$5</f>
        <v>6.666666666666667</v>
      </c>
      <c r="E35" s="34">
        <f>'3L-0.4Lmin'!AE3</f>
        <v>20.54364</v>
      </c>
      <c r="F35" s="34">
        <v>1.083636647921622</v>
      </c>
      <c r="I35">
        <v>0.4</v>
      </c>
      <c r="J35">
        <v>400</v>
      </c>
      <c r="K35">
        <f t="shared" si="0"/>
        <v>0.34239399999999998</v>
      </c>
      <c r="L35">
        <v>0.16304703525818087</v>
      </c>
    </row>
    <row r="36" spans="1:12" x14ac:dyDescent="0.25">
      <c r="A36">
        <v>35</v>
      </c>
      <c r="B36" s="34">
        <v>0.79052104199999995</v>
      </c>
      <c r="C36" s="34">
        <f>C32</f>
        <v>0.82893199527028827</v>
      </c>
      <c r="D36" s="34">
        <f>$D$6</f>
        <v>8.3333333333333339</v>
      </c>
      <c r="E36" s="34">
        <f>'3L-0.4Lmin'!AM3</f>
        <v>21.502860000000002</v>
      </c>
      <c r="F36" s="34">
        <v>0.88112094650676165</v>
      </c>
      <c r="I36">
        <v>0.4</v>
      </c>
      <c r="J36">
        <v>500</v>
      </c>
      <c r="K36">
        <f t="shared" si="0"/>
        <v>0.35838100000000001</v>
      </c>
      <c r="L36">
        <v>0.16987208886750652</v>
      </c>
    </row>
    <row r="37" spans="1:12" x14ac:dyDescent="0.25">
      <c r="A37">
        <v>36</v>
      </c>
      <c r="B37" s="34">
        <v>0.79052104199999995</v>
      </c>
      <c r="C37" s="34">
        <f>('2L-0.5Lmin'!$D$2/60000)/((PI()*('Data &amp; ANOVA'!$S$11^2))/4)</f>
        <v>1.0361649940878603</v>
      </c>
      <c r="D37" s="34">
        <f>$D$2</f>
        <v>1.6666666666666667</v>
      </c>
      <c r="E37" s="34">
        <f>'3L-0.5Lmin'!G3</f>
        <v>7.6006800000000005</v>
      </c>
      <c r="F37" s="34">
        <v>1.2441754105766771</v>
      </c>
      <c r="I37">
        <v>0.5</v>
      </c>
      <c r="J37">
        <v>100</v>
      </c>
      <c r="K37">
        <f t="shared" si="0"/>
        <v>0.12667800000000001</v>
      </c>
      <c r="L37">
        <v>9.352169932235653E-2</v>
      </c>
    </row>
    <row r="38" spans="1:12" x14ac:dyDescent="0.25">
      <c r="A38">
        <v>37</v>
      </c>
      <c r="B38" s="34">
        <v>0.79052104199999995</v>
      </c>
      <c r="C38" s="34">
        <f>C37</f>
        <v>1.0361649940878603</v>
      </c>
      <c r="D38" s="34">
        <f>$D$3</f>
        <v>3.3333333333333335</v>
      </c>
      <c r="E38" s="34">
        <f>'3L-0.5Lmin'!O3</f>
        <v>13.57422</v>
      </c>
      <c r="F38" s="34">
        <v>1.083636647921622</v>
      </c>
      <c r="I38">
        <v>0.5</v>
      </c>
      <c r="J38">
        <v>200</v>
      </c>
      <c r="K38">
        <f t="shared" si="0"/>
        <v>0.22623699999999999</v>
      </c>
      <c r="L38">
        <v>0.14454158183240565</v>
      </c>
    </row>
    <row r="39" spans="1:12" x14ac:dyDescent="0.25">
      <c r="A39">
        <v>38</v>
      </c>
      <c r="B39" s="34">
        <v>0.79052104199999995</v>
      </c>
      <c r="C39" s="34">
        <f>C37</f>
        <v>1.0361649940878603</v>
      </c>
      <c r="D39" s="34">
        <f>$D$4</f>
        <v>5</v>
      </c>
      <c r="E39" s="34">
        <f>'3L-0.5Lmin'!W3</f>
        <v>20.646600000000003</v>
      </c>
      <c r="F39" s="34">
        <v>1.0792846935122984</v>
      </c>
      <c r="I39">
        <v>0.5</v>
      </c>
      <c r="J39">
        <v>300</v>
      </c>
      <c r="K39">
        <f t="shared" si="0"/>
        <v>0.34411000000000003</v>
      </c>
      <c r="L39">
        <v>0.11682885873315625</v>
      </c>
    </row>
    <row r="40" spans="1:12" x14ac:dyDescent="0.25">
      <c r="A40">
        <v>39</v>
      </c>
      <c r="B40" s="34">
        <v>0.79052104199999995</v>
      </c>
      <c r="C40" s="34">
        <f>C37</f>
        <v>1.0361649940878603</v>
      </c>
      <c r="D40" s="34">
        <f>$D$5</f>
        <v>6.666666666666667</v>
      </c>
      <c r="E40" s="34">
        <f>'3L-0.5Lmin'!AE3</f>
        <v>26.691780000000001</v>
      </c>
      <c r="F40" s="34">
        <v>1.083636647921622</v>
      </c>
      <c r="I40">
        <v>0.5</v>
      </c>
      <c r="J40">
        <v>400</v>
      </c>
      <c r="K40">
        <f t="shared" si="0"/>
        <v>0.44486300000000001</v>
      </c>
      <c r="L40">
        <v>0.15436603640491964</v>
      </c>
    </row>
    <row r="41" spans="1:12" x14ac:dyDescent="0.25">
      <c r="A41">
        <v>40</v>
      </c>
      <c r="B41" s="34">
        <v>0.79052104199999995</v>
      </c>
      <c r="C41" s="34">
        <f>C37</f>
        <v>1.0361649940878603</v>
      </c>
      <c r="D41" s="34">
        <f>$D$6</f>
        <v>8.3333333333333339</v>
      </c>
      <c r="E41" s="34">
        <f>'3L-0.5Lmin'!AM3</f>
        <v>30.417540000000002</v>
      </c>
      <c r="F41" s="34">
        <v>0.88112094650676165</v>
      </c>
      <c r="I41">
        <v>0.5</v>
      </c>
      <c r="J41">
        <v>500</v>
      </c>
      <c r="K41">
        <f t="shared" si="0"/>
        <v>0.50695900000000005</v>
      </c>
      <c r="L41">
        <v>0.17274481625718416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147"/>
  <sheetViews>
    <sheetView zoomScale="85" zoomScaleNormal="85" workbookViewId="0">
      <selection activeCell="I9" sqref="I9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121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0.2</v>
      </c>
      <c r="E2" s="10" t="s">
        <v>1</v>
      </c>
      <c r="F2" s="11" t="s">
        <v>3</v>
      </c>
      <c r="G2" s="10">
        <v>0.11856899999999999</v>
      </c>
      <c r="H2" s="10" t="s">
        <v>30</v>
      </c>
      <c r="J2" s="10" t="s">
        <v>0</v>
      </c>
      <c r="K2" s="2"/>
      <c r="L2" s="10">
        <f>D2</f>
        <v>0.2</v>
      </c>
      <c r="M2" s="10" t="s">
        <v>1</v>
      </c>
      <c r="N2" s="11" t="s">
        <v>3</v>
      </c>
      <c r="O2" s="10">
        <v>0.14819299999999999</v>
      </c>
      <c r="P2" s="10" t="s">
        <v>30</v>
      </c>
      <c r="R2" s="10" t="s">
        <v>0</v>
      </c>
      <c r="S2" s="2"/>
      <c r="T2" s="10">
        <f>D2</f>
        <v>0.2</v>
      </c>
      <c r="U2" s="10" t="s">
        <v>1</v>
      </c>
      <c r="V2" s="11" t="s">
        <v>3</v>
      </c>
      <c r="W2" s="10">
        <v>0.15054999999999999</v>
      </c>
      <c r="X2" s="10" t="s">
        <v>30</v>
      </c>
      <c r="Z2" s="10" t="s">
        <v>0</v>
      </c>
      <c r="AA2" s="2"/>
      <c r="AB2" s="10">
        <f>D2</f>
        <v>0.2</v>
      </c>
      <c r="AC2" s="10" t="s">
        <v>1</v>
      </c>
      <c r="AD2" s="11" t="s">
        <v>3</v>
      </c>
      <c r="AE2" s="10">
        <v>0.15427299999999999</v>
      </c>
      <c r="AF2" s="10" t="s">
        <v>30</v>
      </c>
      <c r="AH2" s="10" t="s">
        <v>0</v>
      </c>
      <c r="AI2" s="2"/>
      <c r="AJ2" s="10">
        <f>D2</f>
        <v>0.2</v>
      </c>
      <c r="AK2" s="10" t="s">
        <v>1</v>
      </c>
      <c r="AL2" s="11" t="s">
        <v>3</v>
      </c>
      <c r="AM2" s="10">
        <v>0.16061900000000001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7.1141399999999999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8.8915799999999994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9.0329999999999995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9.2563800000000001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9.6371400000000005</v>
      </c>
      <c r="AN3" s="10" t="s">
        <v>31</v>
      </c>
    </row>
    <row r="20" spans="1:43" ht="18.75" x14ac:dyDescent="0.3">
      <c r="D20" s="1"/>
      <c r="L20" s="1"/>
      <c r="T20" s="1"/>
      <c r="AB20" s="1"/>
      <c r="AJ20" s="1"/>
    </row>
    <row r="21" spans="1:43" s="15" customFormat="1" x14ac:dyDescent="0.25">
      <c r="B21" s="6" t="s">
        <v>22</v>
      </c>
      <c r="C21" s="8">
        <f>(D2/(60*1000))/'Data &amp; ANOVA'!$V$11</f>
        <v>0.41446599763514413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0.41446599763514413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0.41446599763514413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0.41446599763514413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0.41446599763514413</v>
      </c>
      <c r="AJ21" s="6" t="s">
        <v>28</v>
      </c>
      <c r="AK21" s="9"/>
      <c r="AL21" s="9"/>
      <c r="AM21" s="9"/>
      <c r="AN21" s="6" t="s">
        <v>2</v>
      </c>
    </row>
    <row r="22" spans="1:43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0.22768876447773603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0.2274610757132583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0.22768876447773603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0.22768876447773603</v>
      </c>
    </row>
    <row r="23" spans="1:43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3" s="15" customFormat="1" ht="15" customHeight="1" x14ac:dyDescent="0.25">
      <c r="A24" s="15">
        <v>0</v>
      </c>
      <c r="B24" s="47">
        <f>A24*2*'Data &amp; ANOVA'!$U$16</f>
        <v>0</v>
      </c>
      <c r="C24" s="9">
        <v>0</v>
      </c>
      <c r="D24" s="9">
        <v>0</v>
      </c>
      <c r="E24" s="9">
        <f>AVERAGE(C24:D24)</f>
        <v>0</v>
      </c>
      <c r="F24" s="9">
        <f>(E24/100)*'Data &amp; ANOVA'!$S$7</f>
        <v>0</v>
      </c>
      <c r="G24" s="9">
        <f>'Data &amp; ANOVA'!$S$7-F24</f>
        <v>0.22768876447773603</v>
      </c>
      <c r="H24" s="9">
        <f>LN($H$22/G24)</f>
        <v>0</v>
      </c>
      <c r="J24" s="47">
        <f>A24*2*'Data &amp; ANOVA'!$U$17</f>
        <v>0</v>
      </c>
      <c r="K24" s="9">
        <v>0</v>
      </c>
      <c r="L24" s="9">
        <v>0.2</v>
      </c>
      <c r="M24" s="9">
        <f>AVERAGE(K24:L24)</f>
        <v>0.1</v>
      </c>
      <c r="N24" s="9">
        <f>(M24/100)*'Data &amp; ANOVA'!$S$7</f>
        <v>2.2768876447773603E-4</v>
      </c>
      <c r="O24" s="9">
        <f>'Data &amp; ANOVA'!$S$7-N24</f>
        <v>0.2274610757132583</v>
      </c>
      <c r="P24" s="9">
        <f>LN(($P$22)/(O24))</f>
        <v>0</v>
      </c>
      <c r="R24" s="47">
        <f>A24*2*'Data &amp; ANOVA'!$U$18</f>
        <v>0</v>
      </c>
      <c r="S24" s="9">
        <v>0</v>
      </c>
      <c r="T24" s="9">
        <v>0</v>
      </c>
      <c r="U24" s="9">
        <f>AVERAGE(S24:T24)</f>
        <v>0</v>
      </c>
      <c r="V24" s="9">
        <f>(U24/100)*'Data &amp; ANOVA'!$S$7</f>
        <v>0</v>
      </c>
      <c r="W24" s="9">
        <f>'Data &amp; ANOVA'!$S$7-V24</f>
        <v>0.22768876447773603</v>
      </c>
      <c r="X24" s="9">
        <f>LN(($X$22)/(W24))</f>
        <v>0</v>
      </c>
      <c r="Z24" s="47">
        <f>A24*2*'Data &amp; ANOVA'!$U$19</f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47">
        <f>A24*2*'Data &amp; ANOVA'!$U$20</f>
        <v>0</v>
      </c>
      <c r="AI24" s="9">
        <v>0</v>
      </c>
      <c r="AJ24" s="9">
        <v>0</v>
      </c>
      <c r="AK24" s="9">
        <f>AVERAGE(AI24:AJ24)</f>
        <v>0</v>
      </c>
      <c r="AL24" s="9">
        <f>(AK24/100)*'Data &amp; ANOVA'!$S$7</f>
        <v>0</v>
      </c>
      <c r="AM24" s="9">
        <f>'Data &amp; ANOVA'!$S$7-AL24</f>
        <v>0.22768876447773603</v>
      </c>
      <c r="AN24" s="9">
        <f>LN(($AN$22)/(AM24))</f>
        <v>0</v>
      </c>
    </row>
    <row r="25" spans="1:43" s="15" customFormat="1" ht="15" customHeight="1" x14ac:dyDescent="0.25">
      <c r="A25" s="15">
        <v>1</v>
      </c>
      <c r="B25" s="47">
        <f>A25*2*'Data &amp; ANOVA'!$U$16</f>
        <v>1.0320833333333332</v>
      </c>
      <c r="C25" s="9">
        <v>0.2</v>
      </c>
      <c r="D25" s="9">
        <v>0.4</v>
      </c>
      <c r="E25" s="9">
        <f t="shared" ref="E25:E43" si="0">AVERAGE(C25:D25)</f>
        <v>0.30000000000000004</v>
      </c>
      <c r="F25" s="9">
        <f>(E25/100)*'Data &amp; ANOVA'!$S$7</f>
        <v>6.8306629343320826E-4</v>
      </c>
      <c r="G25" s="9">
        <f>'Data &amp; ANOVA'!$S$7-F25</f>
        <v>0.22700569818430283</v>
      </c>
      <c r="H25" s="9">
        <f t="shared" ref="H25:H49" si="1">LN($H$22/G25)</f>
        <v>3.0045090202987222E-3</v>
      </c>
      <c r="J25" s="47">
        <f>A25*2*'Data &amp; ANOVA'!$U$17</f>
        <v>1.0431578947368418</v>
      </c>
      <c r="K25" s="9">
        <v>0.7</v>
      </c>
      <c r="L25" s="9">
        <v>1.4</v>
      </c>
      <c r="M25" s="9">
        <f t="shared" ref="M25:M43" si="2">AVERAGE(K25:L25)</f>
        <v>1.0499999999999998</v>
      </c>
      <c r="N25" s="9">
        <f>(M25/100)*'Data &amp; ANOVA'!$S$7</f>
        <v>2.3907320270162282E-3</v>
      </c>
      <c r="O25" s="9">
        <f>'Data &amp; ANOVA'!$S$7-N25</f>
        <v>0.2252980324507198</v>
      </c>
      <c r="P25" s="9">
        <f t="shared" ref="P25:P43" si="3">LN(($P$22)/(O25))</f>
        <v>9.5550136059330878E-3</v>
      </c>
      <c r="R25" s="47">
        <f>A25*2*'Data &amp; ANOVA'!$U$18</f>
        <v>1.0337142857142858</v>
      </c>
      <c r="S25" s="9">
        <v>0.4</v>
      </c>
      <c r="T25" s="9">
        <v>0.2</v>
      </c>
      <c r="U25" s="9">
        <f t="shared" ref="U25:U43" si="4">AVERAGE(S25:T25)</f>
        <v>0.30000000000000004</v>
      </c>
      <c r="V25" s="9">
        <f>(U25/100)*'Data &amp; ANOVA'!$S$7</f>
        <v>6.8306629343320826E-4</v>
      </c>
      <c r="W25" s="9">
        <f>'Data &amp; ANOVA'!$S$7-V25</f>
        <v>0.22700569818430283</v>
      </c>
      <c r="X25" s="9">
        <f t="shared" ref="X25:X43" si="5">LN(($X$22)/(W25))</f>
        <v>3.0045090202987222E-3</v>
      </c>
      <c r="Z25" s="47">
        <f>A25*2*'Data &amp; ANOVA'!$U$19</f>
        <v>1.0377142857142856</v>
      </c>
      <c r="AA25" s="9">
        <v>0.4</v>
      </c>
      <c r="AB25" s="9">
        <v>0.4</v>
      </c>
      <c r="AC25" s="9">
        <f t="shared" ref="AC25:AC43" si="6">AVERAGE(AA25:AB25)</f>
        <v>0.4</v>
      </c>
      <c r="AD25" s="9">
        <f>(AC25/100)*'Data &amp; ANOVA'!$S$7</f>
        <v>9.1075505791094412E-4</v>
      </c>
      <c r="AE25" s="9">
        <f>'Data &amp; ANOVA'!$S$7-AD25</f>
        <v>0.22677800941982509</v>
      </c>
      <c r="AF25" s="9">
        <f t="shared" ref="AF25:AF43" si="7">LN(($AF$22)/(AE25))</f>
        <v>4.0080213975388678E-3</v>
      </c>
      <c r="AH25" s="47">
        <f>A25*2*'Data &amp; ANOVA'!$U$20</f>
        <v>1.0387096774193547</v>
      </c>
      <c r="AI25" s="9">
        <v>1.8</v>
      </c>
      <c r="AJ25" s="9">
        <v>1.8</v>
      </c>
      <c r="AK25" s="9">
        <f t="shared" ref="AK25:AK42" si="8">AVERAGE(AI25:AJ25)</f>
        <v>1.8</v>
      </c>
      <c r="AL25" s="9">
        <f>(AK25/100)*'Data &amp; ANOVA'!$S$7</f>
        <v>4.0983977605992487E-3</v>
      </c>
      <c r="AM25" s="9">
        <f>'Data &amp; ANOVA'!$S$7-AL25</f>
        <v>0.22359036671713678</v>
      </c>
      <c r="AN25" s="9">
        <f t="shared" ref="AN25:AN42" si="9">LN(($AN$22)/(AM25))</f>
        <v>1.8163970627671121E-2</v>
      </c>
    </row>
    <row r="26" spans="1:43" s="15" customFormat="1" ht="15" customHeight="1" x14ac:dyDescent="0.25">
      <c r="A26" s="15">
        <v>2</v>
      </c>
      <c r="B26" s="47">
        <f>A26*2*'Data &amp; ANOVA'!$U$16</f>
        <v>2.0641666666666665</v>
      </c>
      <c r="C26" s="9">
        <v>0.9</v>
      </c>
      <c r="D26" s="9">
        <v>2.2999999999999998</v>
      </c>
      <c r="E26" s="9">
        <f t="shared" si="0"/>
        <v>1.5999999999999999</v>
      </c>
      <c r="F26" s="9">
        <f>(E26/100)*'Data &amp; ANOVA'!$S$7</f>
        <v>3.6430202316437765E-3</v>
      </c>
      <c r="G26" s="9">
        <f>'Data &amp; ANOVA'!$S$7-F26</f>
        <v>0.22404574424609225</v>
      </c>
      <c r="H26" s="9">
        <f t="shared" si="1"/>
        <v>1.6129381929883717E-2</v>
      </c>
      <c r="J26" s="47">
        <f>A26*2*'Data &amp; ANOVA'!$U$17</f>
        <v>2.0863157894736837</v>
      </c>
      <c r="K26" s="9">
        <v>4.2</v>
      </c>
      <c r="L26" s="9">
        <v>5.9</v>
      </c>
      <c r="M26" s="9">
        <f t="shared" si="2"/>
        <v>5.0500000000000007</v>
      </c>
      <c r="N26" s="9">
        <f>(M26/100)*'Data &amp; ANOVA'!$S$7</f>
        <v>1.1498282606125673E-2</v>
      </c>
      <c r="O26" s="9">
        <f>'Data &amp; ANOVA'!$S$7-N26</f>
        <v>0.21619048187161036</v>
      </c>
      <c r="P26" s="9">
        <f t="shared" si="3"/>
        <v>5.0819248396212935E-2</v>
      </c>
      <c r="R26" s="47">
        <f>A26*2*'Data &amp; ANOVA'!$U$18</f>
        <v>2.0674285714285716</v>
      </c>
      <c r="S26" s="9">
        <v>4.2</v>
      </c>
      <c r="T26" s="9">
        <v>3.3</v>
      </c>
      <c r="U26" s="9">
        <f t="shared" si="4"/>
        <v>3.75</v>
      </c>
      <c r="V26" s="9">
        <f>(U26/100)*'Data &amp; ANOVA'!$S$7</f>
        <v>8.5383286679151012E-3</v>
      </c>
      <c r="W26" s="9">
        <f>'Data &amp; ANOVA'!$S$7-V26</f>
        <v>0.21915043580982094</v>
      </c>
      <c r="X26" s="9">
        <f t="shared" si="5"/>
        <v>3.8221212820197671E-2</v>
      </c>
      <c r="Z26" s="47">
        <f>A26*2*'Data &amp; ANOVA'!$U$19</f>
        <v>2.0754285714285712</v>
      </c>
      <c r="AA26" s="9">
        <v>4.2</v>
      </c>
      <c r="AB26" s="9">
        <v>4.5</v>
      </c>
      <c r="AC26" s="9">
        <f t="shared" si="6"/>
        <v>4.3499999999999996</v>
      </c>
      <c r="AD26" s="9">
        <f>(AC26/100)*'Data &amp; ANOVA'!$S$7</f>
        <v>9.9044612547815169E-3</v>
      </c>
      <c r="AE26" s="9">
        <f>'Data &amp; ANOVA'!$S$7-AD26</f>
        <v>0.21778430322295453</v>
      </c>
      <c r="AF26" s="9">
        <f t="shared" si="7"/>
        <v>4.4474490101829342E-2</v>
      </c>
      <c r="AH26" s="47">
        <f>A26*2*'Data &amp; ANOVA'!$U$20</f>
        <v>2.0774193548387094</v>
      </c>
      <c r="AI26" s="9">
        <v>9.1999999999999993</v>
      </c>
      <c r="AJ26" s="9">
        <v>9</v>
      </c>
      <c r="AK26" s="9">
        <f t="shared" si="8"/>
        <v>9.1</v>
      </c>
      <c r="AL26" s="9">
        <f>(AK26/100)*'Data &amp; ANOVA'!$S$7</f>
        <v>2.071967756747398E-2</v>
      </c>
      <c r="AM26" s="9">
        <f>'Data &amp; ANOVA'!$S$7-AL26</f>
        <v>0.20696908691026206</v>
      </c>
      <c r="AN26" s="9">
        <f t="shared" si="9"/>
        <v>9.541018480465828E-2</v>
      </c>
    </row>
    <row r="27" spans="1:43" s="15" customFormat="1" ht="15" customHeight="1" x14ac:dyDescent="0.25">
      <c r="A27" s="15">
        <v>3</v>
      </c>
      <c r="B27" s="47">
        <f>A27*2*'Data &amp; ANOVA'!$U$16</f>
        <v>3.0962499999999995</v>
      </c>
      <c r="C27" s="23">
        <v>3</v>
      </c>
      <c r="D27" s="23">
        <v>5.9</v>
      </c>
      <c r="E27" s="23">
        <f t="shared" si="0"/>
        <v>4.45</v>
      </c>
      <c r="F27" s="23">
        <f>(E27/100)*'Data &amp; ANOVA'!$S$7</f>
        <v>1.0132150019259255E-2</v>
      </c>
      <c r="G27" s="23">
        <f>'Data &amp; ANOVA'!$S$7-F27</f>
        <v>0.21755661445847677</v>
      </c>
      <c r="H27" s="23">
        <f t="shared" si="1"/>
        <v>4.5520515301809436E-2</v>
      </c>
      <c r="J27" s="47">
        <f>A27*2*'Data &amp; ANOVA'!$U$17</f>
        <v>3.1294736842105255</v>
      </c>
      <c r="K27" s="9">
        <v>9.9</v>
      </c>
      <c r="L27" s="9">
        <v>12</v>
      </c>
      <c r="M27" s="9">
        <f t="shared" si="2"/>
        <v>10.95</v>
      </c>
      <c r="N27" s="9">
        <f>(M27/100)*'Data &amp; ANOVA'!$S$7</f>
        <v>2.4931919710312094E-2</v>
      </c>
      <c r="O27" s="9">
        <f>'Data &amp; ANOVA'!$S$7-N27</f>
        <v>0.20275684476742395</v>
      </c>
      <c r="P27" s="9">
        <f t="shared" si="3"/>
        <v>0.11497167591883703</v>
      </c>
      <c r="R27" s="47">
        <f>A27*2*'Data &amp; ANOVA'!$U$18</f>
        <v>3.1011428571428574</v>
      </c>
      <c r="S27" s="9">
        <v>11.1</v>
      </c>
      <c r="T27" s="9">
        <v>9.6999999999999993</v>
      </c>
      <c r="U27" s="9">
        <f t="shared" si="4"/>
        <v>10.399999999999999</v>
      </c>
      <c r="V27" s="9">
        <f>(U27/100)*'Data &amp; ANOVA'!$S$7</f>
        <v>2.3679631505684542E-2</v>
      </c>
      <c r="W27" s="9">
        <f>'Data &amp; ANOVA'!$S$7-V27</f>
        <v>0.20400913297205148</v>
      </c>
      <c r="X27" s="9">
        <f t="shared" si="5"/>
        <v>0.10981486600720661</v>
      </c>
      <c r="Z27" s="47">
        <f>A27*2*'Data &amp; ANOVA'!$U$19</f>
        <v>3.113142857142857</v>
      </c>
      <c r="AA27" s="9">
        <v>11.1</v>
      </c>
      <c r="AB27" s="9">
        <v>11.6</v>
      </c>
      <c r="AC27" s="9">
        <f t="shared" si="6"/>
        <v>11.35</v>
      </c>
      <c r="AD27" s="9">
        <f>(AC27/100)*'Data &amp; ANOVA'!$S$7</f>
        <v>2.5842674768223037E-2</v>
      </c>
      <c r="AE27" s="9">
        <f>'Data &amp; ANOVA'!$S$7-AD27</f>
        <v>0.20184608970951301</v>
      </c>
      <c r="AF27" s="9">
        <f t="shared" si="7"/>
        <v>0.12047415346787443</v>
      </c>
      <c r="AH27" s="47">
        <f>A27*2*'Data &amp; ANOVA'!$U$20</f>
        <v>3.1161290322580641</v>
      </c>
      <c r="AI27" s="9">
        <v>18</v>
      </c>
      <c r="AJ27" s="9">
        <v>18</v>
      </c>
      <c r="AK27" s="9">
        <f t="shared" si="8"/>
        <v>18</v>
      </c>
      <c r="AL27" s="9">
        <f>(AK27/100)*'Data &amp; ANOVA'!$S$7</f>
        <v>4.0983977605992483E-2</v>
      </c>
      <c r="AM27" s="9">
        <f>'Data &amp; ANOVA'!$S$7-AL27</f>
        <v>0.18670478687174355</v>
      </c>
      <c r="AN27" s="9">
        <f t="shared" si="9"/>
        <v>0.19845093872383823</v>
      </c>
    </row>
    <row r="28" spans="1:43" s="15" customFormat="1" x14ac:dyDescent="0.25">
      <c r="A28" s="15">
        <v>4</v>
      </c>
      <c r="B28" s="47">
        <f>A28*2*'Data &amp; ANOVA'!$U$16</f>
        <v>4.128333333333333</v>
      </c>
      <c r="C28" s="23">
        <v>7.1</v>
      </c>
      <c r="D28" s="23">
        <v>10.4</v>
      </c>
      <c r="E28" s="23">
        <f t="shared" si="0"/>
        <v>8.75</v>
      </c>
      <c r="F28" s="23">
        <f>(E28/100)*'Data &amp; ANOVA'!$S$7</f>
        <v>1.9922766891801901E-2</v>
      </c>
      <c r="G28" s="23">
        <f>'Data &amp; ANOVA'!$S$7-F28</f>
        <v>0.20776599758593414</v>
      </c>
      <c r="H28" s="23">
        <f t="shared" si="1"/>
        <v>9.1567193525490434E-2</v>
      </c>
      <c r="I28" s="24"/>
      <c r="J28" s="48">
        <f>A28*2*'Data &amp; ANOVA'!$U$17</f>
        <v>4.1726315789473674</v>
      </c>
      <c r="K28" s="23">
        <v>16.5</v>
      </c>
      <c r="L28" s="23">
        <v>19.399999999999999</v>
      </c>
      <c r="M28" s="23">
        <f t="shared" si="2"/>
        <v>17.95</v>
      </c>
      <c r="N28" s="23">
        <f>(M28/100)*'Data &amp; ANOVA'!$S$7</f>
        <v>4.0870133223753616E-2</v>
      </c>
      <c r="O28" s="23">
        <f>'Data &amp; ANOVA'!$S$7-N28</f>
        <v>0.1868186312539824</v>
      </c>
      <c r="P28" s="23">
        <f t="shared" si="3"/>
        <v>0.19684086811840804</v>
      </c>
      <c r="Q28" s="24"/>
      <c r="R28" s="48">
        <f>A28*2*'Data &amp; ANOVA'!$U$18</f>
        <v>4.1348571428571432</v>
      </c>
      <c r="S28" s="23">
        <v>18.899999999999999</v>
      </c>
      <c r="T28" s="23">
        <v>17.5</v>
      </c>
      <c r="U28" s="23">
        <f t="shared" si="4"/>
        <v>18.2</v>
      </c>
      <c r="V28" s="23">
        <f>(U28/100)*'Data &amp; ANOVA'!$S$7</f>
        <v>4.143935513494796E-2</v>
      </c>
      <c r="W28" s="23">
        <f>'Data &amp; ANOVA'!$S$7-V28</f>
        <v>0.18624940934278808</v>
      </c>
      <c r="X28" s="23">
        <f t="shared" si="5"/>
        <v>0.20089294237938987</v>
      </c>
      <c r="Y28" s="24"/>
      <c r="Z28" s="48">
        <f>A28*2*'Data &amp; ANOVA'!$U$19</f>
        <v>4.1508571428571424</v>
      </c>
      <c r="AA28" s="23">
        <v>19.100000000000001</v>
      </c>
      <c r="AB28" s="23">
        <v>19.899999999999999</v>
      </c>
      <c r="AC28" s="23">
        <f t="shared" si="6"/>
        <v>19.5</v>
      </c>
      <c r="AD28" s="23">
        <f>(AC28/100)*'Data &amp; ANOVA'!$S$7</f>
        <v>4.4399309073158526E-2</v>
      </c>
      <c r="AE28" s="23">
        <f>'Data &amp; ANOVA'!$S$7-AD28</f>
        <v>0.1832894554045775</v>
      </c>
      <c r="AF28" s="23">
        <f t="shared" si="7"/>
        <v>0.21691300156357379</v>
      </c>
      <c r="AG28" s="24"/>
      <c r="AH28" s="49">
        <f>A28*2*'Data &amp; ANOVA'!$U$20</f>
        <v>4.1548387096774189</v>
      </c>
      <c r="AI28" s="21">
        <v>27.7</v>
      </c>
      <c r="AJ28" s="21">
        <v>28.1</v>
      </c>
      <c r="AK28" s="21">
        <f t="shared" si="8"/>
        <v>27.9</v>
      </c>
      <c r="AL28" s="21">
        <f>(AK28/100)*'Data &amp; ANOVA'!$S$7</f>
        <v>6.3525165289288352E-2</v>
      </c>
      <c r="AM28" s="21">
        <f>'Data &amp; ANOVA'!$S$7-AL28</f>
        <v>0.1641635991884477</v>
      </c>
      <c r="AN28" s="21">
        <f t="shared" si="9"/>
        <v>0.32711614169718783</v>
      </c>
      <c r="AO28" s="24"/>
      <c r="AP28" s="24"/>
      <c r="AQ28" s="24"/>
    </row>
    <row r="29" spans="1:43" s="15" customFormat="1" x14ac:dyDescent="0.25">
      <c r="A29" s="15">
        <v>5</v>
      </c>
      <c r="B29" s="47">
        <f>A29*2*'Data &amp; ANOVA'!$U$16</f>
        <v>5.1604166666666664</v>
      </c>
      <c r="C29" s="23">
        <v>11.6</v>
      </c>
      <c r="D29" s="23">
        <v>15.6</v>
      </c>
      <c r="E29" s="23">
        <f t="shared" si="0"/>
        <v>13.6</v>
      </c>
      <c r="F29" s="23">
        <f>(E29/100)*'Data &amp; ANOVA'!$S$7</f>
        <v>3.0965671968972104E-2</v>
      </c>
      <c r="G29" s="23">
        <f>'Data &amp; ANOVA'!$S$7-F29</f>
        <v>0.19672309250876394</v>
      </c>
      <c r="H29" s="23">
        <f t="shared" si="1"/>
        <v>0.14618251017808145</v>
      </c>
      <c r="I29" s="24"/>
      <c r="J29" s="49">
        <f>A29*2*'Data &amp; ANOVA'!$U$17</f>
        <v>5.2157894736842092</v>
      </c>
      <c r="K29" s="21">
        <v>24.1</v>
      </c>
      <c r="L29" s="21">
        <v>27.2</v>
      </c>
      <c r="M29" s="21">
        <f t="shared" si="2"/>
        <v>25.65</v>
      </c>
      <c r="N29" s="21">
        <f>(M29/100)*'Data &amp; ANOVA'!$S$7</f>
        <v>5.8402168088539291E-2</v>
      </c>
      <c r="O29" s="21">
        <f>'Data &amp; ANOVA'!$S$7-N29</f>
        <v>0.16928659638919674</v>
      </c>
      <c r="P29" s="21">
        <f t="shared" si="3"/>
        <v>0.29538601274834375</v>
      </c>
      <c r="Q29" s="24"/>
      <c r="R29" s="49">
        <f>A29*2*'Data &amp; ANOVA'!$U$18</f>
        <v>5.168571428571429</v>
      </c>
      <c r="S29" s="21">
        <v>27.7</v>
      </c>
      <c r="T29" s="21">
        <v>26.3</v>
      </c>
      <c r="U29" s="21">
        <f t="shared" si="4"/>
        <v>27</v>
      </c>
      <c r="V29" s="21">
        <f>(U29/100)*'Data &amp; ANOVA'!$S$7</f>
        <v>6.1475966408988732E-2</v>
      </c>
      <c r="W29" s="21">
        <f>'Data &amp; ANOVA'!$S$7-V29</f>
        <v>0.16621279806874731</v>
      </c>
      <c r="X29" s="21">
        <f t="shared" si="5"/>
        <v>0.31471074483970018</v>
      </c>
      <c r="Y29" s="24"/>
      <c r="Z29" s="49">
        <f>A29*2*'Data &amp; ANOVA'!$U$19</f>
        <v>5.1885714285714277</v>
      </c>
      <c r="AA29" s="21">
        <v>28.1</v>
      </c>
      <c r="AB29" s="21">
        <v>28.9</v>
      </c>
      <c r="AC29" s="21">
        <f t="shared" si="6"/>
        <v>28.5</v>
      </c>
      <c r="AD29" s="21">
        <f>(AC29/100)*'Data &amp; ANOVA'!$S$7</f>
        <v>6.489129787615476E-2</v>
      </c>
      <c r="AE29" s="21">
        <f>'Data &amp; ANOVA'!$S$7-AD29</f>
        <v>0.16279746660158129</v>
      </c>
      <c r="AF29" s="21">
        <f t="shared" si="7"/>
        <v>0.33547273628812918</v>
      </c>
      <c r="AG29" s="24"/>
      <c r="AH29" s="49">
        <f>A29*2*'Data &amp; ANOVA'!$U$20</f>
        <v>5.193548387096774</v>
      </c>
      <c r="AI29" s="21">
        <v>36.700000000000003</v>
      </c>
      <c r="AJ29" s="21">
        <v>37.4</v>
      </c>
      <c r="AK29" s="21">
        <f t="shared" si="8"/>
        <v>37.049999999999997</v>
      </c>
      <c r="AL29" s="21">
        <f>(AK29/100)*'Data &amp; ANOVA'!$S$7</f>
        <v>8.4358687239001195E-2</v>
      </c>
      <c r="AM29" s="21">
        <f>'Data &amp; ANOVA'!$S$7-AL29</f>
        <v>0.14333007723873484</v>
      </c>
      <c r="AN29" s="21">
        <f t="shared" si="9"/>
        <v>0.46282942549773515</v>
      </c>
      <c r="AO29" s="24"/>
      <c r="AP29" s="24"/>
      <c r="AQ29" s="24"/>
    </row>
    <row r="30" spans="1:43" s="15" customFormat="1" x14ac:dyDescent="0.25">
      <c r="A30" s="15">
        <v>6</v>
      </c>
      <c r="B30" s="47">
        <f>A30*2*'Data &amp; ANOVA'!$U$16</f>
        <v>6.192499999999999</v>
      </c>
      <c r="C30" s="23">
        <v>16.8</v>
      </c>
      <c r="D30" s="23">
        <v>21.3</v>
      </c>
      <c r="E30" s="23">
        <f t="shared" si="0"/>
        <v>19.05</v>
      </c>
      <c r="F30" s="23">
        <f>(E30/100)*'Data &amp; ANOVA'!$S$7</f>
        <v>4.3374709633008712E-2</v>
      </c>
      <c r="G30" s="23">
        <f>'Data &amp; ANOVA'!$S$7-F30</f>
        <v>0.18431405484472732</v>
      </c>
      <c r="H30" s="23">
        <f t="shared" si="1"/>
        <v>0.2113385058644473</v>
      </c>
      <c r="I30" s="24"/>
      <c r="J30" s="49">
        <f>A30*2*'Data &amp; ANOVA'!$U$17</f>
        <v>6.258947368421051</v>
      </c>
      <c r="K30" s="21">
        <v>31.9</v>
      </c>
      <c r="L30" s="21">
        <v>35</v>
      </c>
      <c r="M30" s="21">
        <f t="shared" si="2"/>
        <v>33.450000000000003</v>
      </c>
      <c r="N30" s="21">
        <f>(M30/100)*'Data &amp; ANOVA'!$S$7</f>
        <v>7.6161891717802702E-2</v>
      </c>
      <c r="O30" s="21">
        <f>'Data &amp; ANOVA'!$S$7-N30</f>
        <v>0.15152687275993332</v>
      </c>
      <c r="P30" s="21">
        <f t="shared" si="3"/>
        <v>0.40621614081338731</v>
      </c>
      <c r="Q30" s="24"/>
      <c r="R30" s="49">
        <f>A30*2*'Data &amp; ANOVA'!$U$18</f>
        <v>6.2022857142857148</v>
      </c>
      <c r="S30" s="21">
        <v>36.4</v>
      </c>
      <c r="T30" s="21">
        <v>34.799999999999997</v>
      </c>
      <c r="U30" s="21">
        <f t="shared" si="4"/>
        <v>35.599999999999994</v>
      </c>
      <c r="V30" s="21">
        <f>(U30/100)*'Data &amp; ANOVA'!$S$7</f>
        <v>8.1057200154074013E-2</v>
      </c>
      <c r="W30" s="21">
        <f>'Data &amp; ANOVA'!$S$7-V30</f>
        <v>0.14663156432366203</v>
      </c>
      <c r="X30" s="21">
        <f t="shared" si="5"/>
        <v>0.44005655287778317</v>
      </c>
      <c r="Y30" s="24"/>
      <c r="Z30" s="49">
        <f>A30*2*'Data &amp; ANOVA'!$U$19</f>
        <v>6.226285714285714</v>
      </c>
      <c r="AA30" s="21">
        <v>36.700000000000003</v>
      </c>
      <c r="AB30" s="21">
        <v>37.6</v>
      </c>
      <c r="AC30" s="21">
        <f t="shared" si="6"/>
        <v>37.150000000000006</v>
      </c>
      <c r="AD30" s="21">
        <f>(AC30/100)*'Data &amp; ANOVA'!$S$7</f>
        <v>8.4586376003478944E-2</v>
      </c>
      <c r="AE30" s="21">
        <f>'Data &amp; ANOVA'!$S$7-AD30</f>
        <v>0.1431023884742571</v>
      </c>
      <c r="AF30" s="21">
        <f t="shared" si="7"/>
        <v>0.46441925095183489</v>
      </c>
      <c r="AG30" s="24"/>
      <c r="AH30" s="49">
        <f>A30*2*'Data &amp; ANOVA'!$U$20</f>
        <v>6.2322580645161283</v>
      </c>
      <c r="AI30" s="21">
        <v>44.7</v>
      </c>
      <c r="AJ30" s="21">
        <v>46.4</v>
      </c>
      <c r="AK30" s="21">
        <f t="shared" si="8"/>
        <v>45.55</v>
      </c>
      <c r="AL30" s="21">
        <f>(AK30/100)*'Data &amp; ANOVA'!$S$7</f>
        <v>0.10371223221960875</v>
      </c>
      <c r="AM30" s="21">
        <f>'Data &amp; ANOVA'!$S$7-AL30</f>
        <v>0.12397653225812728</v>
      </c>
      <c r="AN30" s="21">
        <f t="shared" si="9"/>
        <v>0.60788733660912175</v>
      </c>
      <c r="AO30" s="24"/>
      <c r="AP30" s="24"/>
      <c r="AQ30" s="24"/>
    </row>
    <row r="31" spans="1:43" s="15" customFormat="1" x14ac:dyDescent="0.25">
      <c r="A31" s="15">
        <v>7</v>
      </c>
      <c r="B31" s="50">
        <f>A31*2*'Data &amp; ANOVA'!$U$16</f>
        <v>7.2245833333333325</v>
      </c>
      <c r="C31" s="21">
        <v>22.9</v>
      </c>
      <c r="D31" s="21">
        <v>27.2</v>
      </c>
      <c r="E31" s="21">
        <f t="shared" si="0"/>
        <v>25.049999999999997</v>
      </c>
      <c r="F31" s="21">
        <f>(E31/100)*'Data &amp; ANOVA'!$S$7</f>
        <v>5.7036035501672862E-2</v>
      </c>
      <c r="G31" s="21">
        <f>'Data &amp; ANOVA'!$S$7-F31</f>
        <v>0.17065272897606318</v>
      </c>
      <c r="H31" s="21">
        <f t="shared" si="1"/>
        <v>0.28834896143948446</v>
      </c>
      <c r="I31" s="24"/>
      <c r="J31" s="49">
        <f>A31*2*'Data &amp; ANOVA'!$U$17</f>
        <v>7.3021052631578929</v>
      </c>
      <c r="K31" s="21">
        <v>39.799999999999997</v>
      </c>
      <c r="L31" s="21">
        <v>42.8</v>
      </c>
      <c r="M31" s="21">
        <f t="shared" si="2"/>
        <v>41.3</v>
      </c>
      <c r="N31" s="21">
        <f>(M31/100)*'Data &amp; ANOVA'!$S$7</f>
        <v>9.4035459729304979E-2</v>
      </c>
      <c r="O31" s="21">
        <f>'Data &amp; ANOVA'!$S$7-N31</f>
        <v>0.13365330474843107</v>
      </c>
      <c r="P31" s="21">
        <f t="shared" si="3"/>
        <v>0.53172995882045704</v>
      </c>
      <c r="Q31" s="24"/>
      <c r="R31" s="49">
        <f>A31*2*'Data &amp; ANOVA'!$U$18</f>
        <v>7.2360000000000007</v>
      </c>
      <c r="S31" s="21">
        <v>40.9</v>
      </c>
      <c r="T31" s="21"/>
      <c r="U31" s="21">
        <f t="shared" si="4"/>
        <v>40.9</v>
      </c>
      <c r="V31" s="21">
        <f>(U31/100)*'Data &amp; ANOVA'!$S$7</f>
        <v>9.3124704671394026E-2</v>
      </c>
      <c r="W31" s="21">
        <f>'Data &amp; ANOVA'!$S$7-V31</f>
        <v>0.13456405980634201</v>
      </c>
      <c r="X31" s="21">
        <f t="shared" si="5"/>
        <v>0.52593926157603876</v>
      </c>
      <c r="Y31" s="24"/>
      <c r="Z31" s="49">
        <f>A31*2*'Data &amp; ANOVA'!$U$19</f>
        <v>7.2639999999999993</v>
      </c>
      <c r="AA31" s="21">
        <v>44.5</v>
      </c>
      <c r="AB31" s="21">
        <v>45.9</v>
      </c>
      <c r="AC31" s="21">
        <f t="shared" si="6"/>
        <v>45.2</v>
      </c>
      <c r="AD31" s="21">
        <f>(AC31/100)*'Data &amp; ANOVA'!$S$7</f>
        <v>0.10291532154393669</v>
      </c>
      <c r="AE31" s="21">
        <f>'Data &amp; ANOVA'!$S$7-AD31</f>
        <v>0.12477344293379934</v>
      </c>
      <c r="AF31" s="21">
        <f t="shared" si="7"/>
        <v>0.6014799920341215</v>
      </c>
      <c r="AG31" s="24"/>
      <c r="AH31" s="49">
        <f>A31*2*'Data &amp; ANOVA'!$U$20</f>
        <v>7.2709677419354826</v>
      </c>
      <c r="AI31" s="21">
        <v>52.3</v>
      </c>
      <c r="AJ31" s="21">
        <v>54.2</v>
      </c>
      <c r="AK31" s="21">
        <f t="shared" si="8"/>
        <v>53.25</v>
      </c>
      <c r="AL31" s="21">
        <f>(AK31/100)*'Data &amp; ANOVA'!$S$7</f>
        <v>0.12124426708439442</v>
      </c>
      <c r="AM31" s="21">
        <f>'Data &amp; ANOVA'!$S$7-AL31</f>
        <v>0.10644449739334161</v>
      </c>
      <c r="AN31" s="21">
        <f t="shared" si="9"/>
        <v>0.76035593025339521</v>
      </c>
      <c r="AO31" s="24"/>
      <c r="AP31" s="24"/>
      <c r="AQ31" s="24"/>
    </row>
    <row r="32" spans="1:43" s="15" customFormat="1" x14ac:dyDescent="0.25">
      <c r="A32" s="15">
        <v>8</v>
      </c>
      <c r="B32" s="50">
        <f>A32*2*'Data &amp; ANOVA'!$U$16</f>
        <v>8.2566666666666659</v>
      </c>
      <c r="C32" s="21">
        <v>29.1</v>
      </c>
      <c r="D32" s="21">
        <v>33.4</v>
      </c>
      <c r="E32" s="21">
        <f t="shared" si="0"/>
        <v>31.25</v>
      </c>
      <c r="F32" s="21">
        <f>(E32/100)*'Data &amp; ANOVA'!$S$7</f>
        <v>7.1152738899292509E-2</v>
      </c>
      <c r="G32" s="21">
        <f>'Data &amp; ANOVA'!$S$7-F32</f>
        <v>0.15653602557844354</v>
      </c>
      <c r="H32" s="21">
        <f t="shared" si="1"/>
        <v>0.37469344944141059</v>
      </c>
      <c r="I32" s="24"/>
      <c r="J32" s="49">
        <f>A32*2*'Data &amp; ANOVA'!$U$17</f>
        <v>8.3452631578947347</v>
      </c>
      <c r="K32" s="21">
        <v>47.3</v>
      </c>
      <c r="L32" s="21">
        <v>50</v>
      </c>
      <c r="M32" s="21">
        <f t="shared" si="2"/>
        <v>48.65</v>
      </c>
      <c r="N32" s="21">
        <f>(M32/100)*'Data &amp; ANOVA'!$S$7</f>
        <v>0.11077058391841858</v>
      </c>
      <c r="O32" s="21">
        <f>'Data &amp; ANOVA'!$S$7-N32</f>
        <v>0.11691818055931745</v>
      </c>
      <c r="P32" s="21">
        <f t="shared" si="3"/>
        <v>0.66550474927994063</v>
      </c>
      <c r="Q32" s="24"/>
      <c r="R32" s="49">
        <f>A32*2*'Data &amp; ANOVA'!$U$18</f>
        <v>8.2697142857142865</v>
      </c>
      <c r="S32" s="21">
        <v>48.3</v>
      </c>
      <c r="T32" s="21">
        <v>46.6</v>
      </c>
      <c r="U32" s="21">
        <f t="shared" si="4"/>
        <v>47.45</v>
      </c>
      <c r="V32" s="21">
        <f>(U32/100)*'Data &amp; ANOVA'!$S$7</f>
        <v>0.10803831874468575</v>
      </c>
      <c r="W32" s="21">
        <f>'Data &amp; ANOVA'!$S$7-V32</f>
        <v>0.11965044573305028</v>
      </c>
      <c r="X32" s="21">
        <f t="shared" si="5"/>
        <v>0.64340508866513135</v>
      </c>
      <c r="Y32" s="24"/>
      <c r="Z32" s="49">
        <f>A32*2*'Data &amp; ANOVA'!$U$19</f>
        <v>8.3017142857142847</v>
      </c>
      <c r="AA32" s="21">
        <v>52.1</v>
      </c>
      <c r="AB32" s="21">
        <v>53.5</v>
      </c>
      <c r="AC32" s="21">
        <f t="shared" si="6"/>
        <v>52.8</v>
      </c>
      <c r="AD32" s="21">
        <f>(AC32/100)*'Data &amp; ANOVA'!$S$7</f>
        <v>0.12021966764424463</v>
      </c>
      <c r="AE32" s="21">
        <f>'Data &amp; ANOVA'!$S$7-AD32</f>
        <v>0.1074690968334914</v>
      </c>
      <c r="AF32" s="21">
        <f t="shared" si="7"/>
        <v>0.7507762933965817</v>
      </c>
      <c r="AG32" s="24"/>
      <c r="AH32" s="49">
        <f>A32*2*'Data &amp; ANOVA'!$U$20</f>
        <v>8.3096774193548377</v>
      </c>
      <c r="AI32" s="21">
        <v>59.2</v>
      </c>
      <c r="AJ32" s="21">
        <v>61.6</v>
      </c>
      <c r="AK32" s="21">
        <f t="shared" si="8"/>
        <v>60.400000000000006</v>
      </c>
      <c r="AL32" s="21">
        <f>(AK32/100)*'Data &amp; ANOVA'!$S$7</f>
        <v>0.13752401374455259</v>
      </c>
      <c r="AM32" s="21">
        <f>'Data &amp; ANOVA'!$S$7-AL32</f>
        <v>9.0164750733183446E-2</v>
      </c>
      <c r="AN32" s="21">
        <f t="shared" si="9"/>
        <v>0.92634106772765679</v>
      </c>
      <c r="AO32" s="24"/>
      <c r="AP32" s="24"/>
      <c r="AQ32" s="24"/>
    </row>
    <row r="33" spans="1:43" s="15" customFormat="1" x14ac:dyDescent="0.25">
      <c r="A33" s="15">
        <v>9</v>
      </c>
      <c r="B33" s="50">
        <f>A33*2*'Data &amp; ANOVA'!$U$16</f>
        <v>9.2887499999999985</v>
      </c>
      <c r="C33" s="21">
        <v>35.299999999999997</v>
      </c>
      <c r="D33" s="21">
        <v>39.5</v>
      </c>
      <c r="E33" s="21">
        <f t="shared" si="0"/>
        <v>37.4</v>
      </c>
      <c r="F33" s="21">
        <f>(E33/100)*'Data &amp; ANOVA'!$S$7</f>
        <v>8.5155597914673281E-2</v>
      </c>
      <c r="G33" s="21">
        <f>'Data &amp; ANOVA'!$S$7-F33</f>
        <v>0.14253316656306275</v>
      </c>
      <c r="H33" s="21">
        <f t="shared" si="1"/>
        <v>0.46840490788203859</v>
      </c>
      <c r="I33" s="24"/>
      <c r="J33" s="49">
        <f>A33*2*'Data &amp; ANOVA'!$U$17</f>
        <v>9.3884210526315766</v>
      </c>
      <c r="K33" s="21">
        <v>54</v>
      </c>
      <c r="L33" s="21">
        <v>56.8</v>
      </c>
      <c r="M33" s="21">
        <f t="shared" si="2"/>
        <v>55.4</v>
      </c>
      <c r="N33" s="21">
        <f>(M33/100)*'Data &amp; ANOVA'!$S$7</f>
        <v>0.12613957552066574</v>
      </c>
      <c r="O33" s="21">
        <f>'Data &amp; ANOVA'!$S$7-N33</f>
        <v>0.1015491889570703</v>
      </c>
      <c r="P33" s="21">
        <f t="shared" si="3"/>
        <v>0.80643582662848912</v>
      </c>
      <c r="Q33" s="24"/>
      <c r="R33" s="49">
        <f>A33*2*'Data &amp; ANOVA'!$U$18</f>
        <v>9.3034285714285723</v>
      </c>
      <c r="S33" s="21">
        <v>55.9</v>
      </c>
      <c r="T33" s="21">
        <v>54.7</v>
      </c>
      <c r="U33" s="21">
        <f t="shared" si="4"/>
        <v>55.3</v>
      </c>
      <c r="V33" s="21">
        <f>(U33/100)*'Data &amp; ANOVA'!$S$7</f>
        <v>0.125911886756188</v>
      </c>
      <c r="W33" s="21">
        <f>'Data &amp; ANOVA'!$S$7-V33</f>
        <v>0.10177687772154803</v>
      </c>
      <c r="X33" s="21">
        <f t="shared" si="5"/>
        <v>0.80519668436856806</v>
      </c>
      <c r="Y33" s="24"/>
      <c r="Z33" s="49">
        <f>A33*2*'Data &amp; ANOVA'!$U$19</f>
        <v>9.3394285714285701</v>
      </c>
      <c r="AA33" s="21">
        <v>58.7</v>
      </c>
      <c r="AB33" s="21">
        <v>60.4</v>
      </c>
      <c r="AC33" s="21">
        <f t="shared" si="6"/>
        <v>59.55</v>
      </c>
      <c r="AD33" s="21">
        <f>(AC33/100)*'Data &amp; ANOVA'!$S$7</f>
        <v>0.1355886592464918</v>
      </c>
      <c r="AE33" s="21">
        <f>'Data &amp; ANOVA'!$S$7-AD33</f>
        <v>9.2100105231244234E-2</v>
      </c>
      <c r="AF33" s="21">
        <f t="shared" si="7"/>
        <v>0.9051035424835906</v>
      </c>
      <c r="AG33" s="24"/>
      <c r="AH33" s="49">
        <f>A33*2*'Data &amp; ANOVA'!$U$20</f>
        <v>9.3483870967741929</v>
      </c>
      <c r="AI33" s="21">
        <v>65.599999999999994</v>
      </c>
      <c r="AJ33" s="21">
        <v>68.400000000000006</v>
      </c>
      <c r="AK33" s="21">
        <f t="shared" si="8"/>
        <v>67</v>
      </c>
      <c r="AL33" s="21">
        <f>(AK33/100)*'Data &amp; ANOVA'!$S$7</f>
        <v>0.15255147220008314</v>
      </c>
      <c r="AM33" s="21">
        <f>'Data &amp; ANOVA'!$S$7-AL33</f>
        <v>7.5137292277652895E-2</v>
      </c>
      <c r="AN33" s="21">
        <f t="shared" si="9"/>
        <v>1.1086626245216111</v>
      </c>
      <c r="AO33" s="24"/>
      <c r="AP33" s="24"/>
      <c r="AQ33" s="24"/>
    </row>
    <row r="34" spans="1:43" s="15" customFormat="1" x14ac:dyDescent="0.25">
      <c r="A34" s="15">
        <v>10</v>
      </c>
      <c r="B34" s="50">
        <f>A34*2*'Data &amp; ANOVA'!$U$16</f>
        <v>10.320833333333333</v>
      </c>
      <c r="C34" s="21">
        <v>41.4</v>
      </c>
      <c r="D34" s="21">
        <v>45.2</v>
      </c>
      <c r="E34" s="21">
        <f t="shared" si="0"/>
        <v>43.3</v>
      </c>
      <c r="F34" s="21">
        <f>(E34/100)*'Data &amp; ANOVA'!$S$7</f>
        <v>9.8589235018859703E-2</v>
      </c>
      <c r="G34" s="21">
        <f>'Data &amp; ANOVA'!$S$7-F34</f>
        <v>0.12909952945887632</v>
      </c>
      <c r="H34" s="21">
        <f t="shared" si="1"/>
        <v>0.56739597525438501</v>
      </c>
      <c r="I34" s="24"/>
      <c r="J34" s="49">
        <f>A34*2*'Data &amp; ANOVA'!$U$17</f>
        <v>10.431578947368418</v>
      </c>
      <c r="K34" s="21">
        <v>60.9</v>
      </c>
      <c r="L34" s="21">
        <v>63</v>
      </c>
      <c r="M34" s="21">
        <f t="shared" si="2"/>
        <v>61.95</v>
      </c>
      <c r="N34" s="21">
        <f>(M34/100)*'Data &amp; ANOVA'!$S$7</f>
        <v>0.14105318959395749</v>
      </c>
      <c r="O34" s="21">
        <f>'Data &amp; ANOVA'!$S$7-N34</f>
        <v>8.6635574883778543E-2</v>
      </c>
      <c r="P34" s="21">
        <f t="shared" si="3"/>
        <v>0.96526860134681314</v>
      </c>
      <c r="Q34" s="24"/>
      <c r="R34" s="49">
        <f>A34*2*'Data &amp; ANOVA'!$U$18</f>
        <v>10.337142857142858</v>
      </c>
      <c r="S34" s="21">
        <v>62.7</v>
      </c>
      <c r="T34" s="21">
        <v>61.6</v>
      </c>
      <c r="U34" s="21">
        <f t="shared" si="4"/>
        <v>62.150000000000006</v>
      </c>
      <c r="V34" s="21">
        <f>(U34/100)*'Data &amp; ANOVA'!$S$7</f>
        <v>0.14150856712291296</v>
      </c>
      <c r="W34" s="21">
        <f>'Data &amp; ANOVA'!$S$7-V34</f>
        <v>8.6180197354823074E-2</v>
      </c>
      <c r="X34" s="21">
        <f t="shared" si="5"/>
        <v>0.97153920610463373</v>
      </c>
      <c r="Y34" s="24"/>
      <c r="Z34" s="49">
        <f>A34*2*'Data &amp; ANOVA'!$U$19</f>
        <v>10.377142857142855</v>
      </c>
      <c r="AA34" s="21">
        <v>64.900000000000006</v>
      </c>
      <c r="AB34" s="21">
        <v>67.2</v>
      </c>
      <c r="AC34" s="21">
        <f t="shared" si="6"/>
        <v>66.050000000000011</v>
      </c>
      <c r="AD34" s="21">
        <f>(AC34/100)*'Data &amp; ANOVA'!$S$7</f>
        <v>0.15038842893754467</v>
      </c>
      <c r="AE34" s="21">
        <f>'Data &amp; ANOVA'!$S$7-AD34</f>
        <v>7.7300335540191362E-2</v>
      </c>
      <c r="AF34" s="21">
        <f t="shared" si="7"/>
        <v>1.0802813319833864</v>
      </c>
      <c r="AG34" s="24"/>
      <c r="AH34" s="49">
        <f>A34*2*'Data &amp; ANOVA'!$U$20</f>
        <v>10.387096774193548</v>
      </c>
      <c r="AI34" s="21">
        <v>70.8</v>
      </c>
      <c r="AJ34" s="21">
        <v>74.099999999999994</v>
      </c>
      <c r="AK34" s="21">
        <f t="shared" si="8"/>
        <v>72.449999999999989</v>
      </c>
      <c r="AL34" s="21">
        <f>(AK34/100)*'Data &amp; ANOVA'!$S$7</f>
        <v>0.16496050986411973</v>
      </c>
      <c r="AM34" s="21">
        <f>'Data &amp; ANOVA'!$S$7-AL34</f>
        <v>6.2728254613616308E-2</v>
      </c>
      <c r="AN34" s="21">
        <f t="shared" si="9"/>
        <v>1.2891676503891674</v>
      </c>
      <c r="AO34" s="24"/>
      <c r="AP34" s="24"/>
      <c r="AQ34" s="24"/>
    </row>
    <row r="35" spans="1:43" s="15" customFormat="1" x14ac:dyDescent="0.25">
      <c r="A35" s="15">
        <v>11</v>
      </c>
      <c r="B35" s="50">
        <f>A35*2*'Data &amp; ANOVA'!$U$16</f>
        <v>11.352916666666665</v>
      </c>
      <c r="C35" s="21">
        <v>47.3</v>
      </c>
      <c r="D35" s="21">
        <v>51.1</v>
      </c>
      <c r="E35" s="21">
        <f t="shared" si="0"/>
        <v>49.2</v>
      </c>
      <c r="F35" s="21">
        <f>(E35/100)*'Data &amp; ANOVA'!$S$7</f>
        <v>0.11202287212304614</v>
      </c>
      <c r="G35" s="21">
        <f>'Data &amp; ANOVA'!$S$7-F35</f>
        <v>0.11566589235468989</v>
      </c>
      <c r="H35" s="21">
        <f t="shared" si="1"/>
        <v>0.67727383140365527</v>
      </c>
      <c r="I35" s="24"/>
      <c r="J35" s="49">
        <f>A35*2*'Data &amp; ANOVA'!$U$17</f>
        <v>11.47473684210526</v>
      </c>
      <c r="K35" s="21">
        <v>67</v>
      </c>
      <c r="L35" s="21">
        <v>69.099999999999994</v>
      </c>
      <c r="M35" s="21">
        <f t="shared" si="2"/>
        <v>68.05</v>
      </c>
      <c r="N35" s="21">
        <f>(M35/100)*'Data &amp; ANOVA'!$S$7</f>
        <v>0.15494220422709937</v>
      </c>
      <c r="O35" s="21">
        <f>'Data &amp; ANOVA'!$S$7-N35</f>
        <v>7.2746560250636666E-2</v>
      </c>
      <c r="P35" s="21">
        <f t="shared" si="3"/>
        <v>1.1399975048309641</v>
      </c>
      <c r="Q35" s="24"/>
      <c r="R35" s="49">
        <f>A35*2*'Data &amp; ANOVA'!$U$18</f>
        <v>11.370857142857144</v>
      </c>
      <c r="S35" s="21">
        <v>68.7</v>
      </c>
      <c r="T35" s="21">
        <v>68</v>
      </c>
      <c r="U35" s="21">
        <f t="shared" si="4"/>
        <v>68.349999999999994</v>
      </c>
      <c r="V35" s="21">
        <f>(U35/100)*'Data &amp; ANOVA'!$S$7</f>
        <v>0.15562527052053257</v>
      </c>
      <c r="W35" s="21">
        <f>'Data &amp; ANOVA'!$S$7-V35</f>
        <v>7.2063493957203462E-2</v>
      </c>
      <c r="X35" s="21">
        <f t="shared" si="5"/>
        <v>1.150432037397906</v>
      </c>
      <c r="Y35" s="24"/>
      <c r="Z35" s="49">
        <f>A35*2*'Data &amp; ANOVA'!$U$19</f>
        <v>11.414857142857141</v>
      </c>
      <c r="AA35" s="21">
        <v>70.599999999999994</v>
      </c>
      <c r="AB35" s="21">
        <v>72.5</v>
      </c>
      <c r="AC35" s="21">
        <f t="shared" si="6"/>
        <v>71.55</v>
      </c>
      <c r="AD35" s="21">
        <f>(AC35/100)*'Data &amp; ANOVA'!$S$7</f>
        <v>0.16291131098382014</v>
      </c>
      <c r="AE35" s="21">
        <f>'Data &amp; ANOVA'!$S$7-AD35</f>
        <v>6.4777453493915893E-2</v>
      </c>
      <c r="AF35" s="21">
        <f t="shared" si="7"/>
        <v>1.2570220254157516</v>
      </c>
      <c r="AG35" s="24"/>
      <c r="AH35" s="49">
        <f>A35*2*'Data &amp; ANOVA'!$U$20</f>
        <v>11.425806451612901</v>
      </c>
      <c r="AI35" s="21">
        <v>75.8</v>
      </c>
      <c r="AJ35" s="21">
        <v>79.599999999999994</v>
      </c>
      <c r="AK35" s="21">
        <f t="shared" si="8"/>
        <v>77.699999999999989</v>
      </c>
      <c r="AL35" s="21">
        <f>(AK35/100)*'Data &amp; ANOVA'!$S$7</f>
        <v>0.17691416999920087</v>
      </c>
      <c r="AM35" s="21">
        <f>'Data &amp; ANOVA'!$S$7-AL35</f>
        <v>5.0774594478535162E-2</v>
      </c>
      <c r="AN35" s="21">
        <f t="shared" si="9"/>
        <v>1.5005835075220177</v>
      </c>
      <c r="AO35" s="24"/>
      <c r="AP35" s="24"/>
      <c r="AQ35" s="24"/>
    </row>
    <row r="36" spans="1:43" s="15" customFormat="1" x14ac:dyDescent="0.25">
      <c r="A36" s="15">
        <v>12</v>
      </c>
      <c r="B36" s="50">
        <f>A36*2*'Data &amp; ANOVA'!$U$16</f>
        <v>12.384999999999998</v>
      </c>
      <c r="C36" s="21">
        <v>53.3</v>
      </c>
      <c r="D36" s="21">
        <v>56.1</v>
      </c>
      <c r="E36" s="21">
        <f t="shared" si="0"/>
        <v>54.7</v>
      </c>
      <c r="F36" s="21">
        <f>(E36/100)*'Data &amp; ANOVA'!$S$7</f>
        <v>0.12454575416932162</v>
      </c>
      <c r="G36" s="21">
        <f>'Data &amp; ANOVA'!$S$7-F36</f>
        <v>0.10314301030841441</v>
      </c>
      <c r="H36" s="21">
        <f t="shared" si="1"/>
        <v>0.79186315349910308</v>
      </c>
      <c r="I36" s="24"/>
      <c r="J36" s="49">
        <f>A36*2*'Data &amp; ANOVA'!$U$17</f>
        <v>12.517894736842102</v>
      </c>
      <c r="K36" s="21">
        <v>72.5</v>
      </c>
      <c r="L36" s="21">
        <v>74.599999999999994</v>
      </c>
      <c r="M36" s="21">
        <f t="shared" si="2"/>
        <v>73.55</v>
      </c>
      <c r="N36" s="21">
        <f>(M36/100)*'Data &amp; ANOVA'!$S$7</f>
        <v>0.16746508627337484</v>
      </c>
      <c r="O36" s="21">
        <f>'Data &amp; ANOVA'!$S$7-N36</f>
        <v>6.0223678204361197E-2</v>
      </c>
      <c r="P36" s="21">
        <f t="shared" si="3"/>
        <v>1.3289135273501993</v>
      </c>
      <c r="Q36" s="24"/>
      <c r="R36" s="49">
        <f>A36*2*'Data &amp; ANOVA'!$U$18</f>
        <v>12.40457142857143</v>
      </c>
      <c r="S36" s="21">
        <v>74.400000000000006</v>
      </c>
      <c r="T36" s="21">
        <v>73.900000000000006</v>
      </c>
      <c r="U36" s="21">
        <f t="shared" si="4"/>
        <v>74.150000000000006</v>
      </c>
      <c r="V36" s="21">
        <f>(U36/100)*'Data &amp; ANOVA'!$S$7</f>
        <v>0.16883121886024127</v>
      </c>
      <c r="W36" s="21">
        <f>'Data &amp; ANOVA'!$S$7-V36</f>
        <v>5.8857545617494761E-2</v>
      </c>
      <c r="X36" s="21">
        <f t="shared" si="5"/>
        <v>1.3528595850336533</v>
      </c>
      <c r="Y36" s="24"/>
      <c r="Z36" s="49">
        <f>A36*2*'Data &amp; ANOVA'!$U$19</f>
        <v>12.452571428571428</v>
      </c>
      <c r="AA36" s="21">
        <v>76</v>
      </c>
      <c r="AB36" s="21">
        <v>77.7</v>
      </c>
      <c r="AC36" s="21">
        <f t="shared" si="6"/>
        <v>76.849999999999994</v>
      </c>
      <c r="AD36" s="21">
        <f>(AC36/100)*'Data &amp; ANOVA'!$S$7</f>
        <v>0.17497881550114014</v>
      </c>
      <c r="AE36" s="21">
        <f>'Data &amp; ANOVA'!$S$7-AD36</f>
        <v>5.2709948976595894E-2</v>
      </c>
      <c r="AF36" s="21">
        <f t="shared" si="7"/>
        <v>1.4631754054558481</v>
      </c>
      <c r="AG36" s="24"/>
      <c r="AH36" s="48">
        <f>A36*2*'Data &amp; ANOVA'!$U$20</f>
        <v>12.464516129032257</v>
      </c>
      <c r="AI36" s="23">
        <v>80.5</v>
      </c>
      <c r="AJ36" s="23">
        <v>84.5</v>
      </c>
      <c r="AK36" s="23">
        <f t="shared" si="8"/>
        <v>82.5</v>
      </c>
      <c r="AL36" s="23">
        <f>(AK36/100)*'Data &amp; ANOVA'!$S$7</f>
        <v>0.18784323069413222</v>
      </c>
      <c r="AM36" s="23">
        <f>'Data &amp; ANOVA'!$S$7-AL36</f>
        <v>3.9845533783603809E-2</v>
      </c>
      <c r="AN36" s="23">
        <f t="shared" si="9"/>
        <v>1.7429693050586228</v>
      </c>
      <c r="AO36" s="24"/>
      <c r="AP36" s="24"/>
      <c r="AQ36" s="24"/>
    </row>
    <row r="37" spans="1:43" s="15" customFormat="1" x14ac:dyDescent="0.25">
      <c r="A37" s="15">
        <v>13</v>
      </c>
      <c r="B37" s="50">
        <f>A37*2*'Data &amp; ANOVA'!$U$16</f>
        <v>13.417083333333332</v>
      </c>
      <c r="C37" s="21">
        <v>58.7</v>
      </c>
      <c r="D37" s="21">
        <v>61.3</v>
      </c>
      <c r="E37" s="21">
        <f t="shared" si="0"/>
        <v>60</v>
      </c>
      <c r="F37" s="21">
        <f>(E37/100)*'Data &amp; ANOVA'!$S$7</f>
        <v>0.13661325868664162</v>
      </c>
      <c r="G37" s="21">
        <f>'Data &amp; ANOVA'!$S$7-F37</f>
        <v>9.1075505791094413E-2</v>
      </c>
      <c r="H37" s="21">
        <f t="shared" si="1"/>
        <v>0.91629073187415511</v>
      </c>
      <c r="I37" s="24"/>
      <c r="J37" s="49">
        <f>A37*2*'Data &amp; ANOVA'!$U$17</f>
        <v>13.561052631578944</v>
      </c>
      <c r="K37" s="21">
        <v>77.7</v>
      </c>
      <c r="L37" s="21">
        <v>79.599999999999994</v>
      </c>
      <c r="M37" s="21">
        <f t="shared" si="2"/>
        <v>78.650000000000006</v>
      </c>
      <c r="N37" s="21">
        <f>(M37/100)*'Data &amp; ANOVA'!$S$7</f>
        <v>0.17907721326173942</v>
      </c>
      <c r="O37" s="21">
        <f>'Data &amp; ANOVA'!$S$7-N37</f>
        <v>4.8611551215996612E-2</v>
      </c>
      <c r="P37" s="21">
        <f t="shared" si="3"/>
        <v>1.5431179459798749</v>
      </c>
      <c r="Q37" s="24"/>
      <c r="R37" s="49">
        <f>A37*2*'Data &amp; ANOVA'!$U$18</f>
        <v>13.438285714285715</v>
      </c>
      <c r="S37" s="21">
        <v>79.3</v>
      </c>
      <c r="T37" s="21">
        <v>79.099999999999994</v>
      </c>
      <c r="U37" s="21">
        <f t="shared" si="4"/>
        <v>79.199999999999989</v>
      </c>
      <c r="V37" s="21">
        <f>(U37/100)*'Data &amp; ANOVA'!$S$7</f>
        <v>0.18032950146636692</v>
      </c>
      <c r="W37" s="21">
        <f>'Data &amp; ANOVA'!$S$7-V37</f>
        <v>4.7359263011369113E-2</v>
      </c>
      <c r="X37" s="21">
        <f t="shared" si="5"/>
        <v>1.5702171992808187</v>
      </c>
      <c r="Y37" s="24"/>
      <c r="Z37" s="48">
        <f>A37*2*'Data &amp; ANOVA'!$U$19</f>
        <v>13.490285714285713</v>
      </c>
      <c r="AA37" s="23">
        <v>80.3</v>
      </c>
      <c r="AB37" s="23">
        <v>82.4</v>
      </c>
      <c r="AC37" s="23">
        <f t="shared" si="6"/>
        <v>81.349999999999994</v>
      </c>
      <c r="AD37" s="23">
        <f>(AC37/100)*'Data &amp; ANOVA'!$S$7</f>
        <v>0.18522480990263823</v>
      </c>
      <c r="AE37" s="23">
        <f>'Data &amp; ANOVA'!$S$7-AD37</f>
        <v>4.2463954575097801E-2</v>
      </c>
      <c r="AF37" s="23">
        <f t="shared" si="7"/>
        <v>1.6793240398982661</v>
      </c>
      <c r="AG37" s="24"/>
      <c r="AH37" s="48">
        <f>A37*2*'Data &amp; ANOVA'!$U$20</f>
        <v>13.503225806451612</v>
      </c>
      <c r="AI37" s="23">
        <v>84.8</v>
      </c>
      <c r="AJ37" s="23">
        <v>89</v>
      </c>
      <c r="AK37" s="23">
        <f t="shared" si="8"/>
        <v>86.9</v>
      </c>
      <c r="AL37" s="23">
        <f>(AK37/100)*'Data &amp; ANOVA'!$S$7</f>
        <v>0.19786153633115264</v>
      </c>
      <c r="AM37" s="23">
        <f>'Data &amp; ANOVA'!$S$7-AL37</f>
        <v>2.9827228146583395E-2</v>
      </c>
      <c r="AN37" s="23">
        <f t="shared" si="9"/>
        <v>2.0325579557809865</v>
      </c>
      <c r="AO37" s="24"/>
      <c r="AP37" s="24"/>
      <c r="AQ37" s="24"/>
    </row>
    <row r="38" spans="1:43" s="15" customFormat="1" x14ac:dyDescent="0.25">
      <c r="A38" s="15">
        <v>14</v>
      </c>
      <c r="B38" s="50">
        <f>A38*2*'Data &amp; ANOVA'!$U$16</f>
        <v>14.449166666666665</v>
      </c>
      <c r="C38" s="21">
        <v>63.9</v>
      </c>
      <c r="D38" s="21"/>
      <c r="E38" s="21">
        <f t="shared" si="0"/>
        <v>63.9</v>
      </c>
      <c r="F38" s="21">
        <f>(E38/100)*'Data &amp; ANOVA'!$S$7</f>
        <v>0.14549312050127333</v>
      </c>
      <c r="G38" s="21">
        <f>'Data &amp; ANOVA'!$S$7-F38</f>
        <v>8.2195643976462701E-2</v>
      </c>
      <c r="H38" s="21">
        <f t="shared" si="1"/>
        <v>1.0188773206492563</v>
      </c>
      <c r="I38" s="24"/>
      <c r="J38" s="48">
        <f>A38*2*'Data &amp; ANOVA'!$U$17</f>
        <v>14.604210526315786</v>
      </c>
      <c r="K38" s="23">
        <v>82.4</v>
      </c>
      <c r="L38" s="23">
        <v>84.1</v>
      </c>
      <c r="M38" s="23">
        <f t="shared" si="2"/>
        <v>83.25</v>
      </c>
      <c r="N38" s="23">
        <f>(M38/100)*'Data &amp; ANOVA'!$S$7</f>
        <v>0.18955089642771525</v>
      </c>
      <c r="O38" s="23">
        <f>'Data &amp; ANOVA'!$S$7-N38</f>
        <v>3.8137868050020785E-2</v>
      </c>
      <c r="P38" s="23">
        <f t="shared" si="3"/>
        <v>1.7857714273834324</v>
      </c>
      <c r="Q38" s="24"/>
      <c r="R38" s="48">
        <f>A38*2*'Data &amp; ANOVA'!$U$18</f>
        <v>14.472000000000001</v>
      </c>
      <c r="S38" s="23">
        <v>84.3</v>
      </c>
      <c r="T38" s="23">
        <v>83.6</v>
      </c>
      <c r="U38" s="23">
        <f t="shared" si="4"/>
        <v>83.949999999999989</v>
      </c>
      <c r="V38" s="23">
        <f>(U38/100)*'Data &amp; ANOVA'!$S$7</f>
        <v>0.19114471777905939</v>
      </c>
      <c r="W38" s="23">
        <f>'Data &amp; ANOVA'!$S$7-V38</f>
        <v>3.6544046698676641E-2</v>
      </c>
      <c r="X38" s="23">
        <f t="shared" si="5"/>
        <v>1.8294613364120664</v>
      </c>
      <c r="Y38" s="24"/>
      <c r="Z38" s="48">
        <f>A38*2*'Data &amp; ANOVA'!$U$19</f>
        <v>14.527999999999999</v>
      </c>
      <c r="AA38" s="23">
        <v>84.5</v>
      </c>
      <c r="AB38" s="23">
        <v>86.7</v>
      </c>
      <c r="AC38" s="23">
        <f t="shared" si="6"/>
        <v>85.6</v>
      </c>
      <c r="AD38" s="23">
        <f>(AC38/100)*'Data &amp; ANOVA'!$S$7</f>
        <v>0.19490158239294203</v>
      </c>
      <c r="AE38" s="23">
        <f>'Data &amp; ANOVA'!$S$7-AD38</f>
        <v>3.2787182084794003E-2</v>
      </c>
      <c r="AF38" s="23">
        <f t="shared" si="7"/>
        <v>1.9379419794061359</v>
      </c>
      <c r="AG38" s="24"/>
      <c r="AH38" s="48">
        <f>A38*2*'Data &amp; ANOVA'!$U$20</f>
        <v>14.541935483870965</v>
      </c>
      <c r="AI38" s="23">
        <v>88.8</v>
      </c>
      <c r="AJ38" s="23">
        <v>92.6</v>
      </c>
      <c r="AK38" s="23">
        <f t="shared" si="8"/>
        <v>90.699999999999989</v>
      </c>
      <c r="AL38" s="23">
        <f>(AK38/100)*'Data &amp; ANOVA'!$S$7</f>
        <v>0.20651370938130656</v>
      </c>
      <c r="AM38" s="23">
        <f>'Data &amp; ANOVA'!$S$7-AL38</f>
        <v>2.1175055096429474E-2</v>
      </c>
      <c r="AN38" s="23">
        <f t="shared" si="9"/>
        <v>2.3751557858288801</v>
      </c>
      <c r="AO38" s="24"/>
      <c r="AP38" s="24"/>
      <c r="AQ38" s="24"/>
    </row>
    <row r="39" spans="1:43" s="15" customFormat="1" x14ac:dyDescent="0.25">
      <c r="A39" s="15">
        <v>15</v>
      </c>
      <c r="B39" s="50">
        <f>A39*2*'Data &amp; ANOVA'!$U$16</f>
        <v>15.481249999999999</v>
      </c>
      <c r="C39" s="21">
        <v>68.7</v>
      </c>
      <c r="D39" s="21">
        <v>70.8</v>
      </c>
      <c r="E39" s="21">
        <f t="shared" si="0"/>
        <v>69.75</v>
      </c>
      <c r="F39" s="21">
        <f>(E39/100)*'Data &amp; ANOVA'!$S$7</f>
        <v>0.15881291322322089</v>
      </c>
      <c r="G39" s="21">
        <f>'Data &amp; ANOVA'!$S$7-F39</f>
        <v>6.8875851254515147E-2</v>
      </c>
      <c r="H39" s="21">
        <f t="shared" si="1"/>
        <v>1.195674001511241</v>
      </c>
      <c r="I39" s="24"/>
      <c r="J39" s="48">
        <f>A39*2*'Data &amp; ANOVA'!$U$17</f>
        <v>15.647368421052628</v>
      </c>
      <c r="K39" s="23">
        <v>86.4</v>
      </c>
      <c r="L39" s="23">
        <v>88.1</v>
      </c>
      <c r="M39" s="23">
        <f t="shared" si="2"/>
        <v>87.25</v>
      </c>
      <c r="N39" s="23">
        <f>(M39/100)*'Data &amp; ANOVA'!$S$7</f>
        <v>0.1986584470068247</v>
      </c>
      <c r="O39" s="23">
        <f>'Data &amp; ANOVA'!$S$7-N39</f>
        <v>2.9030317470911338E-2</v>
      </c>
      <c r="P39" s="23">
        <f t="shared" si="3"/>
        <v>2.0586384140500731</v>
      </c>
      <c r="Q39" s="24"/>
      <c r="R39" s="48">
        <f>A39*2*'Data &amp; ANOVA'!$U$18</f>
        <v>15.505714285714287</v>
      </c>
      <c r="S39" s="23">
        <v>88.1</v>
      </c>
      <c r="T39" s="23">
        <v>88.1</v>
      </c>
      <c r="U39" s="23">
        <f t="shared" si="4"/>
        <v>88.1</v>
      </c>
      <c r="V39" s="23">
        <f>(U39/100)*'Data &amp; ANOVA'!$S$7</f>
        <v>0.20059380150488543</v>
      </c>
      <c r="W39" s="23">
        <f>'Data &amp; ANOVA'!$S$7-V39</f>
        <v>2.7094962972850606E-2</v>
      </c>
      <c r="X39" s="23">
        <f t="shared" si="5"/>
        <v>2.1286317858706072</v>
      </c>
      <c r="Y39" s="24"/>
      <c r="Z39" s="48">
        <f>A39*2*'Data &amp; ANOVA'!$U$19</f>
        <v>15.565714285714284</v>
      </c>
      <c r="AA39" s="23">
        <v>88.1</v>
      </c>
      <c r="AB39" s="23">
        <v>90.5</v>
      </c>
      <c r="AC39" s="23">
        <f t="shared" si="6"/>
        <v>89.3</v>
      </c>
      <c r="AD39" s="23">
        <f>(AC39/100)*'Data &amp; ANOVA'!$S$7</f>
        <v>0.20332606667861827</v>
      </c>
      <c r="AE39" s="23">
        <f>'Data &amp; ANOVA'!$S$7-AD39</f>
        <v>2.4362697799117761E-2</v>
      </c>
      <c r="AF39" s="23">
        <f t="shared" si="7"/>
        <v>2.2349264445202306</v>
      </c>
      <c r="AG39" s="24"/>
      <c r="AH39" s="48">
        <f>A39*2*'Data &amp; ANOVA'!$U$20</f>
        <v>15.58064516129032</v>
      </c>
      <c r="AI39" s="23">
        <v>92.6</v>
      </c>
      <c r="AJ39" s="23">
        <v>96.2</v>
      </c>
      <c r="AK39" s="23">
        <f t="shared" si="8"/>
        <v>94.4</v>
      </c>
      <c r="AL39" s="23">
        <f>(AK39/100)*'Data &amp; ANOVA'!$S$7</f>
        <v>0.21493819366698283</v>
      </c>
      <c r="AM39" s="23">
        <f>'Data &amp; ANOVA'!$S$7-AL39</f>
        <v>1.2750570810753203E-2</v>
      </c>
      <c r="AN39" s="23">
        <f t="shared" si="9"/>
        <v>2.8824035882469889</v>
      </c>
      <c r="AO39" s="24"/>
      <c r="AP39" s="24"/>
      <c r="AQ39" s="24"/>
    </row>
    <row r="40" spans="1:43" s="15" customFormat="1" x14ac:dyDescent="0.25">
      <c r="A40" s="15">
        <v>16</v>
      </c>
      <c r="B40" s="50">
        <f>A40*2*'Data &amp; ANOVA'!$U$16</f>
        <v>16.513333333333332</v>
      </c>
      <c r="C40" s="21">
        <v>73.2</v>
      </c>
      <c r="D40" s="21">
        <v>75.3</v>
      </c>
      <c r="E40" s="21">
        <f t="shared" si="0"/>
        <v>74.25</v>
      </c>
      <c r="F40" s="21">
        <f>(E40/100)*'Data &amp; ANOVA'!$S$7</f>
        <v>0.16905890762471901</v>
      </c>
      <c r="G40" s="21">
        <f>'Data &amp; ANOVA'!$S$7-F40</f>
        <v>5.8629856853017026E-2</v>
      </c>
      <c r="H40" s="21">
        <f t="shared" si="1"/>
        <v>1.3567355588783463</v>
      </c>
      <c r="I40" s="24"/>
      <c r="J40" s="48">
        <f>A40*2*'Data &amp; ANOVA'!$U$17</f>
        <v>16.690526315789469</v>
      </c>
      <c r="K40" s="23">
        <v>90.5</v>
      </c>
      <c r="L40" s="23">
        <v>91.7</v>
      </c>
      <c r="M40" s="23">
        <f t="shared" si="2"/>
        <v>91.1</v>
      </c>
      <c r="N40" s="23">
        <f>(M40/100)*'Data &amp; ANOVA'!$S$7</f>
        <v>0.2074244644392175</v>
      </c>
      <c r="O40" s="23">
        <f>'Data &amp; ANOVA'!$S$7-N40</f>
        <v>2.0264300038518535E-2</v>
      </c>
      <c r="P40" s="23">
        <f t="shared" si="3"/>
        <v>2.4181184089164125</v>
      </c>
      <c r="Q40" s="24"/>
      <c r="R40" s="48">
        <f>A40*2*'Data &amp; ANOVA'!$U$18</f>
        <v>16.539428571428573</v>
      </c>
      <c r="S40" s="23">
        <v>92.1</v>
      </c>
      <c r="T40" s="23">
        <v>91.9</v>
      </c>
      <c r="U40" s="23">
        <f t="shared" si="4"/>
        <v>92</v>
      </c>
      <c r="V40" s="23">
        <f>(U40/100)*'Data &amp; ANOVA'!$S$7</f>
        <v>0.20947366331951717</v>
      </c>
      <c r="W40" s="23">
        <f>'Data &amp; ANOVA'!$S$7-V40</f>
        <v>1.8215101158218866E-2</v>
      </c>
      <c r="X40" s="23">
        <f t="shared" si="5"/>
        <v>2.5257286443082565</v>
      </c>
      <c r="Y40" s="24"/>
      <c r="Z40" s="48">
        <f>A40*2*'Data &amp; ANOVA'!$U$19</f>
        <v>16.603428571428569</v>
      </c>
      <c r="AA40" s="23">
        <v>91.9</v>
      </c>
      <c r="AB40" s="23">
        <v>94</v>
      </c>
      <c r="AC40" s="23">
        <f t="shared" si="6"/>
        <v>92.95</v>
      </c>
      <c r="AD40" s="23">
        <f>(AC40/100)*'Data &amp; ANOVA'!$S$7</f>
        <v>0.21163670658205563</v>
      </c>
      <c r="AE40" s="23">
        <f>'Data &amp; ANOVA'!$S$7-AD40</f>
        <v>1.6052057895680399E-2</v>
      </c>
      <c r="AF40" s="23">
        <f t="shared" si="7"/>
        <v>2.6521425691639133</v>
      </c>
      <c r="AG40" s="24"/>
      <c r="AH40" s="48">
        <f>A40*2*'Data &amp; ANOVA'!$U$20</f>
        <v>16.619354838709675</v>
      </c>
      <c r="AI40" s="23">
        <v>95.4</v>
      </c>
      <c r="AJ40" s="23">
        <v>99.2</v>
      </c>
      <c r="AK40" s="23">
        <f t="shared" si="8"/>
        <v>97.300000000000011</v>
      </c>
      <c r="AL40" s="23">
        <f>(AK40/100)*'Data &amp; ANOVA'!$S$7</f>
        <v>0.22154116783683717</v>
      </c>
      <c r="AM40" s="23">
        <f>'Data &amp; ANOVA'!$S$7-AL40</f>
        <v>6.1475966408988669E-3</v>
      </c>
      <c r="AN40" s="23">
        <f t="shared" si="9"/>
        <v>3.611918412977809</v>
      </c>
      <c r="AO40" s="24"/>
      <c r="AP40" s="24"/>
      <c r="AQ40" s="24"/>
    </row>
    <row r="41" spans="1:43" s="15" customFormat="1" x14ac:dyDescent="0.25">
      <c r="A41" s="15">
        <v>17</v>
      </c>
      <c r="B41" s="50">
        <f>A41*2*'Data &amp; ANOVA'!$U$16</f>
        <v>17.545416666666664</v>
      </c>
      <c r="C41" s="21">
        <v>77.400000000000006</v>
      </c>
      <c r="D41" s="21">
        <v>79.3</v>
      </c>
      <c r="E41" s="21">
        <f t="shared" si="0"/>
        <v>78.349999999999994</v>
      </c>
      <c r="F41" s="21">
        <f>(E41/100)*'Data &amp; ANOVA'!$S$7</f>
        <v>0.17839414696830619</v>
      </c>
      <c r="G41" s="21">
        <f>'Data &amp; ANOVA'!$S$7-F41</f>
        <v>4.9294617509429844E-2</v>
      </c>
      <c r="H41" s="21">
        <f t="shared" si="1"/>
        <v>1.5301647315395925</v>
      </c>
      <c r="I41" s="24"/>
      <c r="J41" s="48">
        <f>A41*2*'Data &amp; ANOVA'!$U$17</f>
        <v>17.733684210526313</v>
      </c>
      <c r="K41" s="23">
        <v>93.8</v>
      </c>
      <c r="L41" s="23">
        <v>95.4</v>
      </c>
      <c r="M41" s="23">
        <f t="shared" si="2"/>
        <v>94.6</v>
      </c>
      <c r="N41" s="23">
        <f>(M41/100)*'Data &amp; ANOVA'!$S$7</f>
        <v>0.21539357119593827</v>
      </c>
      <c r="O41" s="23">
        <f>'Data &amp; ANOVA'!$S$7-N41</f>
        <v>1.2295193281797762E-2</v>
      </c>
      <c r="P41" s="23">
        <f t="shared" si="3"/>
        <v>2.9177707320842776</v>
      </c>
      <c r="Q41" s="24"/>
      <c r="R41" s="48">
        <f>A41*2*'Data &amp; ANOVA'!$U$18</f>
        <v>17.573142857142859</v>
      </c>
      <c r="S41" s="23">
        <v>95.4</v>
      </c>
      <c r="T41" s="23">
        <v>95.4</v>
      </c>
      <c r="U41" s="23">
        <f t="shared" si="4"/>
        <v>95.4</v>
      </c>
      <c r="V41" s="23">
        <f>(U41/100)*'Data &amp; ANOVA'!$S$7</f>
        <v>0.21721508131176021</v>
      </c>
      <c r="W41" s="23">
        <f>'Data &amp; ANOVA'!$S$7-V41</f>
        <v>1.0473683165975828E-2</v>
      </c>
      <c r="X41" s="23">
        <f t="shared" si="5"/>
        <v>3.0791138824930449</v>
      </c>
      <c r="Y41" s="24"/>
      <c r="Z41" s="48">
        <f>A41*2*'Data &amp; ANOVA'!$U$19</f>
        <v>17.641142857142857</v>
      </c>
      <c r="AA41" s="23">
        <v>95</v>
      </c>
      <c r="AB41" s="23">
        <v>97.8</v>
      </c>
      <c r="AC41" s="23">
        <f t="shared" si="6"/>
        <v>96.4</v>
      </c>
      <c r="AD41" s="23">
        <f>(AC41/100)*'Data &amp; ANOVA'!$S$7</f>
        <v>0.21949196895653755</v>
      </c>
      <c r="AE41" s="23">
        <f>'Data &amp; ANOVA'!$S$7-AD41</f>
        <v>8.19679552119848E-3</v>
      </c>
      <c r="AF41" s="23">
        <f t="shared" si="7"/>
        <v>3.3242363405260291</v>
      </c>
      <c r="AG41" s="24"/>
      <c r="AH41" s="48">
        <f>A41*2*'Data &amp; ANOVA'!$U$20</f>
        <v>17.658064516129031</v>
      </c>
      <c r="AI41" s="23">
        <v>98.3</v>
      </c>
      <c r="AJ41" s="23">
        <v>100</v>
      </c>
      <c r="AK41" s="23">
        <f t="shared" si="8"/>
        <v>99.15</v>
      </c>
      <c r="AL41" s="23">
        <f>(AK41/100)*'Data &amp; ANOVA'!$S$7</f>
        <v>0.2257534099796753</v>
      </c>
      <c r="AM41" s="23">
        <f>'Data &amp; ANOVA'!$S$7-AL41</f>
        <v>1.9353544980607318E-3</v>
      </c>
      <c r="AN41" s="23">
        <f t="shared" si="9"/>
        <v>4.7676891154858785</v>
      </c>
      <c r="AO41" s="24"/>
      <c r="AP41" s="24"/>
      <c r="AQ41" s="24"/>
    </row>
    <row r="42" spans="1:43" s="15" customFormat="1" x14ac:dyDescent="0.25">
      <c r="A42" s="15">
        <v>18</v>
      </c>
      <c r="B42" s="47">
        <f>A42*2*'Data &amp; ANOVA'!$U$16</f>
        <v>18.577499999999997</v>
      </c>
      <c r="C42" s="23">
        <v>81.5</v>
      </c>
      <c r="D42" s="23">
        <v>83.6</v>
      </c>
      <c r="E42" s="23">
        <f t="shared" si="0"/>
        <v>82.55</v>
      </c>
      <c r="F42" s="23">
        <f>(E42/100)*'Data &amp; ANOVA'!$S$7</f>
        <v>0.18795707507637111</v>
      </c>
      <c r="G42" s="23">
        <f>'Data &amp; ANOVA'!$S$7-F42</f>
        <v>3.9731689401364928E-2</v>
      </c>
      <c r="H42" s="23">
        <f t="shared" si="1"/>
        <v>1.7458305373396554</v>
      </c>
      <c r="I42" s="24"/>
      <c r="J42" s="48">
        <f>A42*2*'Data &amp; ANOVA'!$U$17</f>
        <v>18.776842105263153</v>
      </c>
      <c r="K42" s="23">
        <v>97.6</v>
      </c>
      <c r="L42" s="23">
        <v>98.1</v>
      </c>
      <c r="M42" s="23">
        <f t="shared" si="2"/>
        <v>97.85</v>
      </c>
      <c r="N42" s="23">
        <f>(M42/100)*'Data &amp; ANOVA'!$S$7</f>
        <v>0.22279345604146469</v>
      </c>
      <c r="O42" s="23">
        <f>'Data &amp; ANOVA'!$S$7-N42</f>
        <v>4.8953084362713395E-3</v>
      </c>
      <c r="P42" s="23">
        <f t="shared" si="3"/>
        <v>3.8387018435149334</v>
      </c>
      <c r="Q42" s="24"/>
      <c r="R42" s="48">
        <f>A42*2*'Data &amp; ANOVA'!$U$18</f>
        <v>18.606857142857145</v>
      </c>
      <c r="S42" s="23">
        <v>98.8</v>
      </c>
      <c r="T42" s="23">
        <v>98.5</v>
      </c>
      <c r="U42" s="23">
        <f t="shared" si="4"/>
        <v>98.65</v>
      </c>
      <c r="V42" s="23">
        <f>(U42/100)*'Data &amp; ANOVA'!$S$7</f>
        <v>0.2246149661572866</v>
      </c>
      <c r="W42" s="23">
        <f>'Data &amp; ANOVA'!$S$7-V42</f>
        <v>3.0737983204494335E-3</v>
      </c>
      <c r="X42" s="23">
        <f t="shared" si="5"/>
        <v>4.305065593537754</v>
      </c>
      <c r="Y42" s="24"/>
      <c r="Z42" s="48">
        <f>A42*2*'Data &amp; ANOVA'!$U$19</f>
        <v>18.67885714285714</v>
      </c>
      <c r="AA42" s="23">
        <v>98.1</v>
      </c>
      <c r="AB42" s="23">
        <v>100</v>
      </c>
      <c r="AC42" s="23">
        <f t="shared" si="6"/>
        <v>99.05</v>
      </c>
      <c r="AD42" s="23">
        <f>(AC42/100)*'Data &amp; ANOVA'!$S$7</f>
        <v>0.22552572121519754</v>
      </c>
      <c r="AE42" s="23">
        <f>'Data &amp; ANOVA'!$S$7-AD42</f>
        <v>2.1630432625384943E-3</v>
      </c>
      <c r="AF42" s="23">
        <f t="shared" si="7"/>
        <v>4.6564634803756411</v>
      </c>
      <c r="AG42" s="24"/>
      <c r="AH42" s="57">
        <f>A42*2*'Data &amp; ANOVA'!$U$20</f>
        <v>18.696774193548386</v>
      </c>
      <c r="AI42" s="26">
        <v>100</v>
      </c>
      <c r="AJ42" s="26"/>
      <c r="AK42" s="26">
        <f t="shared" si="8"/>
        <v>100</v>
      </c>
      <c r="AL42" s="26">
        <f>(AK42/100)*'Data &amp; ANOVA'!$S$7</f>
        <v>0.22768876447773603</v>
      </c>
      <c r="AM42" s="26">
        <f>'Data &amp; ANOVA'!$S$7-AL42</f>
        <v>0</v>
      </c>
      <c r="AN42" s="26" t="e">
        <f t="shared" si="9"/>
        <v>#DIV/0!</v>
      </c>
      <c r="AO42" s="24"/>
      <c r="AP42" s="24"/>
      <c r="AQ42" s="24"/>
    </row>
    <row r="43" spans="1:43" s="15" customFormat="1" x14ac:dyDescent="0.25">
      <c r="A43" s="15">
        <v>19</v>
      </c>
      <c r="B43" s="47">
        <f>A43*2*'Data &amp; ANOVA'!$U$16</f>
        <v>19.609583333333333</v>
      </c>
      <c r="C43" s="23">
        <v>85</v>
      </c>
      <c r="D43" s="23">
        <v>86.4</v>
      </c>
      <c r="E43" s="23">
        <f t="shared" si="0"/>
        <v>85.7</v>
      </c>
      <c r="F43" s="23">
        <f>(E43/100)*'Data &amp; ANOVA'!$S$7</f>
        <v>0.19512927115741976</v>
      </c>
      <c r="G43" s="23">
        <f>'Data &amp; ANOVA'!$S$7-F43</f>
        <v>3.2559493320316268E-2</v>
      </c>
      <c r="H43" s="23">
        <f t="shared" si="1"/>
        <v>1.9449106487222294</v>
      </c>
      <c r="I43" s="24"/>
      <c r="J43" s="57">
        <f>A43*2*'Data &amp; ANOVA'!$U$17</f>
        <v>19.819999999999993</v>
      </c>
      <c r="K43" s="26">
        <v>100</v>
      </c>
      <c r="L43" s="26">
        <v>100</v>
      </c>
      <c r="M43" s="26">
        <f t="shared" si="2"/>
        <v>100</v>
      </c>
      <c r="N43" s="26">
        <f>(M43/100)*'Data &amp; ANOVA'!$S$7</f>
        <v>0.22768876447773603</v>
      </c>
      <c r="O43" s="26">
        <f>'Data &amp; ANOVA'!$S$7-N43</f>
        <v>0</v>
      </c>
      <c r="P43" s="26" t="e">
        <f t="shared" si="3"/>
        <v>#DIV/0!</v>
      </c>
      <c r="Q43" s="24"/>
      <c r="R43" s="57">
        <f>A43*2*'Data &amp; ANOVA'!$U$18</f>
        <v>19.64057142857143</v>
      </c>
      <c r="S43" s="26">
        <v>100</v>
      </c>
      <c r="T43" s="26">
        <v>100</v>
      </c>
      <c r="U43" s="26">
        <f t="shared" si="4"/>
        <v>100</v>
      </c>
      <c r="V43" s="26">
        <f>(U43/100)*'Data &amp; ANOVA'!$S$7</f>
        <v>0.22768876447773603</v>
      </c>
      <c r="W43" s="26">
        <f>'Data &amp; ANOVA'!$S$7-V43</f>
        <v>0</v>
      </c>
      <c r="X43" s="26" t="e">
        <f t="shared" si="5"/>
        <v>#DIV/0!</v>
      </c>
      <c r="Y43" s="24"/>
      <c r="Z43" s="57">
        <f>A43*2*'Data &amp; ANOVA'!$U$19</f>
        <v>19.716571428571427</v>
      </c>
      <c r="AA43" s="26">
        <v>100</v>
      </c>
      <c r="AB43" s="26"/>
      <c r="AC43" s="26">
        <f t="shared" si="6"/>
        <v>100</v>
      </c>
      <c r="AD43" s="26">
        <f>(AC43/100)*'Data &amp; ANOVA'!$S$7</f>
        <v>0.22768876447773603</v>
      </c>
      <c r="AE43" s="26">
        <f>'Data &amp; ANOVA'!$S$7-AD43</f>
        <v>0</v>
      </c>
      <c r="AF43" s="26" t="e">
        <f t="shared" si="7"/>
        <v>#DIV/0!</v>
      </c>
      <c r="AG43" s="24"/>
      <c r="AH43" s="29"/>
      <c r="AI43" s="29"/>
      <c r="AJ43" s="29"/>
      <c r="AK43" s="29"/>
      <c r="AL43" s="29"/>
      <c r="AM43" s="29"/>
      <c r="AN43" s="29"/>
      <c r="AO43" s="24"/>
      <c r="AP43" s="24"/>
      <c r="AQ43" s="24"/>
    </row>
    <row r="44" spans="1:43" s="15" customFormat="1" x14ac:dyDescent="0.25">
      <c r="A44" s="15">
        <v>20</v>
      </c>
      <c r="B44" s="47">
        <f>A44*2*'Data &amp; ANOVA'!$U$16</f>
        <v>20.641666666666666</v>
      </c>
      <c r="C44" s="23">
        <v>89</v>
      </c>
      <c r="D44" s="23">
        <v>90</v>
      </c>
      <c r="E44" s="23">
        <f t="shared" ref="E44:E49" si="10">AVERAGE(C44:D44)</f>
        <v>89.5</v>
      </c>
      <c r="F44" s="23">
        <f>(E44/100)*'Data &amp; ANOVA'!$S$7</f>
        <v>0.20378144420757374</v>
      </c>
      <c r="G44" s="23">
        <f>'Data &amp; ANOVA'!$S$7-F44</f>
        <v>2.3907320270162291E-2</v>
      </c>
      <c r="H44" s="23">
        <f t="shared" si="1"/>
        <v>2.2537949288246133</v>
      </c>
      <c r="I44" s="24"/>
      <c r="J44" s="29"/>
      <c r="K44" s="29"/>
      <c r="L44" s="29"/>
      <c r="M44" s="29"/>
      <c r="N44" s="29"/>
      <c r="O44" s="29"/>
      <c r="P44" s="29"/>
      <c r="Q44" s="24"/>
      <c r="R44" s="29"/>
      <c r="S44" s="29"/>
      <c r="T44" s="29"/>
      <c r="U44" s="29"/>
      <c r="V44" s="29"/>
      <c r="W44" s="29"/>
      <c r="X44" s="29"/>
      <c r="Y44" s="24"/>
      <c r="Z44" s="29"/>
      <c r="AA44" s="29"/>
      <c r="AB44" s="29"/>
      <c r="AC44" s="29"/>
      <c r="AD44" s="29"/>
      <c r="AE44" s="29"/>
      <c r="AF44" s="29"/>
      <c r="AG44" s="24"/>
      <c r="AH44" s="29"/>
      <c r="AI44" s="29"/>
      <c r="AJ44" s="29"/>
      <c r="AK44" s="29"/>
      <c r="AL44" s="29"/>
      <c r="AM44" s="29"/>
      <c r="AN44" s="29"/>
      <c r="AO44" s="24"/>
      <c r="AP44" s="24"/>
      <c r="AQ44" s="24"/>
    </row>
    <row r="45" spans="1:43" s="15" customFormat="1" x14ac:dyDescent="0.25">
      <c r="A45" s="15">
        <v>21</v>
      </c>
      <c r="B45" s="47">
        <f>A45*2*'Data &amp; ANOVA'!$U$16</f>
        <v>21.673749999999998</v>
      </c>
      <c r="C45" s="23">
        <v>91.7</v>
      </c>
      <c r="D45" s="23">
        <v>93.1</v>
      </c>
      <c r="E45" s="23">
        <f t="shared" si="10"/>
        <v>92.4</v>
      </c>
      <c r="F45" s="23">
        <f>(E45/100)*'Data &amp; ANOVA'!$S$7</f>
        <v>0.21038441837742811</v>
      </c>
      <c r="G45" s="23">
        <f>'Data &amp; ANOVA'!$S$7-F45</f>
        <v>1.7304346100307927E-2</v>
      </c>
      <c r="H45" s="23">
        <f t="shared" si="1"/>
        <v>2.5770219386958066</v>
      </c>
      <c r="I45" s="24"/>
      <c r="J45" s="29"/>
      <c r="K45" s="29"/>
      <c r="L45" s="29"/>
      <c r="M45" s="29"/>
      <c r="N45" s="29"/>
      <c r="O45" s="29"/>
      <c r="P45" s="29"/>
      <c r="Q45" s="24"/>
      <c r="R45" s="29"/>
      <c r="S45" s="29"/>
      <c r="T45" s="29"/>
      <c r="U45" s="29"/>
      <c r="V45" s="29"/>
      <c r="W45" s="29"/>
      <c r="X45" s="29"/>
      <c r="Y45" s="24"/>
      <c r="Z45" s="29"/>
      <c r="AA45" s="29"/>
      <c r="AB45" s="29"/>
      <c r="AC45" s="29"/>
      <c r="AD45" s="29"/>
      <c r="AE45" s="29"/>
      <c r="AF45" s="29"/>
      <c r="AG45" s="24"/>
      <c r="AH45" s="29"/>
      <c r="AI45" s="29"/>
      <c r="AJ45" s="29"/>
      <c r="AK45" s="29"/>
      <c r="AL45" s="29"/>
      <c r="AM45" s="29"/>
      <c r="AN45" s="29"/>
      <c r="AO45" s="24"/>
      <c r="AP45" s="24"/>
      <c r="AQ45" s="24"/>
    </row>
    <row r="46" spans="1:43" s="15" customFormat="1" x14ac:dyDescent="0.25">
      <c r="A46" s="15">
        <v>22</v>
      </c>
      <c r="B46" s="47">
        <f>A46*2*'Data &amp; ANOVA'!$U$16</f>
        <v>22.705833333333331</v>
      </c>
      <c r="C46" s="23">
        <v>94.7</v>
      </c>
      <c r="D46" s="23">
        <v>95.9</v>
      </c>
      <c r="E46" s="23">
        <f t="shared" si="10"/>
        <v>95.300000000000011</v>
      </c>
      <c r="F46" s="23">
        <f>(E46/100)*'Data &amp; ANOVA'!$S$7</f>
        <v>0.21698739254728244</v>
      </c>
      <c r="G46" s="23">
        <f>'Data &amp; ANOVA'!$S$7-F46</f>
        <v>1.070137193045359E-2</v>
      </c>
      <c r="H46" s="23">
        <f t="shared" si="1"/>
        <v>3.0576076772720788</v>
      </c>
      <c r="I46" s="24"/>
      <c r="J46" s="29"/>
      <c r="K46" s="29"/>
      <c r="L46" s="29"/>
      <c r="M46" s="29"/>
      <c r="N46" s="29"/>
      <c r="O46" s="29"/>
      <c r="P46" s="29"/>
      <c r="Q46" s="24"/>
      <c r="R46" s="29"/>
      <c r="S46" s="29"/>
      <c r="T46" s="29"/>
      <c r="U46" s="29"/>
      <c r="V46" s="29"/>
      <c r="W46" s="29"/>
      <c r="X46" s="29"/>
      <c r="Y46" s="24"/>
      <c r="Z46" s="29"/>
      <c r="AA46" s="29"/>
      <c r="AB46" s="29"/>
      <c r="AC46" s="29"/>
      <c r="AD46" s="29"/>
      <c r="AE46" s="29"/>
      <c r="AF46" s="29"/>
      <c r="AG46" s="24"/>
      <c r="AH46" s="29"/>
      <c r="AI46" s="29"/>
      <c r="AJ46" s="29"/>
      <c r="AK46" s="29"/>
      <c r="AL46" s="29"/>
      <c r="AM46" s="29"/>
      <c r="AN46" s="29"/>
      <c r="AO46" s="24"/>
      <c r="AP46" s="24"/>
      <c r="AQ46" s="24"/>
    </row>
    <row r="47" spans="1:43" s="15" customFormat="1" x14ac:dyDescent="0.25">
      <c r="A47" s="15">
        <v>23</v>
      </c>
      <c r="B47" s="47">
        <f>A47*2*'Data &amp; ANOVA'!$U$16</f>
        <v>23.737916666666663</v>
      </c>
      <c r="C47" s="23">
        <v>97.3</v>
      </c>
      <c r="D47" s="23">
        <v>98.5</v>
      </c>
      <c r="E47" s="23">
        <f t="shared" si="10"/>
        <v>97.9</v>
      </c>
      <c r="F47" s="23">
        <f>(E47/100)*'Data &amp; ANOVA'!$S$7</f>
        <v>0.2229073004237036</v>
      </c>
      <c r="G47" s="23">
        <f>'Data &amp; ANOVA'!$S$7-F47</f>
        <v>4.7814640540324305E-3</v>
      </c>
      <c r="H47" s="23">
        <f t="shared" si="1"/>
        <v>3.8632328412587196</v>
      </c>
      <c r="I47" s="24"/>
      <c r="J47" s="29"/>
      <c r="K47" s="29"/>
      <c r="L47" s="29"/>
      <c r="M47" s="29"/>
      <c r="N47" s="29"/>
      <c r="O47" s="29"/>
      <c r="P47" s="29"/>
      <c r="Q47" s="24"/>
      <c r="R47" s="29"/>
      <c r="S47" s="29"/>
      <c r="T47" s="29"/>
      <c r="U47" s="29"/>
      <c r="V47" s="29"/>
      <c r="W47" s="29"/>
      <c r="X47" s="29"/>
      <c r="Y47" s="24"/>
      <c r="Z47" s="29"/>
      <c r="AA47" s="29"/>
      <c r="AB47" s="29"/>
      <c r="AC47" s="29"/>
      <c r="AD47" s="29"/>
      <c r="AE47" s="29"/>
      <c r="AF47" s="29"/>
      <c r="AG47" s="24"/>
      <c r="AH47" s="29"/>
      <c r="AI47" s="29"/>
      <c r="AJ47" s="29"/>
      <c r="AK47" s="29"/>
      <c r="AL47" s="29"/>
      <c r="AM47" s="29"/>
      <c r="AN47" s="29"/>
      <c r="AO47" s="24"/>
      <c r="AP47" s="24"/>
      <c r="AQ47" s="24"/>
    </row>
    <row r="48" spans="1:43" s="15" customFormat="1" x14ac:dyDescent="0.25">
      <c r="A48" s="15">
        <v>24</v>
      </c>
      <c r="B48" s="47">
        <f>A48*2*'Data &amp; ANOVA'!$U$16</f>
        <v>24.769999999999996</v>
      </c>
      <c r="C48" s="23">
        <v>99.7</v>
      </c>
      <c r="D48" s="23">
        <v>100</v>
      </c>
      <c r="E48" s="23">
        <f t="shared" si="10"/>
        <v>99.85</v>
      </c>
      <c r="F48" s="23">
        <f>(E48/100)*'Data &amp; ANOVA'!$S$7</f>
        <v>0.22734723133101942</v>
      </c>
      <c r="G48" s="23">
        <f>'Data &amp; ANOVA'!$S$7-F48</f>
        <v>3.4153314671661605E-4</v>
      </c>
      <c r="H48" s="23">
        <f t="shared" si="1"/>
        <v>6.5022901708739376</v>
      </c>
      <c r="I48" s="24"/>
      <c r="J48" s="29"/>
      <c r="K48" s="29"/>
      <c r="L48" s="29"/>
      <c r="M48" s="29"/>
      <c r="N48" s="29"/>
      <c r="O48" s="29"/>
      <c r="P48" s="29"/>
      <c r="Q48" s="24"/>
      <c r="R48" s="29"/>
      <c r="S48" s="29"/>
      <c r="T48" s="29"/>
      <c r="U48" s="29"/>
      <c r="V48" s="29"/>
      <c r="W48" s="29"/>
      <c r="X48" s="29"/>
      <c r="Y48" s="24"/>
      <c r="Z48" s="29"/>
      <c r="AA48" s="29"/>
      <c r="AB48" s="29"/>
      <c r="AC48" s="29"/>
      <c r="AD48" s="29"/>
      <c r="AE48" s="29"/>
      <c r="AF48" s="29"/>
      <c r="AG48" s="24"/>
      <c r="AH48" s="29"/>
      <c r="AI48" s="29"/>
      <c r="AJ48" s="29"/>
      <c r="AK48" s="29"/>
      <c r="AL48" s="29"/>
      <c r="AM48" s="29"/>
      <c r="AN48" s="29"/>
      <c r="AO48" s="24"/>
      <c r="AP48" s="24"/>
      <c r="AQ48" s="24"/>
    </row>
    <row r="49" spans="1:43" s="15" customFormat="1" x14ac:dyDescent="0.25">
      <c r="A49" s="15">
        <v>25</v>
      </c>
      <c r="B49" s="48">
        <f>A49*2*'Data &amp; ANOVA'!$U$16</f>
        <v>25.802083333333332</v>
      </c>
      <c r="C49" s="23">
        <v>100</v>
      </c>
      <c r="D49" s="23"/>
      <c r="E49" s="23">
        <f t="shared" si="10"/>
        <v>100</v>
      </c>
      <c r="F49" s="23">
        <f>(E49/100)*'Data &amp; ANOVA'!$S$7</f>
        <v>0.22768876447773603</v>
      </c>
      <c r="G49" s="23">
        <f>'Data &amp; ANOVA'!$S$7-F49</f>
        <v>0</v>
      </c>
      <c r="H49" s="23" t="e">
        <f t="shared" si="1"/>
        <v>#DIV/0!</v>
      </c>
      <c r="I49" s="24"/>
      <c r="J49" s="29"/>
      <c r="K49" s="29"/>
      <c r="L49" s="29"/>
      <c r="M49" s="29"/>
      <c r="N49" s="29"/>
      <c r="O49" s="29"/>
      <c r="P49" s="29"/>
      <c r="Q49" s="24"/>
      <c r="R49" s="29"/>
      <c r="S49" s="29"/>
      <c r="T49" s="29"/>
      <c r="U49" s="29"/>
      <c r="V49" s="29"/>
      <c r="W49" s="29"/>
      <c r="X49" s="29"/>
      <c r="Y49" s="24"/>
      <c r="Z49" s="29"/>
      <c r="AA49" s="29"/>
      <c r="AB49" s="29"/>
      <c r="AC49" s="29"/>
      <c r="AD49" s="29"/>
      <c r="AE49" s="29"/>
      <c r="AF49" s="29"/>
      <c r="AG49" s="24"/>
      <c r="AH49" s="29"/>
      <c r="AI49" s="29"/>
      <c r="AJ49" s="29"/>
      <c r="AK49" s="29"/>
      <c r="AL49" s="29"/>
      <c r="AM49" s="29"/>
      <c r="AN49" s="29"/>
      <c r="AO49" s="24"/>
      <c r="AP49" s="24"/>
      <c r="AQ49" s="24"/>
    </row>
    <row r="50" spans="1:43" s="15" customFormat="1" x14ac:dyDescent="0.25">
      <c r="B50" s="29"/>
      <c r="C50" s="29"/>
      <c r="D50" s="29"/>
      <c r="E50" s="29"/>
      <c r="F50" s="29"/>
      <c r="G50" s="29"/>
      <c r="H50" s="29"/>
      <c r="I50" s="24"/>
      <c r="J50" s="29"/>
      <c r="K50" s="29"/>
      <c r="L50" s="29"/>
      <c r="M50" s="29"/>
      <c r="N50" s="29"/>
      <c r="O50" s="29"/>
      <c r="P50" s="29"/>
      <c r="Q50" s="24"/>
      <c r="R50" s="29"/>
      <c r="S50" s="29"/>
      <c r="T50" s="29"/>
      <c r="U50" s="29"/>
      <c r="V50" s="29"/>
      <c r="W50" s="29"/>
      <c r="X50" s="29"/>
      <c r="Y50" s="24"/>
      <c r="Z50" s="29"/>
      <c r="AA50" s="29"/>
      <c r="AB50" s="29"/>
      <c r="AC50" s="29"/>
      <c r="AD50" s="29"/>
      <c r="AE50" s="29"/>
      <c r="AF50" s="29"/>
      <c r="AG50" s="24"/>
      <c r="AH50" s="29"/>
      <c r="AI50" s="29"/>
      <c r="AJ50" s="29"/>
      <c r="AK50" s="29"/>
      <c r="AL50" s="29"/>
      <c r="AM50" s="29"/>
      <c r="AN50" s="29"/>
      <c r="AO50" s="24"/>
      <c r="AP50" s="24"/>
      <c r="AQ50" s="24"/>
    </row>
    <row r="51" spans="1:43" s="15" customFormat="1" x14ac:dyDescent="0.25">
      <c r="B51" s="29"/>
      <c r="C51" s="29"/>
      <c r="D51" s="29"/>
      <c r="E51" s="29"/>
      <c r="F51" s="29"/>
      <c r="G51" s="29"/>
      <c r="H51" s="29"/>
      <c r="I51" s="24"/>
      <c r="J51" s="29"/>
      <c r="K51" s="29"/>
      <c r="L51" s="29"/>
      <c r="M51" s="29"/>
      <c r="N51" s="29"/>
      <c r="O51" s="29"/>
      <c r="P51" s="29"/>
      <c r="Q51" s="24"/>
      <c r="R51" s="29"/>
      <c r="S51" s="29"/>
      <c r="T51" s="29"/>
      <c r="U51" s="29"/>
      <c r="V51" s="29"/>
      <c r="W51" s="29"/>
      <c r="X51" s="29"/>
      <c r="Y51" s="24"/>
      <c r="Z51" s="29"/>
      <c r="AA51" s="29"/>
      <c r="AB51" s="29"/>
      <c r="AC51" s="29"/>
      <c r="AD51" s="29"/>
      <c r="AE51" s="29"/>
      <c r="AF51" s="29"/>
      <c r="AG51" s="24"/>
      <c r="AH51" s="29"/>
      <c r="AI51" s="29"/>
      <c r="AJ51" s="29"/>
      <c r="AK51" s="29"/>
      <c r="AL51" s="29"/>
      <c r="AM51" s="29"/>
      <c r="AN51" s="29"/>
      <c r="AO51" s="24"/>
      <c r="AP51" s="24"/>
      <c r="AQ51" s="24"/>
    </row>
    <row r="52" spans="1:43" s="15" customFormat="1" x14ac:dyDescent="0.25">
      <c r="B52" s="29"/>
      <c r="C52" s="29"/>
      <c r="D52" s="29"/>
      <c r="E52" s="29"/>
      <c r="F52" s="29"/>
      <c r="G52" s="29"/>
      <c r="H52" s="29"/>
      <c r="I52" s="24"/>
      <c r="J52" s="29"/>
      <c r="K52" s="29"/>
      <c r="L52" s="29"/>
      <c r="M52" s="29"/>
      <c r="N52" s="29"/>
      <c r="O52" s="29"/>
      <c r="P52" s="29"/>
      <c r="Q52" s="24"/>
      <c r="R52" s="29"/>
      <c r="S52" s="29"/>
      <c r="T52" s="29"/>
      <c r="U52" s="29"/>
      <c r="V52" s="29"/>
      <c r="W52" s="29"/>
      <c r="X52" s="29"/>
      <c r="Y52" s="24"/>
      <c r="Z52" s="29"/>
      <c r="AA52" s="29"/>
      <c r="AB52" s="29"/>
      <c r="AC52" s="29"/>
      <c r="AD52" s="29"/>
      <c r="AE52" s="29"/>
      <c r="AF52" s="29"/>
      <c r="AG52" s="24"/>
      <c r="AH52" s="29"/>
      <c r="AI52" s="29"/>
      <c r="AJ52" s="29"/>
      <c r="AK52" s="29"/>
      <c r="AL52" s="29"/>
      <c r="AM52" s="29"/>
      <c r="AN52" s="29"/>
      <c r="AO52" s="24"/>
      <c r="AP52" s="24"/>
      <c r="AQ52" s="24"/>
    </row>
    <row r="53" spans="1:43" s="15" customFormat="1" x14ac:dyDescent="0.25">
      <c r="B53" s="29"/>
      <c r="C53" s="29"/>
      <c r="D53" s="29"/>
      <c r="E53" s="29"/>
      <c r="F53" s="29"/>
      <c r="G53" s="29"/>
      <c r="H53" s="29"/>
      <c r="I53" s="24"/>
      <c r="J53" s="29"/>
      <c r="K53" s="29"/>
      <c r="L53" s="29"/>
      <c r="M53" s="29"/>
      <c r="N53" s="29"/>
      <c r="O53" s="29"/>
      <c r="P53" s="29"/>
      <c r="Q53" s="24"/>
      <c r="R53" s="29"/>
      <c r="S53" s="29"/>
      <c r="T53" s="29"/>
      <c r="U53" s="29"/>
      <c r="V53" s="29"/>
      <c r="W53" s="29"/>
      <c r="X53" s="29"/>
      <c r="Y53" s="24"/>
      <c r="Z53" s="29"/>
      <c r="AA53" s="29"/>
      <c r="AB53" s="29"/>
      <c r="AC53" s="29"/>
      <c r="AD53" s="29"/>
      <c r="AE53" s="29"/>
      <c r="AF53" s="29"/>
      <c r="AG53" s="24"/>
      <c r="AH53" s="29"/>
      <c r="AI53" s="29"/>
      <c r="AJ53" s="29"/>
      <c r="AK53" s="29"/>
      <c r="AL53" s="29"/>
      <c r="AM53" s="29"/>
      <c r="AN53" s="29"/>
      <c r="AO53" s="24"/>
      <c r="AP53" s="24"/>
      <c r="AQ53" s="24"/>
    </row>
    <row r="54" spans="1:43" s="15" customFormat="1" x14ac:dyDescent="0.25"/>
    <row r="55" spans="1:43" s="15" customFormat="1" ht="33.75" x14ac:dyDescent="0.5"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1:43" ht="28.5" x14ac:dyDescent="0.45">
      <c r="B56" s="96" t="s">
        <v>127</v>
      </c>
      <c r="C56" s="97"/>
      <c r="D56" s="97"/>
      <c r="E56" s="97"/>
      <c r="F56" s="97"/>
      <c r="G56" s="97"/>
      <c r="H56" s="98"/>
      <c r="J56" s="96" t="s">
        <v>126</v>
      </c>
      <c r="K56" s="97"/>
      <c r="L56" s="97"/>
      <c r="M56" s="97"/>
      <c r="N56" s="97"/>
      <c r="O56" s="97"/>
      <c r="P56" s="98"/>
      <c r="R56" s="96" t="s">
        <v>125</v>
      </c>
      <c r="S56" s="97"/>
      <c r="T56" s="97"/>
      <c r="U56" s="97"/>
      <c r="V56" s="97"/>
      <c r="W56" s="97"/>
      <c r="X56" s="98"/>
      <c r="Z56" s="96" t="s">
        <v>124</v>
      </c>
      <c r="AA56" s="97"/>
      <c r="AB56" s="97"/>
      <c r="AC56" s="97"/>
      <c r="AD56" s="97"/>
      <c r="AE56" s="97"/>
      <c r="AF56" s="98"/>
      <c r="AH56" s="96" t="s">
        <v>123</v>
      </c>
      <c r="AI56" s="97"/>
      <c r="AJ56" s="97"/>
      <c r="AK56" s="97"/>
      <c r="AL56" s="97"/>
      <c r="AM56" s="97"/>
      <c r="AN56" s="98"/>
    </row>
    <row r="57" spans="1:43" ht="21" x14ac:dyDescent="0.35">
      <c r="B57" s="10" t="s">
        <v>0</v>
      </c>
      <c r="C57" s="2"/>
      <c r="D57" s="10">
        <f>D2</f>
        <v>0.2</v>
      </c>
      <c r="E57" s="10" t="s">
        <v>1</v>
      </c>
      <c r="F57" s="11" t="s">
        <v>3</v>
      </c>
      <c r="G57" s="10">
        <v>0.11819300000000001</v>
      </c>
      <c r="H57" s="10" t="s">
        <v>30</v>
      </c>
      <c r="J57" s="10" t="s">
        <v>0</v>
      </c>
      <c r="K57" s="2"/>
      <c r="L57" s="10">
        <f>D57</f>
        <v>0.2</v>
      </c>
      <c r="M57" s="10" t="s">
        <v>1</v>
      </c>
      <c r="N57" s="11" t="s">
        <v>3</v>
      </c>
      <c r="O57" s="10">
        <v>0.14571999999999999</v>
      </c>
      <c r="P57" s="10" t="s">
        <v>30</v>
      </c>
      <c r="R57" s="10" t="s">
        <v>0</v>
      </c>
      <c r="S57" s="2"/>
      <c r="T57" s="10">
        <f>D57</f>
        <v>0.2</v>
      </c>
      <c r="U57" s="10" t="s">
        <v>1</v>
      </c>
      <c r="V57" s="11" t="s">
        <v>3</v>
      </c>
      <c r="W57" s="10">
        <v>0.15043699999999999</v>
      </c>
      <c r="X57" s="10" t="s">
        <v>30</v>
      </c>
      <c r="Z57" s="10" t="s">
        <v>0</v>
      </c>
      <c r="AA57" s="2"/>
      <c r="AB57" s="10">
        <f>D57</f>
        <v>0.2</v>
      </c>
      <c r="AC57" s="10" t="s">
        <v>1</v>
      </c>
      <c r="AD57" s="11" t="s">
        <v>3</v>
      </c>
      <c r="AE57" s="10">
        <v>0.14957100000000001</v>
      </c>
      <c r="AF57" s="10" t="s">
        <v>30</v>
      </c>
      <c r="AH57" s="10" t="s">
        <v>0</v>
      </c>
      <c r="AI57" s="2"/>
      <c r="AJ57" s="10">
        <f>D57</f>
        <v>0.2</v>
      </c>
      <c r="AK57" s="10" t="s">
        <v>1</v>
      </c>
      <c r="AL57" s="11" t="s">
        <v>3</v>
      </c>
      <c r="AM57" s="10">
        <v>0.150258</v>
      </c>
      <c r="AN57" s="10" t="s">
        <v>30</v>
      </c>
    </row>
    <row r="58" spans="1:43" ht="21" x14ac:dyDescent="0.35">
      <c r="B58" s="10" t="s">
        <v>4</v>
      </c>
      <c r="C58" s="2"/>
      <c r="D58" s="12">
        <v>100</v>
      </c>
      <c r="E58" s="10" t="s">
        <v>5</v>
      </c>
      <c r="F58" s="11" t="s">
        <v>3</v>
      </c>
      <c r="G58" s="13">
        <f>G57*60</f>
        <v>7.0915800000000004</v>
      </c>
      <c r="H58" s="10" t="s">
        <v>31</v>
      </c>
      <c r="J58" s="10" t="s">
        <v>4</v>
      </c>
      <c r="K58" s="2"/>
      <c r="L58" s="12">
        <v>200</v>
      </c>
      <c r="M58" s="10" t="s">
        <v>5</v>
      </c>
      <c r="N58" s="11" t="s">
        <v>3</v>
      </c>
      <c r="O58" s="13">
        <f>O57*60</f>
        <v>8.7431999999999999</v>
      </c>
      <c r="P58" s="10" t="s">
        <v>31</v>
      </c>
      <c r="R58" s="10" t="s">
        <v>4</v>
      </c>
      <c r="S58" s="2"/>
      <c r="T58" s="12">
        <v>300</v>
      </c>
      <c r="U58" s="10" t="s">
        <v>5</v>
      </c>
      <c r="V58" s="11" t="s">
        <v>3</v>
      </c>
      <c r="W58" s="13">
        <f>W57*60</f>
        <v>9.0262199999999986</v>
      </c>
      <c r="X58" s="10" t="s">
        <v>31</v>
      </c>
      <c r="Z58" s="10" t="s">
        <v>4</v>
      </c>
      <c r="AA58" s="2"/>
      <c r="AB58" s="12">
        <v>400</v>
      </c>
      <c r="AC58" s="10" t="s">
        <v>5</v>
      </c>
      <c r="AD58" s="11" t="s">
        <v>3</v>
      </c>
      <c r="AE58" s="13">
        <f>AE57*60</f>
        <v>8.974260000000001</v>
      </c>
      <c r="AF58" s="10" t="s">
        <v>31</v>
      </c>
      <c r="AH58" s="10" t="s">
        <v>4</v>
      </c>
      <c r="AI58" s="2"/>
      <c r="AJ58" s="12">
        <v>500</v>
      </c>
      <c r="AK58" s="10" t="s">
        <v>5</v>
      </c>
      <c r="AL58" s="11" t="s">
        <v>3</v>
      </c>
      <c r="AM58" s="13">
        <f>AM57*60</f>
        <v>9.0154800000000002</v>
      </c>
      <c r="AN58" s="10" t="s">
        <v>31</v>
      </c>
    </row>
    <row r="59" spans="1:43" ht="15" customHeight="1" x14ac:dyDescent="0.35">
      <c r="B59" s="18"/>
      <c r="C59" s="3"/>
      <c r="D59" s="18"/>
      <c r="E59" s="18"/>
      <c r="F59" s="19"/>
      <c r="G59" s="18"/>
      <c r="H59" s="7" t="s">
        <v>2</v>
      </c>
      <c r="J59" s="18"/>
      <c r="K59" s="3"/>
      <c r="L59" s="18"/>
      <c r="M59" s="18"/>
      <c r="N59" s="19"/>
      <c r="O59" s="18"/>
      <c r="P59" s="7" t="s">
        <v>2</v>
      </c>
      <c r="R59" s="18"/>
      <c r="S59" s="3"/>
      <c r="T59" s="18"/>
      <c r="U59" s="18"/>
      <c r="V59" s="19"/>
      <c r="W59" s="18"/>
      <c r="X59" s="7" t="s">
        <v>2</v>
      </c>
      <c r="Z59" s="18"/>
      <c r="AA59" s="3"/>
      <c r="AB59" s="18"/>
      <c r="AC59" s="18"/>
      <c r="AD59" s="19"/>
      <c r="AE59" s="18"/>
      <c r="AF59" s="7" t="s">
        <v>2</v>
      </c>
      <c r="AH59" s="18"/>
      <c r="AI59" s="3"/>
      <c r="AJ59" s="18"/>
      <c r="AK59" s="18"/>
      <c r="AL59" s="19"/>
      <c r="AM59" s="18"/>
      <c r="AN59" s="7" t="s">
        <v>2</v>
      </c>
    </row>
    <row r="60" spans="1:43" x14ac:dyDescent="0.25">
      <c r="B60" s="2"/>
      <c r="C60" s="2"/>
      <c r="D60" s="2"/>
      <c r="E60" s="2"/>
      <c r="F60" s="2"/>
      <c r="G60" s="2"/>
      <c r="H60" s="2">
        <f>'Data &amp; ANOVA'!$S$7-F62</f>
        <v>0.22768876447773603</v>
      </c>
      <c r="J60" s="2"/>
      <c r="K60" s="2"/>
      <c r="L60" s="2"/>
      <c r="M60" s="2"/>
      <c r="N60" s="2"/>
      <c r="O60" s="2"/>
      <c r="P60" s="2">
        <f>'Data &amp; ANOVA'!$S$7-N62</f>
        <v>0.22768876447773603</v>
      </c>
      <c r="R60" s="2"/>
      <c r="S60" s="2"/>
      <c r="T60" s="2"/>
      <c r="U60" s="2"/>
      <c r="V60" s="2"/>
      <c r="W60" s="2"/>
      <c r="X60" s="2">
        <f>'Data &amp; ANOVA'!$S$7-V62</f>
        <v>0.22768876447773603</v>
      </c>
      <c r="Z60" s="2"/>
      <c r="AA60" s="2"/>
      <c r="AB60" s="2"/>
      <c r="AC60" s="2"/>
      <c r="AD60" s="2"/>
      <c r="AE60" s="2"/>
      <c r="AF60" s="2">
        <f>'Data &amp; ANOVA'!$S$7-AD62</f>
        <v>0.22768876447773603</v>
      </c>
      <c r="AH60" s="2"/>
      <c r="AI60" s="2"/>
      <c r="AJ60" s="2"/>
      <c r="AK60" s="2"/>
      <c r="AL60" s="2"/>
      <c r="AM60" s="2"/>
      <c r="AN60" s="2">
        <f>'Data &amp; ANOVA'!$S$7-AL62</f>
        <v>0.22768876447773603</v>
      </c>
    </row>
    <row r="61" spans="1:43" x14ac:dyDescent="0.25">
      <c r="B61" s="6" t="s">
        <v>21</v>
      </c>
      <c r="C61" s="6"/>
      <c r="D61" s="2"/>
      <c r="E61" s="7" t="s">
        <v>35</v>
      </c>
      <c r="F61" s="7" t="s">
        <v>6</v>
      </c>
      <c r="G61" s="7" t="s">
        <v>7</v>
      </c>
      <c r="H61" s="7" t="s">
        <v>8</v>
      </c>
      <c r="J61" s="6" t="s">
        <v>21</v>
      </c>
      <c r="K61" s="6"/>
      <c r="L61" s="2"/>
      <c r="M61" s="7" t="s">
        <v>35</v>
      </c>
      <c r="N61" s="7" t="s">
        <v>6</v>
      </c>
      <c r="O61" s="7" t="s">
        <v>7</v>
      </c>
      <c r="P61" s="7" t="s">
        <v>8</v>
      </c>
      <c r="R61" s="6" t="s">
        <v>21</v>
      </c>
      <c r="S61" s="6"/>
      <c r="T61" s="2"/>
      <c r="U61" s="7" t="s">
        <v>35</v>
      </c>
      <c r="V61" s="7" t="s">
        <v>6</v>
      </c>
      <c r="W61" s="7" t="s">
        <v>7</v>
      </c>
      <c r="X61" s="7" t="s">
        <v>8</v>
      </c>
      <c r="Z61" s="6" t="s">
        <v>21</v>
      </c>
      <c r="AA61" s="6"/>
      <c r="AB61" s="2"/>
      <c r="AC61" s="7" t="s">
        <v>35</v>
      </c>
      <c r="AD61" s="7" t="s">
        <v>6</v>
      </c>
      <c r="AE61" s="7" t="s">
        <v>7</v>
      </c>
      <c r="AF61" s="7" t="s">
        <v>8</v>
      </c>
      <c r="AH61" s="6" t="s">
        <v>21</v>
      </c>
      <c r="AI61" s="6"/>
      <c r="AJ61" s="2"/>
      <c r="AK61" s="7" t="s">
        <v>35</v>
      </c>
      <c r="AL61" s="7" t="s">
        <v>6</v>
      </c>
      <c r="AM61" s="7" t="s">
        <v>7</v>
      </c>
      <c r="AN61" s="7" t="s">
        <v>8</v>
      </c>
    </row>
    <row r="62" spans="1:43" x14ac:dyDescent="0.25">
      <c r="B62" s="51">
        <f t="shared" ref="B62:B81" si="11">B24</f>
        <v>0</v>
      </c>
      <c r="C62" s="2"/>
      <c r="D62" s="2"/>
      <c r="E62" s="2">
        <f t="shared" ref="E62:E81" si="12">C24</f>
        <v>0</v>
      </c>
      <c r="F62" s="2">
        <f>(E62/100)*'Data &amp; ANOVA'!$S$7</f>
        <v>0</v>
      </c>
      <c r="G62" s="2">
        <f>'Data &amp; ANOVA'!$S$7-F62</f>
        <v>0.22768876447773603</v>
      </c>
      <c r="H62" s="2">
        <f t="shared" ref="H62:H81" si="13">LN($H$60/G62)</f>
        <v>0</v>
      </c>
      <c r="J62" s="51">
        <f t="shared" ref="J62:J81" si="14">J24</f>
        <v>0</v>
      </c>
      <c r="K62" s="2"/>
      <c r="L62" s="2"/>
      <c r="M62" s="2">
        <f t="shared" ref="M62:M81" si="15">K24</f>
        <v>0</v>
      </c>
      <c r="N62" s="2">
        <f>(M62/100)*'Data &amp; ANOVA'!$S$7</f>
        <v>0</v>
      </c>
      <c r="O62" s="2">
        <f>'Data &amp; ANOVA'!$S$7-N62</f>
        <v>0.22768876447773603</v>
      </c>
      <c r="P62" s="2">
        <f t="shared" ref="P62:P81" si="16">LN($P$60/O62)</f>
        <v>0</v>
      </c>
      <c r="R62" s="51">
        <f t="shared" ref="R62:R81" si="17">R24</f>
        <v>0</v>
      </c>
      <c r="S62" s="2"/>
      <c r="T62" s="2"/>
      <c r="U62" s="2">
        <f t="shared" ref="U62:U81" si="18">S24</f>
        <v>0</v>
      </c>
      <c r="V62" s="2">
        <f>(U62/100)*'Data &amp; ANOVA'!$S$7</f>
        <v>0</v>
      </c>
      <c r="W62" s="2">
        <f>'Data &amp; ANOVA'!$S$7-V62</f>
        <v>0.22768876447773603</v>
      </c>
      <c r="X62" s="2">
        <f t="shared" ref="X62:X81" si="19">LN($X$60/W62)</f>
        <v>0</v>
      </c>
      <c r="Z62" s="51">
        <f t="shared" ref="Z62:Z81" si="20">Z24</f>
        <v>0</v>
      </c>
      <c r="AA62" s="2"/>
      <c r="AB62" s="2"/>
      <c r="AC62" s="2">
        <f t="shared" ref="AC62:AC81" si="21">AA24</f>
        <v>0</v>
      </c>
      <c r="AD62" s="2">
        <f>(AC62/100)*'Data &amp; ANOVA'!$S$7</f>
        <v>0</v>
      </c>
      <c r="AE62" s="2">
        <f>'Data &amp; ANOVA'!$S$7-AD62</f>
        <v>0.22768876447773603</v>
      </c>
      <c r="AF62" s="2">
        <f t="shared" ref="AF62:AF81" si="22">LN($AF$60/AE62)</f>
        <v>0</v>
      </c>
      <c r="AH62" s="51">
        <f t="shared" ref="AH62:AH80" si="23">AH24</f>
        <v>0</v>
      </c>
      <c r="AI62" s="2"/>
      <c r="AJ62" s="2"/>
      <c r="AK62" s="2">
        <f t="shared" ref="AK62:AK80" si="24">AI24</f>
        <v>0</v>
      </c>
      <c r="AL62" s="2">
        <f>(AK62/100)*'Data &amp; ANOVA'!$S$7</f>
        <v>0</v>
      </c>
      <c r="AM62" s="2">
        <f>'Data &amp; ANOVA'!$S$7-AL62</f>
        <v>0.22768876447773603</v>
      </c>
      <c r="AN62" s="2">
        <f t="shared" ref="AN62:AN80" si="25">LN($H$60/AM62)</f>
        <v>0</v>
      </c>
    </row>
    <row r="63" spans="1:43" x14ac:dyDescent="0.25">
      <c r="B63" s="51">
        <f t="shared" si="11"/>
        <v>1.0320833333333332</v>
      </c>
      <c r="C63" s="2"/>
      <c r="D63" s="2"/>
      <c r="E63" s="2">
        <f t="shared" si="12"/>
        <v>0.2</v>
      </c>
      <c r="F63" s="2">
        <f>(E63/100)*'Data &amp; ANOVA'!$S$7</f>
        <v>4.5537752895547206E-4</v>
      </c>
      <c r="G63" s="2">
        <f>'Data &amp; ANOVA'!$S$7-F63</f>
        <v>0.22723338694878056</v>
      </c>
      <c r="H63" s="2">
        <f t="shared" si="13"/>
        <v>2.0020026706729687E-3</v>
      </c>
      <c r="J63" s="51">
        <f t="shared" si="14"/>
        <v>1.0431578947368418</v>
      </c>
      <c r="K63" s="2"/>
      <c r="L63" s="2"/>
      <c r="M63" s="2">
        <f t="shared" si="15"/>
        <v>0.7</v>
      </c>
      <c r="N63" s="2">
        <f>(M63/100)*'Data &amp; ANOVA'!$S$7</f>
        <v>1.5938213513441522E-3</v>
      </c>
      <c r="O63" s="2">
        <f>'Data &amp; ANOVA'!$S$7-N63</f>
        <v>0.22609494312639189</v>
      </c>
      <c r="P63" s="2">
        <f t="shared" si="16"/>
        <v>7.0246149369644385E-3</v>
      </c>
      <c r="R63" s="51">
        <f t="shared" si="17"/>
        <v>1.0337142857142858</v>
      </c>
      <c r="S63" s="2"/>
      <c r="T63" s="2"/>
      <c r="U63" s="2">
        <f t="shared" si="18"/>
        <v>0.4</v>
      </c>
      <c r="V63" s="2">
        <f>(U63/100)*'Data &amp; ANOVA'!$S$7</f>
        <v>9.1075505791094412E-4</v>
      </c>
      <c r="W63" s="2">
        <f>'Data &amp; ANOVA'!$S$7-V63</f>
        <v>0.22677800941982509</v>
      </c>
      <c r="X63" s="2">
        <f t="shared" si="19"/>
        <v>4.0080213975388678E-3</v>
      </c>
      <c r="Z63" s="51">
        <f t="shared" si="20"/>
        <v>1.0377142857142856</v>
      </c>
      <c r="AA63" s="2"/>
      <c r="AB63" s="2"/>
      <c r="AC63" s="2">
        <f t="shared" si="21"/>
        <v>0.4</v>
      </c>
      <c r="AD63" s="2">
        <f>(AC63/100)*'Data &amp; ANOVA'!$S$7</f>
        <v>9.1075505791094412E-4</v>
      </c>
      <c r="AE63" s="2">
        <f>'Data &amp; ANOVA'!$S$7-AD63</f>
        <v>0.22677800941982509</v>
      </c>
      <c r="AF63" s="2">
        <f t="shared" si="22"/>
        <v>4.0080213975388678E-3</v>
      </c>
      <c r="AH63" s="51">
        <f t="shared" si="23"/>
        <v>1.0387096774193547</v>
      </c>
      <c r="AI63" s="2"/>
      <c r="AJ63" s="2"/>
      <c r="AK63" s="2">
        <f t="shared" si="24"/>
        <v>1.8</v>
      </c>
      <c r="AL63" s="2">
        <f>(AK63/100)*'Data &amp; ANOVA'!$S$7</f>
        <v>4.0983977605992487E-3</v>
      </c>
      <c r="AM63" s="2">
        <f>'Data &amp; ANOVA'!$S$7-AL63</f>
        <v>0.22359036671713678</v>
      </c>
      <c r="AN63" s="2">
        <f t="shared" si="25"/>
        <v>1.8163970627671121E-2</v>
      </c>
    </row>
    <row r="64" spans="1:43" x14ac:dyDescent="0.25">
      <c r="B64" s="51">
        <f t="shared" si="11"/>
        <v>2.0641666666666665</v>
      </c>
      <c r="C64" s="2"/>
      <c r="D64" s="2"/>
      <c r="E64" s="2">
        <f t="shared" si="12"/>
        <v>0.9</v>
      </c>
      <c r="F64" s="2">
        <f>(E64/100)*'Data &amp; ANOVA'!$S$7</f>
        <v>2.0491988802996243E-3</v>
      </c>
      <c r="G64" s="2">
        <f>'Data &amp; ANOVA'!$S$7-F64</f>
        <v>0.22563956559743642</v>
      </c>
      <c r="H64" s="2">
        <f t="shared" si="13"/>
        <v>9.0407446521490239E-3</v>
      </c>
      <c r="J64" s="51">
        <f t="shared" si="14"/>
        <v>2.0863157894736837</v>
      </c>
      <c r="K64" s="2"/>
      <c r="L64" s="2"/>
      <c r="M64" s="2">
        <f t="shared" si="15"/>
        <v>4.2</v>
      </c>
      <c r="N64" s="2">
        <f>(M64/100)*'Data &amp; ANOVA'!$S$7</f>
        <v>9.5629281080649147E-3</v>
      </c>
      <c r="O64" s="2">
        <f>'Data &amp; ANOVA'!$S$7-N64</f>
        <v>0.21812583636967112</v>
      </c>
      <c r="P64" s="2">
        <f t="shared" si="16"/>
        <v>4.2907501011276598E-2</v>
      </c>
      <c r="R64" s="51">
        <f t="shared" si="17"/>
        <v>2.0674285714285716</v>
      </c>
      <c r="S64" s="2"/>
      <c r="T64" s="2"/>
      <c r="U64" s="2">
        <f t="shared" si="18"/>
        <v>4.2</v>
      </c>
      <c r="V64" s="2">
        <f>(U64/100)*'Data &amp; ANOVA'!$S$7</f>
        <v>9.5629281080649147E-3</v>
      </c>
      <c r="W64" s="2">
        <f>'Data &amp; ANOVA'!$S$7-V64</f>
        <v>0.21812583636967112</v>
      </c>
      <c r="X64" s="2">
        <f t="shared" si="19"/>
        <v>4.2907501011276598E-2</v>
      </c>
      <c r="Z64" s="51">
        <f t="shared" si="20"/>
        <v>2.0754285714285712</v>
      </c>
      <c r="AA64" s="2"/>
      <c r="AB64" s="2"/>
      <c r="AC64" s="2">
        <f t="shared" si="21"/>
        <v>4.2</v>
      </c>
      <c r="AD64" s="2">
        <f>(AC64/100)*'Data &amp; ANOVA'!$S$7</f>
        <v>9.5629281080649147E-3</v>
      </c>
      <c r="AE64" s="2">
        <f>'Data &amp; ANOVA'!$S$7-AD64</f>
        <v>0.21812583636967112</v>
      </c>
      <c r="AF64" s="2">
        <f t="shared" si="22"/>
        <v>4.2907501011276598E-2</v>
      </c>
      <c r="AH64" s="51">
        <f t="shared" si="23"/>
        <v>2.0774193548387094</v>
      </c>
      <c r="AI64" s="2"/>
      <c r="AJ64" s="2"/>
      <c r="AK64" s="2">
        <f t="shared" si="24"/>
        <v>9.1999999999999993</v>
      </c>
      <c r="AL64" s="2">
        <f>(AK64/100)*'Data &amp; ANOVA'!$S$7</f>
        <v>2.0947366331951715E-2</v>
      </c>
      <c r="AM64" s="2">
        <f>'Data &amp; ANOVA'!$S$7-AL64</f>
        <v>0.20674139814578432</v>
      </c>
      <c r="AN64" s="2">
        <f t="shared" si="25"/>
        <v>9.6510900380843673E-2</v>
      </c>
    </row>
    <row r="65" spans="2:44" x14ac:dyDescent="0.25">
      <c r="B65" s="51">
        <f t="shared" si="11"/>
        <v>3.0962499999999995</v>
      </c>
      <c r="C65" s="2"/>
      <c r="D65" s="2"/>
      <c r="E65" s="2">
        <f t="shared" si="12"/>
        <v>3</v>
      </c>
      <c r="F65" s="2">
        <f>(E65/100)*'Data &amp; ANOVA'!$S$7</f>
        <v>6.8306629343320808E-3</v>
      </c>
      <c r="G65" s="2">
        <f>'Data &amp; ANOVA'!$S$7-F65</f>
        <v>0.22085810154340396</v>
      </c>
      <c r="H65" s="2">
        <f t="shared" si="13"/>
        <v>3.0459207484708439E-2</v>
      </c>
      <c r="J65" s="51">
        <f t="shared" si="14"/>
        <v>3.1294736842105255</v>
      </c>
      <c r="K65" s="2"/>
      <c r="L65" s="2"/>
      <c r="M65" s="2">
        <f t="shared" si="15"/>
        <v>9.9</v>
      </c>
      <c r="N65" s="2">
        <f>(M65/100)*'Data &amp; ANOVA'!$S$7</f>
        <v>2.2541187683295869E-2</v>
      </c>
      <c r="O65" s="2">
        <f>'Data &amp; ANOVA'!$S$7-N65</f>
        <v>0.20514757679444018</v>
      </c>
      <c r="P65" s="2">
        <f t="shared" si="16"/>
        <v>0.10425002137379909</v>
      </c>
      <c r="R65" s="51">
        <f t="shared" si="17"/>
        <v>3.1011428571428574</v>
      </c>
      <c r="S65" s="2"/>
      <c r="T65" s="2"/>
      <c r="U65" s="2">
        <f t="shared" si="18"/>
        <v>11.1</v>
      </c>
      <c r="V65" s="2">
        <f>(U65/100)*'Data &amp; ANOVA'!$S$7</f>
        <v>2.52734528570287E-2</v>
      </c>
      <c r="W65" s="2">
        <f>'Data &amp; ANOVA'!$S$7-V65</f>
        <v>0.20241531162070733</v>
      </c>
      <c r="X65" s="2">
        <f t="shared" si="19"/>
        <v>0.1176580434682325</v>
      </c>
      <c r="Z65" s="51">
        <f t="shared" si="20"/>
        <v>3.113142857142857</v>
      </c>
      <c r="AA65" s="2"/>
      <c r="AB65" s="2"/>
      <c r="AC65" s="2">
        <f t="shared" si="21"/>
        <v>11.1</v>
      </c>
      <c r="AD65" s="2">
        <f>(AC65/100)*'Data &amp; ANOVA'!$S$7</f>
        <v>2.52734528570287E-2</v>
      </c>
      <c r="AE65" s="2">
        <f>'Data &amp; ANOVA'!$S$7-AD65</f>
        <v>0.20241531162070733</v>
      </c>
      <c r="AF65" s="2">
        <f t="shared" si="22"/>
        <v>0.1176580434682325</v>
      </c>
      <c r="AH65" s="51">
        <f t="shared" si="23"/>
        <v>3.1161290322580641</v>
      </c>
      <c r="AI65" s="2"/>
      <c r="AJ65" s="2"/>
      <c r="AK65" s="2">
        <f t="shared" si="24"/>
        <v>18</v>
      </c>
      <c r="AL65" s="2">
        <f>(AK65/100)*'Data &amp; ANOVA'!$S$7</f>
        <v>4.0983977605992483E-2</v>
      </c>
      <c r="AM65" s="2">
        <f>'Data &amp; ANOVA'!$S$7-AL65</f>
        <v>0.18670478687174355</v>
      </c>
      <c r="AN65" s="2">
        <f t="shared" si="25"/>
        <v>0.19845093872383823</v>
      </c>
    </row>
    <row r="66" spans="2:44" x14ac:dyDescent="0.25">
      <c r="B66" s="52">
        <f t="shared" si="11"/>
        <v>4.128333333333333</v>
      </c>
      <c r="C66" s="3"/>
      <c r="D66" s="3"/>
      <c r="E66" s="3">
        <f t="shared" si="12"/>
        <v>7.1</v>
      </c>
      <c r="F66" s="3">
        <f>(E66/100)*'Data &amp; ANOVA'!$S$7</f>
        <v>1.6165902277919256E-2</v>
      </c>
      <c r="G66" s="3">
        <f>'Data &amp; ANOVA'!$S$7-F66</f>
        <v>0.21152286219981678</v>
      </c>
      <c r="H66" s="3">
        <f t="shared" si="13"/>
        <v>7.364654016829851E-2</v>
      </c>
      <c r="J66" s="51">
        <f t="shared" si="14"/>
        <v>4.1726315789473674</v>
      </c>
      <c r="K66" s="2"/>
      <c r="L66" s="2"/>
      <c r="M66" s="2">
        <f t="shared" si="15"/>
        <v>16.5</v>
      </c>
      <c r="N66" s="2">
        <f>(M66/100)*'Data &amp; ANOVA'!$S$7</f>
        <v>3.7568646138826448E-2</v>
      </c>
      <c r="O66" s="2">
        <f>'Data &amp; ANOVA'!$S$7-N66</f>
        <v>0.19012011833890957</v>
      </c>
      <c r="P66" s="2">
        <f t="shared" si="16"/>
        <v>0.18032355413128168</v>
      </c>
      <c r="R66" s="51">
        <f t="shared" si="17"/>
        <v>4.1348571428571432</v>
      </c>
      <c r="S66" s="2"/>
      <c r="T66" s="2"/>
      <c r="U66" s="2">
        <f t="shared" si="18"/>
        <v>18.899999999999999</v>
      </c>
      <c r="V66" s="2">
        <f>(U66/100)*'Data &amp; ANOVA'!$S$7</f>
        <v>4.3033176486292103E-2</v>
      </c>
      <c r="W66" s="2">
        <f>'Data &amp; ANOVA'!$S$7-V66</f>
        <v>0.18465558799144394</v>
      </c>
      <c r="X66" s="2">
        <f t="shared" si="19"/>
        <v>0.209487224866724</v>
      </c>
      <c r="Z66" s="51">
        <f t="shared" si="20"/>
        <v>4.1508571428571424</v>
      </c>
      <c r="AA66" s="2"/>
      <c r="AB66" s="2"/>
      <c r="AC66" s="2">
        <f t="shared" si="21"/>
        <v>19.100000000000001</v>
      </c>
      <c r="AD66" s="2">
        <f>(AC66/100)*'Data &amp; ANOVA'!$S$7</f>
        <v>4.348855401524758E-2</v>
      </c>
      <c r="AE66" s="2">
        <f>'Data &amp; ANOVA'!$S$7-AD66</f>
        <v>0.18420021046248847</v>
      </c>
      <c r="AF66" s="2">
        <f t="shared" si="22"/>
        <v>0.21195636192364525</v>
      </c>
      <c r="AH66" s="53">
        <f t="shared" si="23"/>
        <v>4.1548387096774189</v>
      </c>
      <c r="AI66" s="20"/>
      <c r="AJ66" s="20"/>
      <c r="AK66" s="20">
        <f t="shared" si="24"/>
        <v>27.7</v>
      </c>
      <c r="AL66" s="20">
        <f>(AK66/100)*'Data &amp; ANOVA'!$S$7</f>
        <v>6.3069787760332868E-2</v>
      </c>
      <c r="AM66" s="20">
        <f>'Data &amp; ANOVA'!$S$7-AL66</f>
        <v>0.16461897671740316</v>
      </c>
      <c r="AN66" s="20">
        <f t="shared" si="25"/>
        <v>0.32434605682337236</v>
      </c>
    </row>
    <row r="67" spans="2:44" x14ac:dyDescent="0.25">
      <c r="B67" s="52">
        <f t="shared" si="11"/>
        <v>5.1604166666666664</v>
      </c>
      <c r="C67" s="3"/>
      <c r="D67" s="3"/>
      <c r="E67" s="3">
        <f t="shared" si="12"/>
        <v>11.6</v>
      </c>
      <c r="F67" s="3">
        <f>(E67/100)*'Data &amp; ANOVA'!$S$7</f>
        <v>2.6411896679417377E-2</v>
      </c>
      <c r="G67" s="3">
        <f>'Data &amp; ANOVA'!$S$7-F67</f>
        <v>0.20127686779831866</v>
      </c>
      <c r="H67" s="3">
        <f t="shared" si="13"/>
        <v>0.1232982163444936</v>
      </c>
      <c r="I67" s="25"/>
      <c r="J67" s="53">
        <f t="shared" si="14"/>
        <v>5.2157894736842092</v>
      </c>
      <c r="K67" s="20"/>
      <c r="L67" s="20"/>
      <c r="M67" s="20">
        <f t="shared" si="15"/>
        <v>24.1</v>
      </c>
      <c r="N67" s="20">
        <f>(M67/100)*'Data &amp; ANOVA'!$S$7</f>
        <v>5.4872992239134388E-2</v>
      </c>
      <c r="O67" s="20">
        <f>'Data &amp; ANOVA'!$S$7-N67</f>
        <v>0.17281577223860164</v>
      </c>
      <c r="P67" s="20">
        <f t="shared" si="16"/>
        <v>0.27575350158650713</v>
      </c>
      <c r="Q67" s="25"/>
      <c r="R67" s="53">
        <f t="shared" si="17"/>
        <v>5.168571428571429</v>
      </c>
      <c r="S67" s="20"/>
      <c r="T67" s="20"/>
      <c r="U67" s="20">
        <f t="shared" si="18"/>
        <v>27.7</v>
      </c>
      <c r="V67" s="20">
        <f>(U67/100)*'Data &amp; ANOVA'!$S$7</f>
        <v>6.3069787760332868E-2</v>
      </c>
      <c r="W67" s="20">
        <f>'Data &amp; ANOVA'!$S$7-V67</f>
        <v>0.16461897671740316</v>
      </c>
      <c r="X67" s="20">
        <f t="shared" si="19"/>
        <v>0.32434605682337236</v>
      </c>
      <c r="Y67" s="25"/>
      <c r="Z67" s="53">
        <f t="shared" si="20"/>
        <v>5.1885714285714277</v>
      </c>
      <c r="AA67" s="20"/>
      <c r="AB67" s="20"/>
      <c r="AC67" s="20">
        <f t="shared" si="21"/>
        <v>28.1</v>
      </c>
      <c r="AD67" s="20">
        <f>(AC67/100)*'Data &amp; ANOVA'!$S$7</f>
        <v>6.3980542818243835E-2</v>
      </c>
      <c r="AE67" s="20">
        <f>'Data &amp; ANOVA'!$S$7-AD67</f>
        <v>0.1637082216594922</v>
      </c>
      <c r="AF67" s="20">
        <f t="shared" si="22"/>
        <v>0.32989392126109046</v>
      </c>
      <c r="AG67" s="25"/>
      <c r="AH67" s="53">
        <f t="shared" si="23"/>
        <v>5.193548387096774</v>
      </c>
      <c r="AI67" s="20"/>
      <c r="AJ67" s="20"/>
      <c r="AK67" s="20">
        <f t="shared" si="24"/>
        <v>36.700000000000003</v>
      </c>
      <c r="AL67" s="20">
        <f>(AK67/100)*'Data &amp; ANOVA'!$S$7</f>
        <v>8.3561776563329138E-2</v>
      </c>
      <c r="AM67" s="20">
        <f>'Data &amp; ANOVA'!$S$7-AL67</f>
        <v>0.1441269879144069</v>
      </c>
      <c r="AN67" s="20">
        <f t="shared" si="25"/>
        <v>0.457284856837961</v>
      </c>
      <c r="AO67" s="25"/>
      <c r="AP67" s="25"/>
      <c r="AQ67" s="25"/>
      <c r="AR67" s="25"/>
    </row>
    <row r="68" spans="2:44" x14ac:dyDescent="0.25">
      <c r="B68" s="52">
        <f t="shared" si="11"/>
        <v>6.192499999999999</v>
      </c>
      <c r="C68" s="3"/>
      <c r="D68" s="3"/>
      <c r="E68" s="3">
        <f t="shared" si="12"/>
        <v>16.8</v>
      </c>
      <c r="F68" s="3">
        <f>(E68/100)*'Data &amp; ANOVA'!$S$7</f>
        <v>3.8251712432259659E-2</v>
      </c>
      <c r="G68" s="3">
        <f>'Data &amp; ANOVA'!$S$7-F68</f>
        <v>0.18943705204547637</v>
      </c>
      <c r="H68" s="3">
        <f t="shared" si="13"/>
        <v>0.18392283816092861</v>
      </c>
      <c r="I68" s="25"/>
      <c r="J68" s="53">
        <f t="shared" si="14"/>
        <v>6.258947368421051</v>
      </c>
      <c r="K68" s="20"/>
      <c r="L68" s="20"/>
      <c r="M68" s="20">
        <f t="shared" si="15"/>
        <v>31.9</v>
      </c>
      <c r="N68" s="20">
        <f>(M68/100)*'Data &amp; ANOVA'!$S$7</f>
        <v>7.2632715868397799E-2</v>
      </c>
      <c r="O68" s="20">
        <f>'Data &amp; ANOVA'!$S$7-N68</f>
        <v>0.15505604860933825</v>
      </c>
      <c r="P68" s="20">
        <f t="shared" si="16"/>
        <v>0.3841929728326246</v>
      </c>
      <c r="Q68" s="25"/>
      <c r="R68" s="53">
        <f t="shared" si="17"/>
        <v>6.2022857142857148</v>
      </c>
      <c r="S68" s="20"/>
      <c r="T68" s="20"/>
      <c r="U68" s="20">
        <f t="shared" si="18"/>
        <v>36.4</v>
      </c>
      <c r="V68" s="20">
        <f>(U68/100)*'Data &amp; ANOVA'!$S$7</f>
        <v>8.2878710269895919E-2</v>
      </c>
      <c r="W68" s="20">
        <f>'Data &amp; ANOVA'!$S$7-V68</f>
        <v>0.1448100542078401</v>
      </c>
      <c r="X68" s="20">
        <f t="shared" si="19"/>
        <v>0.452556715642015</v>
      </c>
      <c r="Y68" s="25"/>
      <c r="Z68" s="53">
        <f t="shared" si="20"/>
        <v>6.226285714285714</v>
      </c>
      <c r="AA68" s="20"/>
      <c r="AB68" s="20"/>
      <c r="AC68" s="20">
        <f t="shared" si="21"/>
        <v>36.700000000000003</v>
      </c>
      <c r="AD68" s="20">
        <f>(AC68/100)*'Data &amp; ANOVA'!$S$7</f>
        <v>8.3561776563329138E-2</v>
      </c>
      <c r="AE68" s="20">
        <f>'Data &amp; ANOVA'!$S$7-AD68</f>
        <v>0.1441269879144069</v>
      </c>
      <c r="AF68" s="20">
        <f t="shared" si="22"/>
        <v>0.457284856837961</v>
      </c>
      <c r="AG68" s="25"/>
      <c r="AH68" s="53">
        <f t="shared" si="23"/>
        <v>6.2322580645161283</v>
      </c>
      <c r="AI68" s="20"/>
      <c r="AJ68" s="20"/>
      <c r="AK68" s="20">
        <f t="shared" si="24"/>
        <v>44.7</v>
      </c>
      <c r="AL68" s="20">
        <f>(AK68/100)*'Data &amp; ANOVA'!$S$7</f>
        <v>0.101776877721548</v>
      </c>
      <c r="AM68" s="20">
        <f>'Data &amp; ANOVA'!$S$7-AL68</f>
        <v>0.12591188675618803</v>
      </c>
      <c r="AN68" s="20">
        <f t="shared" si="25"/>
        <v>0.59239727745980231</v>
      </c>
      <c r="AO68" s="25"/>
      <c r="AP68" s="25"/>
      <c r="AQ68" s="25"/>
      <c r="AR68" s="25"/>
    </row>
    <row r="69" spans="2:44" x14ac:dyDescent="0.25">
      <c r="B69" s="53">
        <f t="shared" si="11"/>
        <v>7.2245833333333325</v>
      </c>
      <c r="C69" s="20"/>
      <c r="D69" s="20"/>
      <c r="E69" s="20">
        <f t="shared" si="12"/>
        <v>22.9</v>
      </c>
      <c r="F69" s="20">
        <f>(E69/100)*'Data &amp; ANOVA'!$S$7</f>
        <v>5.214072706540155E-2</v>
      </c>
      <c r="G69" s="20">
        <f>'Data &amp; ANOVA'!$S$7-F69</f>
        <v>0.17554803741233449</v>
      </c>
      <c r="H69" s="20">
        <f t="shared" si="13"/>
        <v>0.26006690541880745</v>
      </c>
      <c r="I69" s="25"/>
      <c r="J69" s="53">
        <f t="shared" si="14"/>
        <v>7.3021052631578929</v>
      </c>
      <c r="K69" s="20"/>
      <c r="L69" s="20"/>
      <c r="M69" s="20">
        <f t="shared" si="15"/>
        <v>39.799999999999997</v>
      </c>
      <c r="N69" s="20">
        <f>(M69/100)*'Data &amp; ANOVA'!$S$7</f>
        <v>9.062012826213893E-2</v>
      </c>
      <c r="O69" s="20">
        <f>'Data &amp; ANOVA'!$S$7-N69</f>
        <v>0.13706863621559712</v>
      </c>
      <c r="P69" s="20">
        <f t="shared" si="16"/>
        <v>0.50749783367331591</v>
      </c>
      <c r="Q69" s="25"/>
      <c r="R69" s="53">
        <f t="shared" si="17"/>
        <v>7.2360000000000007</v>
      </c>
      <c r="S69" s="20"/>
      <c r="T69" s="20"/>
      <c r="U69" s="20">
        <f t="shared" si="18"/>
        <v>40.9</v>
      </c>
      <c r="V69" s="20">
        <f>(U69/100)*'Data &amp; ANOVA'!$S$7</f>
        <v>9.3124704671394026E-2</v>
      </c>
      <c r="W69" s="20">
        <f>'Data &amp; ANOVA'!$S$7-V69</f>
        <v>0.13456405980634201</v>
      </c>
      <c r="X69" s="20">
        <f t="shared" si="19"/>
        <v>0.52593926157603876</v>
      </c>
      <c r="Y69" s="25"/>
      <c r="Z69" s="53">
        <f t="shared" si="20"/>
        <v>7.2639999999999993</v>
      </c>
      <c r="AA69" s="20"/>
      <c r="AB69" s="20"/>
      <c r="AC69" s="20">
        <f t="shared" si="21"/>
        <v>44.5</v>
      </c>
      <c r="AD69" s="20">
        <f>(AC69/100)*'Data &amp; ANOVA'!$S$7</f>
        <v>0.10132150019259253</v>
      </c>
      <c r="AE69" s="20">
        <f>'Data &amp; ANOVA'!$S$7-AD69</f>
        <v>0.1263672642851435</v>
      </c>
      <c r="AF69" s="20">
        <f t="shared" si="22"/>
        <v>0.58878716523570251</v>
      </c>
      <c r="AG69" s="25"/>
      <c r="AH69" s="53">
        <f t="shared" si="23"/>
        <v>7.2709677419354826</v>
      </c>
      <c r="AI69" s="20"/>
      <c r="AJ69" s="20"/>
      <c r="AK69" s="20">
        <f t="shared" si="24"/>
        <v>52.3</v>
      </c>
      <c r="AL69" s="20">
        <f>(AK69/100)*'Data &amp; ANOVA'!$S$7</f>
        <v>0.11908122382185594</v>
      </c>
      <c r="AM69" s="20">
        <f>'Data &amp; ANOVA'!$S$7-AL69</f>
        <v>0.10860754065588009</v>
      </c>
      <c r="AN69" s="20">
        <f t="shared" si="25"/>
        <v>0.74023878809379584</v>
      </c>
      <c r="AO69" s="25"/>
      <c r="AP69" s="25"/>
      <c r="AQ69" s="25"/>
      <c r="AR69" s="25"/>
    </row>
    <row r="70" spans="2:44" x14ac:dyDescent="0.25">
      <c r="B70" s="53">
        <f t="shared" si="11"/>
        <v>8.2566666666666659</v>
      </c>
      <c r="C70" s="20"/>
      <c r="D70" s="20"/>
      <c r="E70" s="20">
        <f t="shared" si="12"/>
        <v>29.1</v>
      </c>
      <c r="F70" s="20">
        <f>(E70/100)*'Data &amp; ANOVA'!$S$7</f>
        <v>6.6257430463021197E-2</v>
      </c>
      <c r="G70" s="20">
        <f>'Data &amp; ANOVA'!$S$7-F70</f>
        <v>0.16143133401471482</v>
      </c>
      <c r="H70" s="20">
        <f t="shared" si="13"/>
        <v>0.34389975245000975</v>
      </c>
      <c r="I70" s="25"/>
      <c r="J70" s="53">
        <f t="shared" si="14"/>
        <v>8.3452631578947347</v>
      </c>
      <c r="K70" s="20"/>
      <c r="L70" s="20"/>
      <c r="M70" s="20">
        <f t="shared" si="15"/>
        <v>47.3</v>
      </c>
      <c r="N70" s="20">
        <f>(M70/100)*'Data &amp; ANOVA'!$S$7</f>
        <v>0.10769678559796914</v>
      </c>
      <c r="O70" s="20">
        <f>'Data &amp; ANOVA'!$S$7-N70</f>
        <v>0.1199919788797669</v>
      </c>
      <c r="P70" s="20">
        <f t="shared" si="16"/>
        <v>0.64055473044077471</v>
      </c>
      <c r="Q70" s="25"/>
      <c r="R70" s="53">
        <f t="shared" si="17"/>
        <v>8.2697142857142865</v>
      </c>
      <c r="S70" s="20"/>
      <c r="T70" s="20"/>
      <c r="U70" s="20">
        <f t="shared" si="18"/>
        <v>48.3</v>
      </c>
      <c r="V70" s="20">
        <f>(U70/100)*'Data &amp; ANOVA'!$S$7</f>
        <v>0.1099736732427465</v>
      </c>
      <c r="W70" s="20">
        <f>'Data &amp; ANOVA'!$S$7-V70</f>
        <v>0.11771509123498954</v>
      </c>
      <c r="X70" s="20">
        <f t="shared" si="19"/>
        <v>0.65971240447370783</v>
      </c>
      <c r="Y70" s="25"/>
      <c r="Z70" s="53">
        <f t="shared" si="20"/>
        <v>8.3017142857142847</v>
      </c>
      <c r="AA70" s="20"/>
      <c r="AB70" s="20"/>
      <c r="AC70" s="20">
        <f t="shared" si="21"/>
        <v>52.1</v>
      </c>
      <c r="AD70" s="20">
        <f>(AC70/100)*'Data &amp; ANOVA'!$S$7</f>
        <v>0.11862584629290047</v>
      </c>
      <c r="AE70" s="20">
        <f>'Data &amp; ANOVA'!$S$7-AD70</f>
        <v>0.10906291818483556</v>
      </c>
      <c r="AF70" s="20">
        <f t="shared" si="22"/>
        <v>0.73605468157122189</v>
      </c>
      <c r="AG70" s="25"/>
      <c r="AH70" s="53">
        <f t="shared" si="23"/>
        <v>8.3096774193548377</v>
      </c>
      <c r="AI70" s="20"/>
      <c r="AJ70" s="20"/>
      <c r="AK70" s="20">
        <f t="shared" si="24"/>
        <v>59.2</v>
      </c>
      <c r="AL70" s="20">
        <f>(AK70/100)*'Data &amp; ANOVA'!$S$7</f>
        <v>0.13479174857081974</v>
      </c>
      <c r="AM70" s="20">
        <f>'Data &amp; ANOVA'!$S$7-AL70</f>
        <v>9.2897015906916292E-2</v>
      </c>
      <c r="AN70" s="20">
        <f t="shared" si="25"/>
        <v>0.89648810457797545</v>
      </c>
      <c r="AO70" s="25"/>
      <c r="AP70" s="25"/>
      <c r="AQ70" s="25"/>
      <c r="AR70" s="25"/>
    </row>
    <row r="71" spans="2:44" x14ac:dyDescent="0.25">
      <c r="B71" s="53">
        <f t="shared" si="11"/>
        <v>9.2887499999999985</v>
      </c>
      <c r="C71" s="20"/>
      <c r="D71" s="20"/>
      <c r="E71" s="20">
        <f t="shared" si="12"/>
        <v>35.299999999999997</v>
      </c>
      <c r="F71" s="20">
        <f>(E71/100)*'Data &amp; ANOVA'!$S$7</f>
        <v>8.0374133860640809E-2</v>
      </c>
      <c r="G71" s="20">
        <f>'Data &amp; ANOVA'!$S$7-F71</f>
        <v>0.14731463061709521</v>
      </c>
      <c r="H71" s="20">
        <f t="shared" si="13"/>
        <v>0.43540898448123655</v>
      </c>
      <c r="I71" s="25"/>
      <c r="J71" s="53">
        <f t="shared" si="14"/>
        <v>9.3884210526315766</v>
      </c>
      <c r="K71" s="20"/>
      <c r="L71" s="20"/>
      <c r="M71" s="20">
        <f t="shared" si="15"/>
        <v>54</v>
      </c>
      <c r="N71" s="20">
        <f>(M71/100)*'Data &amp; ANOVA'!$S$7</f>
        <v>0.12295193281797746</v>
      </c>
      <c r="O71" s="20">
        <f>'Data &amp; ANOVA'!$S$7-N71</f>
        <v>0.10473683165975857</v>
      </c>
      <c r="P71" s="20">
        <f t="shared" si="16"/>
        <v>0.77652878949899651</v>
      </c>
      <c r="Q71" s="25"/>
      <c r="R71" s="53">
        <f t="shared" si="17"/>
        <v>9.3034285714285723</v>
      </c>
      <c r="S71" s="20"/>
      <c r="T71" s="20"/>
      <c r="U71" s="20">
        <f t="shared" si="18"/>
        <v>55.9</v>
      </c>
      <c r="V71" s="20">
        <f>(U71/100)*'Data &amp; ANOVA'!$S$7</f>
        <v>0.12727801934305444</v>
      </c>
      <c r="W71" s="20">
        <f>'Data &amp; ANOVA'!$S$7-V71</f>
        <v>0.10041074513468159</v>
      </c>
      <c r="X71" s="20">
        <f t="shared" si="19"/>
        <v>0.81871040353529101</v>
      </c>
      <c r="Y71" s="25"/>
      <c r="Z71" s="53">
        <f t="shared" si="20"/>
        <v>9.3394285714285701</v>
      </c>
      <c r="AA71" s="20"/>
      <c r="AB71" s="20"/>
      <c r="AC71" s="20">
        <f t="shared" si="21"/>
        <v>58.7</v>
      </c>
      <c r="AD71" s="20">
        <f>(AC71/100)*'Data &amp; ANOVA'!$S$7</f>
        <v>0.13365330474843107</v>
      </c>
      <c r="AE71" s="20">
        <f>'Data &amp; ANOVA'!$S$7-AD71</f>
        <v>9.4035459729304965E-2</v>
      </c>
      <c r="AF71" s="20">
        <f t="shared" si="22"/>
        <v>0.88430768602110443</v>
      </c>
      <c r="AG71" s="25"/>
      <c r="AH71" s="53">
        <f t="shared" si="23"/>
        <v>9.3483870967741929</v>
      </c>
      <c r="AI71" s="20"/>
      <c r="AJ71" s="20"/>
      <c r="AK71" s="20">
        <f t="shared" si="24"/>
        <v>65.599999999999994</v>
      </c>
      <c r="AL71" s="20">
        <f>(AK71/100)*'Data &amp; ANOVA'!$S$7</f>
        <v>0.14936382949739482</v>
      </c>
      <c r="AM71" s="20">
        <f>'Data &amp; ANOVA'!$S$7-AL71</f>
        <v>7.832493498034121E-2</v>
      </c>
      <c r="AN71" s="20">
        <f t="shared" si="25"/>
        <v>1.0671136216087385</v>
      </c>
      <c r="AO71" s="25"/>
      <c r="AP71" s="25"/>
      <c r="AQ71" s="25"/>
      <c r="AR71" s="25"/>
    </row>
    <row r="72" spans="2:44" x14ac:dyDescent="0.25">
      <c r="B72" s="53">
        <f t="shared" si="11"/>
        <v>10.320833333333333</v>
      </c>
      <c r="C72" s="20"/>
      <c r="D72" s="20"/>
      <c r="E72" s="20">
        <f t="shared" si="12"/>
        <v>41.4</v>
      </c>
      <c r="F72" s="20">
        <f>(E72/100)*'Data &amp; ANOVA'!$S$7</f>
        <v>9.4263148493782714E-2</v>
      </c>
      <c r="G72" s="20">
        <f>'Data &amp; ANOVA'!$S$7-F72</f>
        <v>0.13342561598395331</v>
      </c>
      <c r="H72" s="20">
        <f t="shared" si="13"/>
        <v>0.53443548940512453</v>
      </c>
      <c r="I72" s="25"/>
      <c r="J72" s="53">
        <f t="shared" si="14"/>
        <v>10.431578947368418</v>
      </c>
      <c r="K72" s="20"/>
      <c r="L72" s="20"/>
      <c r="M72" s="20">
        <f t="shared" si="15"/>
        <v>60.9</v>
      </c>
      <c r="N72" s="20">
        <f>(M72/100)*'Data &amp; ANOVA'!$S$7</f>
        <v>0.13866245756694123</v>
      </c>
      <c r="O72" s="20">
        <f>'Data &amp; ANOVA'!$S$7-N72</f>
        <v>8.90263069107948E-2</v>
      </c>
      <c r="P72" s="20">
        <f t="shared" si="16"/>
        <v>0.93904771899677109</v>
      </c>
      <c r="Q72" s="25"/>
      <c r="R72" s="53">
        <f t="shared" si="17"/>
        <v>10.337142857142858</v>
      </c>
      <c r="S72" s="20"/>
      <c r="T72" s="20"/>
      <c r="U72" s="20">
        <f t="shared" si="18"/>
        <v>62.7</v>
      </c>
      <c r="V72" s="20">
        <f>(U72/100)*'Data &amp; ANOVA'!$S$7</f>
        <v>0.14276085532754049</v>
      </c>
      <c r="W72" s="20">
        <f>'Data &amp; ANOVA'!$S$7-V72</f>
        <v>8.4927909150195546E-2</v>
      </c>
      <c r="X72" s="20">
        <f t="shared" si="19"/>
        <v>0.98617685933832155</v>
      </c>
      <c r="Y72" s="25"/>
      <c r="Z72" s="53">
        <f t="shared" si="20"/>
        <v>10.377142857142855</v>
      </c>
      <c r="AA72" s="20"/>
      <c r="AB72" s="20"/>
      <c r="AC72" s="20">
        <f t="shared" si="21"/>
        <v>64.900000000000006</v>
      </c>
      <c r="AD72" s="20">
        <f>(AC72/100)*'Data &amp; ANOVA'!$S$7</f>
        <v>0.14777000814605068</v>
      </c>
      <c r="AE72" s="20">
        <f>'Data &amp; ANOVA'!$S$7-AD72</f>
        <v>7.9918756331685353E-2</v>
      </c>
      <c r="AF72" s="20">
        <f t="shared" si="22"/>
        <v>1.0469690555162712</v>
      </c>
      <c r="AG72" s="25"/>
      <c r="AH72" s="53">
        <f t="shared" si="23"/>
        <v>10.387096774193548</v>
      </c>
      <c r="AI72" s="20"/>
      <c r="AJ72" s="20"/>
      <c r="AK72" s="20">
        <f t="shared" si="24"/>
        <v>70.8</v>
      </c>
      <c r="AL72" s="20">
        <f>(AK72/100)*'Data &amp; ANOVA'!$S$7</f>
        <v>0.16120364525023712</v>
      </c>
      <c r="AM72" s="20">
        <f>'Data &amp; ANOVA'!$S$7-AL72</f>
        <v>6.6485119227498918E-2</v>
      </c>
      <c r="AN72" s="20">
        <f t="shared" si="25"/>
        <v>1.2310014767138555</v>
      </c>
      <c r="AO72" s="25"/>
      <c r="AP72" s="25"/>
      <c r="AQ72" s="25"/>
      <c r="AR72" s="25"/>
    </row>
    <row r="73" spans="2:44" x14ac:dyDescent="0.25">
      <c r="B73" s="53">
        <f t="shared" si="11"/>
        <v>11.352916666666665</v>
      </c>
      <c r="C73" s="20"/>
      <c r="D73" s="20"/>
      <c r="E73" s="20">
        <f t="shared" si="12"/>
        <v>47.3</v>
      </c>
      <c r="F73" s="20">
        <f>(E73/100)*'Data &amp; ANOVA'!$S$7</f>
        <v>0.10769678559796914</v>
      </c>
      <c r="G73" s="20">
        <f>'Data &amp; ANOVA'!$S$7-F73</f>
        <v>0.1199919788797669</v>
      </c>
      <c r="H73" s="20">
        <f t="shared" si="13"/>
        <v>0.64055473044077471</v>
      </c>
      <c r="I73" s="25"/>
      <c r="J73" s="53">
        <f t="shared" si="14"/>
        <v>11.47473684210526</v>
      </c>
      <c r="K73" s="20"/>
      <c r="L73" s="20"/>
      <c r="M73" s="20">
        <f t="shared" si="15"/>
        <v>67</v>
      </c>
      <c r="N73" s="20">
        <f>(M73/100)*'Data &amp; ANOVA'!$S$7</f>
        <v>0.15255147220008314</v>
      </c>
      <c r="O73" s="20">
        <f>'Data &amp; ANOVA'!$S$7-N73</f>
        <v>7.5137292277652895E-2</v>
      </c>
      <c r="P73" s="20">
        <f t="shared" si="16"/>
        <v>1.1086626245216111</v>
      </c>
      <c r="Q73" s="25"/>
      <c r="R73" s="53">
        <f t="shared" si="17"/>
        <v>11.370857142857144</v>
      </c>
      <c r="S73" s="20"/>
      <c r="T73" s="20"/>
      <c r="U73" s="20">
        <f t="shared" si="18"/>
        <v>68.7</v>
      </c>
      <c r="V73" s="20">
        <f>(U73/100)*'Data &amp; ANOVA'!$S$7</f>
        <v>0.15642218119620466</v>
      </c>
      <c r="W73" s="20">
        <f>'Data &amp; ANOVA'!$S$7-V73</f>
        <v>7.1266583281531376E-2</v>
      </c>
      <c r="X73" s="20">
        <f t="shared" si="19"/>
        <v>1.1615520884419839</v>
      </c>
      <c r="Y73" s="25"/>
      <c r="Z73" s="53">
        <f t="shared" si="20"/>
        <v>11.414857142857141</v>
      </c>
      <c r="AA73" s="20"/>
      <c r="AB73" s="20"/>
      <c r="AC73" s="20">
        <f t="shared" si="21"/>
        <v>70.599999999999994</v>
      </c>
      <c r="AD73" s="20">
        <f>(AC73/100)*'Data &amp; ANOVA'!$S$7</f>
        <v>0.16074826772128162</v>
      </c>
      <c r="AE73" s="20">
        <f>'Data &amp; ANOVA'!$S$7-AD73</f>
        <v>6.6940496756454415E-2</v>
      </c>
      <c r="AF73" s="20">
        <f t="shared" si="22"/>
        <v>1.2241755116434552</v>
      </c>
      <c r="AG73" s="25"/>
      <c r="AH73" s="53">
        <f t="shared" si="23"/>
        <v>11.425806451612901</v>
      </c>
      <c r="AI73" s="20"/>
      <c r="AJ73" s="20"/>
      <c r="AK73" s="20">
        <f t="shared" si="24"/>
        <v>75.8</v>
      </c>
      <c r="AL73" s="20">
        <f>(AK73/100)*'Data &amp; ANOVA'!$S$7</f>
        <v>0.17258808347412391</v>
      </c>
      <c r="AM73" s="20">
        <f>'Data &amp; ANOVA'!$S$7-AL73</f>
        <v>5.5100681003612123E-2</v>
      </c>
      <c r="AN73" s="20">
        <f t="shared" si="25"/>
        <v>1.4188175528254505</v>
      </c>
      <c r="AO73" s="25"/>
      <c r="AP73" s="25"/>
      <c r="AQ73" s="25"/>
      <c r="AR73" s="25"/>
    </row>
    <row r="74" spans="2:44" x14ac:dyDescent="0.25">
      <c r="B74" s="53">
        <f t="shared" si="11"/>
        <v>12.384999999999998</v>
      </c>
      <c r="C74" s="20"/>
      <c r="D74" s="20"/>
      <c r="E74" s="20">
        <f t="shared" si="12"/>
        <v>53.3</v>
      </c>
      <c r="F74" s="20">
        <f>(E74/100)*'Data &amp; ANOVA'!$S$7</f>
        <v>0.12135811146663329</v>
      </c>
      <c r="G74" s="20">
        <f>'Data &amp; ANOVA'!$S$7-F74</f>
        <v>0.10633065301110274</v>
      </c>
      <c r="H74" s="20">
        <f t="shared" si="13"/>
        <v>0.76142602131323966</v>
      </c>
      <c r="I74" s="25"/>
      <c r="J74" s="53">
        <f t="shared" si="14"/>
        <v>12.517894736842102</v>
      </c>
      <c r="K74" s="20"/>
      <c r="L74" s="20"/>
      <c r="M74" s="20">
        <f t="shared" si="15"/>
        <v>72.5</v>
      </c>
      <c r="N74" s="20">
        <f>(M74/100)*'Data &amp; ANOVA'!$S$7</f>
        <v>0.16507435424635861</v>
      </c>
      <c r="O74" s="20">
        <f>'Data &amp; ANOVA'!$S$7-N74</f>
        <v>6.2614410231377426E-2</v>
      </c>
      <c r="P74" s="20">
        <f t="shared" si="16"/>
        <v>1.2909841813155656</v>
      </c>
      <c r="Q74" s="25"/>
      <c r="R74" s="53">
        <f t="shared" si="17"/>
        <v>12.40457142857143</v>
      </c>
      <c r="S74" s="20"/>
      <c r="T74" s="20"/>
      <c r="U74" s="20">
        <f t="shared" si="18"/>
        <v>74.400000000000006</v>
      </c>
      <c r="V74" s="20">
        <f>(U74/100)*'Data &amp; ANOVA'!$S$7</f>
        <v>0.16940044077143562</v>
      </c>
      <c r="W74" s="20">
        <f>'Data &amp; ANOVA'!$S$7-V74</f>
        <v>5.828832370630041E-2</v>
      </c>
      <c r="X74" s="20">
        <f t="shared" si="19"/>
        <v>1.3625778345025747</v>
      </c>
      <c r="Y74" s="25"/>
      <c r="Z74" s="53">
        <f t="shared" si="20"/>
        <v>12.452571428571428</v>
      </c>
      <c r="AA74" s="20"/>
      <c r="AB74" s="20"/>
      <c r="AC74" s="20">
        <f t="shared" si="21"/>
        <v>76</v>
      </c>
      <c r="AD74" s="20">
        <f>(AC74/100)*'Data &amp; ANOVA'!$S$7</f>
        <v>0.17304346100307938</v>
      </c>
      <c r="AE74" s="20">
        <f>'Data &amp; ANOVA'!$S$7-AD74</f>
        <v>5.4645303474656653E-2</v>
      </c>
      <c r="AF74" s="20">
        <f t="shared" si="22"/>
        <v>1.4271163556401456</v>
      </c>
      <c r="AG74" s="25"/>
      <c r="AH74" s="52">
        <f t="shared" si="23"/>
        <v>12.464516129032257</v>
      </c>
      <c r="AI74" s="3"/>
      <c r="AJ74" s="3"/>
      <c r="AK74" s="3">
        <f t="shared" si="24"/>
        <v>80.5</v>
      </c>
      <c r="AL74" s="3">
        <f>(AK74/100)*'Data &amp; ANOVA'!$S$7</f>
        <v>0.18328945540457753</v>
      </c>
      <c r="AM74" s="3">
        <f>'Data &amp; ANOVA'!$S$7-AL74</f>
        <v>4.4399309073158505E-2</v>
      </c>
      <c r="AN74" s="3">
        <f t="shared" si="25"/>
        <v>1.6347557204183907</v>
      </c>
      <c r="AO74" s="25"/>
      <c r="AP74" s="25"/>
      <c r="AQ74" s="25"/>
      <c r="AR74" s="25"/>
    </row>
    <row r="75" spans="2:44" x14ac:dyDescent="0.25">
      <c r="B75" s="53">
        <f t="shared" si="11"/>
        <v>13.417083333333332</v>
      </c>
      <c r="C75" s="20"/>
      <c r="D75" s="20"/>
      <c r="E75" s="20">
        <f t="shared" si="12"/>
        <v>58.7</v>
      </c>
      <c r="F75" s="20">
        <f>(E75/100)*'Data &amp; ANOVA'!$S$7</f>
        <v>0.13365330474843107</v>
      </c>
      <c r="G75" s="20">
        <f>'Data &amp; ANOVA'!$S$7-F75</f>
        <v>9.4035459729304965E-2</v>
      </c>
      <c r="H75" s="20">
        <f t="shared" si="13"/>
        <v>0.88430768602110443</v>
      </c>
      <c r="I75" s="25"/>
      <c r="J75" s="53">
        <f t="shared" si="14"/>
        <v>13.561052631578944</v>
      </c>
      <c r="K75" s="20"/>
      <c r="L75" s="20"/>
      <c r="M75" s="20">
        <f t="shared" si="15"/>
        <v>77.7</v>
      </c>
      <c r="N75" s="20">
        <f>(M75/100)*'Data &amp; ANOVA'!$S$7</f>
        <v>0.1769141699992009</v>
      </c>
      <c r="O75" s="20">
        <f>'Data &amp; ANOVA'!$S$7-N75</f>
        <v>5.0774594478535134E-2</v>
      </c>
      <c r="P75" s="20">
        <f t="shared" si="16"/>
        <v>1.5005835075220184</v>
      </c>
      <c r="Q75" s="25"/>
      <c r="R75" s="53">
        <f t="shared" si="17"/>
        <v>13.438285714285715</v>
      </c>
      <c r="S75" s="20"/>
      <c r="T75" s="20"/>
      <c r="U75" s="20">
        <f t="shared" si="18"/>
        <v>79.3</v>
      </c>
      <c r="V75" s="20">
        <f>(U75/100)*'Data &amp; ANOVA'!$S$7</f>
        <v>0.18055719023084466</v>
      </c>
      <c r="W75" s="20">
        <f>'Data &amp; ANOVA'!$S$7-V75</f>
        <v>4.7131574246891378E-2</v>
      </c>
      <c r="X75" s="20">
        <f t="shared" si="19"/>
        <v>1.5750364857167676</v>
      </c>
      <c r="Y75" s="25"/>
      <c r="Z75" s="52">
        <f t="shared" si="20"/>
        <v>13.490285714285713</v>
      </c>
      <c r="AA75" s="3"/>
      <c r="AB75" s="3"/>
      <c r="AC75" s="3">
        <f t="shared" si="21"/>
        <v>80.3</v>
      </c>
      <c r="AD75" s="3">
        <f>(AC75/100)*'Data &amp; ANOVA'!$S$7</f>
        <v>0.18283407787562203</v>
      </c>
      <c r="AE75" s="3">
        <f>'Data &amp; ANOVA'!$S$7-AD75</f>
        <v>4.4854686602114002E-2</v>
      </c>
      <c r="AF75" s="3">
        <f t="shared" si="22"/>
        <v>1.6245515502441483</v>
      </c>
      <c r="AG75" s="25"/>
      <c r="AH75" s="52">
        <f t="shared" si="23"/>
        <v>13.503225806451612</v>
      </c>
      <c r="AI75" s="3"/>
      <c r="AJ75" s="3"/>
      <c r="AK75" s="3">
        <f t="shared" si="24"/>
        <v>84.8</v>
      </c>
      <c r="AL75" s="3">
        <f>(AK75/100)*'Data &amp; ANOVA'!$S$7</f>
        <v>0.19308007227712015</v>
      </c>
      <c r="AM75" s="3">
        <f>'Data &amp; ANOVA'!$S$7-AL75</f>
        <v>3.4608692200615881E-2</v>
      </c>
      <c r="AN75" s="3">
        <f t="shared" si="25"/>
        <v>1.8838747581358606</v>
      </c>
      <c r="AO75" s="25"/>
      <c r="AP75" s="25"/>
      <c r="AQ75" s="25"/>
      <c r="AR75" s="25"/>
    </row>
    <row r="76" spans="2:44" x14ac:dyDescent="0.25">
      <c r="B76" s="53">
        <f t="shared" si="11"/>
        <v>14.449166666666665</v>
      </c>
      <c r="C76" s="20"/>
      <c r="D76" s="20"/>
      <c r="E76" s="20">
        <f t="shared" si="12"/>
        <v>63.9</v>
      </c>
      <c r="F76" s="20">
        <f>(E76/100)*'Data &amp; ANOVA'!$S$7</f>
        <v>0.14549312050127333</v>
      </c>
      <c r="G76" s="20">
        <f>'Data &amp; ANOVA'!$S$7-F76</f>
        <v>8.2195643976462701E-2</v>
      </c>
      <c r="H76" s="20">
        <f t="shared" si="13"/>
        <v>1.0188773206492563</v>
      </c>
      <c r="I76" s="25"/>
      <c r="J76" s="52">
        <f t="shared" si="14"/>
        <v>14.604210526315786</v>
      </c>
      <c r="K76" s="3"/>
      <c r="L76" s="3"/>
      <c r="M76" s="3">
        <f t="shared" si="15"/>
        <v>82.4</v>
      </c>
      <c r="N76" s="3">
        <f>(M76/100)*'Data &amp; ANOVA'!$S$7</f>
        <v>0.18761554192965452</v>
      </c>
      <c r="O76" s="3">
        <f>'Data &amp; ANOVA'!$S$7-N76</f>
        <v>4.0073222548081516E-2</v>
      </c>
      <c r="P76" s="3">
        <f t="shared" si="16"/>
        <v>1.7372712839439859</v>
      </c>
      <c r="Q76" s="25"/>
      <c r="R76" s="52">
        <f t="shared" si="17"/>
        <v>14.472000000000001</v>
      </c>
      <c r="S76" s="3"/>
      <c r="T76" s="3"/>
      <c r="U76" s="3">
        <f t="shared" si="18"/>
        <v>84.3</v>
      </c>
      <c r="V76" s="3">
        <f>(U76/100)*'Data &amp; ANOVA'!$S$7</f>
        <v>0.19194162845473148</v>
      </c>
      <c r="W76" s="3">
        <f>'Data &amp; ANOVA'!$S$7-V76</f>
        <v>3.5747136023004555E-2</v>
      </c>
      <c r="X76" s="3">
        <f t="shared" si="19"/>
        <v>1.8515094736338291</v>
      </c>
      <c r="Y76" s="25"/>
      <c r="Z76" s="52">
        <f t="shared" si="20"/>
        <v>14.527999999999999</v>
      </c>
      <c r="AA76" s="3"/>
      <c r="AB76" s="3"/>
      <c r="AC76" s="3">
        <f t="shared" si="21"/>
        <v>84.5</v>
      </c>
      <c r="AD76" s="3">
        <f>(AC76/100)*'Data &amp; ANOVA'!$S$7</f>
        <v>0.19239700598368695</v>
      </c>
      <c r="AE76" s="3">
        <f>'Data &amp; ANOVA'!$S$7-AD76</f>
        <v>3.5291758494049086E-2</v>
      </c>
      <c r="AF76" s="3">
        <f t="shared" si="22"/>
        <v>1.8643301620628903</v>
      </c>
      <c r="AG76" s="25"/>
      <c r="AH76" s="52">
        <f t="shared" si="23"/>
        <v>14.541935483870965</v>
      </c>
      <c r="AI76" s="3"/>
      <c r="AJ76" s="3"/>
      <c r="AK76" s="3">
        <f t="shared" si="24"/>
        <v>88.8</v>
      </c>
      <c r="AL76" s="3">
        <f>(AK76/100)*'Data &amp; ANOVA'!$S$7</f>
        <v>0.2021876228562296</v>
      </c>
      <c r="AM76" s="3">
        <f>'Data &amp; ANOVA'!$S$7-AL76</f>
        <v>2.5501141621506435E-2</v>
      </c>
      <c r="AN76" s="3">
        <f t="shared" si="25"/>
        <v>2.1892564076870427</v>
      </c>
      <c r="AO76" s="25"/>
      <c r="AP76" s="25"/>
      <c r="AQ76" s="25"/>
      <c r="AR76" s="25"/>
    </row>
    <row r="77" spans="2:44" x14ac:dyDescent="0.25">
      <c r="B77" s="53">
        <f t="shared" si="11"/>
        <v>15.481249999999999</v>
      </c>
      <c r="C77" s="20"/>
      <c r="D77" s="20"/>
      <c r="E77" s="20">
        <f t="shared" si="12"/>
        <v>68.7</v>
      </c>
      <c r="F77" s="20">
        <f>(E77/100)*'Data &amp; ANOVA'!$S$7</f>
        <v>0.15642218119620466</v>
      </c>
      <c r="G77" s="20">
        <f>'Data &amp; ANOVA'!$S$7-F77</f>
        <v>7.1266583281531376E-2</v>
      </c>
      <c r="H77" s="20">
        <f t="shared" si="13"/>
        <v>1.1615520884419839</v>
      </c>
      <c r="I77" s="25"/>
      <c r="J77" s="52">
        <f t="shared" si="14"/>
        <v>15.647368421052628</v>
      </c>
      <c r="K77" s="3"/>
      <c r="L77" s="3"/>
      <c r="M77" s="3">
        <f t="shared" si="15"/>
        <v>86.4</v>
      </c>
      <c r="N77" s="3">
        <f>(M77/100)*'Data &amp; ANOVA'!$S$7</f>
        <v>0.19672309250876396</v>
      </c>
      <c r="O77" s="3">
        <f>'Data &amp; ANOVA'!$S$7-N77</f>
        <v>3.0965671968972069E-2</v>
      </c>
      <c r="P77" s="3">
        <f t="shared" si="16"/>
        <v>1.995100393246086</v>
      </c>
      <c r="Q77" s="25"/>
      <c r="R77" s="52">
        <f t="shared" si="17"/>
        <v>15.505714285714287</v>
      </c>
      <c r="S77" s="3"/>
      <c r="T77" s="3"/>
      <c r="U77" s="3">
        <f t="shared" si="18"/>
        <v>88.1</v>
      </c>
      <c r="V77" s="3">
        <f>(U77/100)*'Data &amp; ANOVA'!$S$7</f>
        <v>0.20059380150488543</v>
      </c>
      <c r="W77" s="3">
        <f>'Data &amp; ANOVA'!$S$7-V77</f>
        <v>2.7094962972850606E-2</v>
      </c>
      <c r="X77" s="3">
        <f t="shared" si="19"/>
        <v>2.1286317858706072</v>
      </c>
      <c r="Y77" s="25"/>
      <c r="Z77" s="52">
        <f t="shared" si="20"/>
        <v>15.565714285714284</v>
      </c>
      <c r="AA77" s="3"/>
      <c r="AB77" s="3"/>
      <c r="AC77" s="3">
        <f t="shared" si="21"/>
        <v>88.1</v>
      </c>
      <c r="AD77" s="3">
        <f>(AC77/100)*'Data &amp; ANOVA'!$S$7</f>
        <v>0.20059380150488543</v>
      </c>
      <c r="AE77" s="3">
        <f>'Data &amp; ANOVA'!$S$7-AD77</f>
        <v>2.7094962972850606E-2</v>
      </c>
      <c r="AF77" s="3">
        <f t="shared" si="22"/>
        <v>2.1286317858706072</v>
      </c>
      <c r="AG77" s="25"/>
      <c r="AH77" s="52">
        <f t="shared" si="23"/>
        <v>15.58064516129032</v>
      </c>
      <c r="AI77" s="3"/>
      <c r="AJ77" s="3"/>
      <c r="AK77" s="3">
        <f t="shared" si="24"/>
        <v>92.6</v>
      </c>
      <c r="AL77" s="3">
        <f>(AK77/100)*'Data &amp; ANOVA'!$S$7</f>
        <v>0.21083979590638355</v>
      </c>
      <c r="AM77" s="3">
        <f>'Data &amp; ANOVA'!$S$7-AL77</f>
        <v>1.6848968571352485E-2</v>
      </c>
      <c r="AN77" s="3">
        <f t="shared" si="25"/>
        <v>2.6036901857779662</v>
      </c>
      <c r="AO77" s="25"/>
      <c r="AP77" s="25"/>
      <c r="AQ77" s="25"/>
      <c r="AR77" s="25"/>
    </row>
    <row r="78" spans="2:44" x14ac:dyDescent="0.25">
      <c r="B78" s="53">
        <f t="shared" si="11"/>
        <v>16.513333333333332</v>
      </c>
      <c r="C78" s="20"/>
      <c r="D78" s="20"/>
      <c r="E78" s="20">
        <f t="shared" si="12"/>
        <v>73.2</v>
      </c>
      <c r="F78" s="20">
        <f>(E78/100)*'Data &amp; ANOVA'!$S$7</f>
        <v>0.16666817559770278</v>
      </c>
      <c r="G78" s="20">
        <f>'Data &amp; ANOVA'!$S$7-F78</f>
        <v>6.1020588880033255E-2</v>
      </c>
      <c r="H78" s="20">
        <f t="shared" si="13"/>
        <v>1.3167682984712803</v>
      </c>
      <c r="I78" s="25"/>
      <c r="J78" s="52">
        <f t="shared" si="14"/>
        <v>16.690526315789469</v>
      </c>
      <c r="K78" s="3"/>
      <c r="L78" s="3"/>
      <c r="M78" s="3">
        <f t="shared" si="15"/>
        <v>90.5</v>
      </c>
      <c r="N78" s="3">
        <f>(M78/100)*'Data &amp; ANOVA'!$S$7</f>
        <v>0.20605833185235112</v>
      </c>
      <c r="O78" s="3">
        <f>'Data &amp; ANOVA'!$S$7-N78</f>
        <v>2.1630432625384916E-2</v>
      </c>
      <c r="P78" s="3">
        <f t="shared" si="16"/>
        <v>2.3538783873815965</v>
      </c>
      <c r="Q78" s="25"/>
      <c r="R78" s="52">
        <f t="shared" si="17"/>
        <v>16.539428571428573</v>
      </c>
      <c r="S78" s="3"/>
      <c r="T78" s="3"/>
      <c r="U78" s="3">
        <f t="shared" si="18"/>
        <v>92.1</v>
      </c>
      <c r="V78" s="3">
        <f>(U78/100)*'Data &amp; ANOVA'!$S$7</f>
        <v>0.20970135208399487</v>
      </c>
      <c r="W78" s="3">
        <f>'Data &amp; ANOVA'!$S$7-V78</f>
        <v>1.7987412393741159E-2</v>
      </c>
      <c r="X78" s="3">
        <f t="shared" si="19"/>
        <v>2.5383074265151149</v>
      </c>
      <c r="Y78" s="25"/>
      <c r="Z78" s="52">
        <f t="shared" si="20"/>
        <v>16.603428571428569</v>
      </c>
      <c r="AA78" s="3"/>
      <c r="AB78" s="3"/>
      <c r="AC78" s="3">
        <f t="shared" si="21"/>
        <v>91.9</v>
      </c>
      <c r="AD78" s="3">
        <f>(AC78/100)*'Data &amp; ANOVA'!$S$7</f>
        <v>0.20924597455503943</v>
      </c>
      <c r="AE78" s="3">
        <f>'Data &amp; ANOVA'!$S$7-AD78</f>
        <v>1.8442789922696601E-2</v>
      </c>
      <c r="AF78" s="3">
        <f t="shared" si="22"/>
        <v>2.5133061243096995</v>
      </c>
      <c r="AG78" s="25"/>
      <c r="AH78" s="52">
        <f t="shared" si="23"/>
        <v>16.619354838709675</v>
      </c>
      <c r="AI78" s="3"/>
      <c r="AJ78" s="3"/>
      <c r="AK78" s="3">
        <f t="shared" si="24"/>
        <v>95.4</v>
      </c>
      <c r="AL78" s="3">
        <f>(AK78/100)*'Data &amp; ANOVA'!$S$7</f>
        <v>0.21721508131176021</v>
      </c>
      <c r="AM78" s="3">
        <f>'Data &amp; ANOVA'!$S$7-AL78</f>
        <v>1.0473683165975828E-2</v>
      </c>
      <c r="AN78" s="3">
        <f t="shared" si="25"/>
        <v>3.0791138824930449</v>
      </c>
      <c r="AO78" s="25"/>
      <c r="AP78" s="25"/>
      <c r="AQ78" s="25"/>
      <c r="AR78" s="25"/>
    </row>
    <row r="79" spans="2:44" x14ac:dyDescent="0.25">
      <c r="B79" s="53">
        <f t="shared" si="11"/>
        <v>17.545416666666664</v>
      </c>
      <c r="C79" s="20"/>
      <c r="D79" s="20"/>
      <c r="E79" s="20">
        <f t="shared" si="12"/>
        <v>77.400000000000006</v>
      </c>
      <c r="F79" s="20">
        <f>(E79/100)*'Data &amp; ANOVA'!$S$7</f>
        <v>0.17623110370576769</v>
      </c>
      <c r="G79" s="20">
        <f>'Data &amp; ANOVA'!$S$7-F79</f>
        <v>5.1457660771968339E-2</v>
      </c>
      <c r="H79" s="20">
        <f t="shared" si="13"/>
        <v>1.4872202797098513</v>
      </c>
      <c r="I79" s="25"/>
      <c r="J79" s="52">
        <f t="shared" si="14"/>
        <v>17.733684210526313</v>
      </c>
      <c r="K79" s="3"/>
      <c r="L79" s="3"/>
      <c r="M79" s="3">
        <f t="shared" si="15"/>
        <v>93.8</v>
      </c>
      <c r="N79" s="3">
        <f>(M79/100)*'Data &amp; ANOVA'!$S$7</f>
        <v>0.21357206108011639</v>
      </c>
      <c r="O79" s="3">
        <f>'Data &amp; ANOVA'!$S$7-N79</f>
        <v>1.411670339761964E-2</v>
      </c>
      <c r="P79" s="3">
        <f t="shared" si="16"/>
        <v>2.7806208939370451</v>
      </c>
      <c r="Q79" s="25"/>
      <c r="R79" s="52">
        <f t="shared" si="17"/>
        <v>17.573142857142859</v>
      </c>
      <c r="S79" s="3"/>
      <c r="T79" s="3"/>
      <c r="U79" s="3">
        <f t="shared" si="18"/>
        <v>95.4</v>
      </c>
      <c r="V79" s="3">
        <f>(U79/100)*'Data &amp; ANOVA'!$S$7</f>
        <v>0.21721508131176021</v>
      </c>
      <c r="W79" s="3">
        <f>'Data &amp; ANOVA'!$S$7-V79</f>
        <v>1.0473683165975828E-2</v>
      </c>
      <c r="X79" s="3">
        <f t="shared" si="19"/>
        <v>3.0791138824930449</v>
      </c>
      <c r="Y79" s="25"/>
      <c r="Z79" s="52">
        <f t="shared" si="20"/>
        <v>17.641142857142857</v>
      </c>
      <c r="AA79" s="3"/>
      <c r="AB79" s="3"/>
      <c r="AC79" s="3">
        <f t="shared" si="21"/>
        <v>95</v>
      </c>
      <c r="AD79" s="3">
        <f>(AC79/100)*'Data &amp; ANOVA'!$S$7</f>
        <v>0.21630432625384921</v>
      </c>
      <c r="AE79" s="3">
        <f>'Data &amp; ANOVA'!$S$7-AD79</f>
        <v>1.1384438223886822E-2</v>
      </c>
      <c r="AF79" s="3">
        <f t="shared" si="22"/>
        <v>2.9957322735539891</v>
      </c>
      <c r="AG79" s="25"/>
      <c r="AH79" s="52">
        <f t="shared" si="23"/>
        <v>17.658064516129031</v>
      </c>
      <c r="AI79" s="3"/>
      <c r="AJ79" s="3"/>
      <c r="AK79" s="3">
        <f t="shared" si="24"/>
        <v>98.3</v>
      </c>
      <c r="AL79" s="3">
        <f>(AK79/100)*'Data &amp; ANOVA'!$S$7</f>
        <v>0.22381805548161451</v>
      </c>
      <c r="AM79" s="3">
        <f>'Data &amp; ANOVA'!$S$7-AL79</f>
        <v>3.8707089961215191E-3</v>
      </c>
      <c r="AN79" s="3">
        <f t="shared" si="25"/>
        <v>4.0745419349259189</v>
      </c>
      <c r="AO79" s="25"/>
      <c r="AP79" s="25"/>
      <c r="AQ79" s="25"/>
      <c r="AR79" s="25"/>
    </row>
    <row r="80" spans="2:44" x14ac:dyDescent="0.25">
      <c r="B80" s="52">
        <f t="shared" si="11"/>
        <v>18.577499999999997</v>
      </c>
      <c r="C80" s="3"/>
      <c r="D80" s="3"/>
      <c r="E80" s="3">
        <f t="shared" si="12"/>
        <v>81.5</v>
      </c>
      <c r="F80" s="3">
        <f>(E80/100)*'Data &amp; ANOVA'!$S$7</f>
        <v>0.18556634304935485</v>
      </c>
      <c r="G80" s="3">
        <f>'Data &amp; ANOVA'!$S$7-F80</f>
        <v>4.2122421428381185E-2</v>
      </c>
      <c r="H80" s="3">
        <f t="shared" si="13"/>
        <v>1.6873994539038117</v>
      </c>
      <c r="I80" s="25"/>
      <c r="J80" s="52">
        <f t="shared" si="14"/>
        <v>18.776842105263153</v>
      </c>
      <c r="K80" s="3"/>
      <c r="L80" s="3"/>
      <c r="M80" s="3">
        <f t="shared" si="15"/>
        <v>97.6</v>
      </c>
      <c r="N80" s="3">
        <f>(M80/100)*'Data &amp; ANOVA'!$S$7</f>
        <v>0.22222423413027037</v>
      </c>
      <c r="O80" s="3">
        <f>'Data &amp; ANOVA'!$S$7-N80</f>
        <v>5.4645303474656626E-3</v>
      </c>
      <c r="P80" s="3">
        <f t="shared" si="16"/>
        <v>3.729701448634192</v>
      </c>
      <c r="Q80" s="25"/>
      <c r="R80" s="52">
        <f t="shared" si="17"/>
        <v>18.606857142857145</v>
      </c>
      <c r="S80" s="3"/>
      <c r="T80" s="3"/>
      <c r="U80" s="3">
        <f t="shared" si="18"/>
        <v>98.8</v>
      </c>
      <c r="V80" s="3">
        <f>(U80/100)*'Data &amp; ANOVA'!$S$7</f>
        <v>0.22495649930400319</v>
      </c>
      <c r="W80" s="3">
        <f>'Data &amp; ANOVA'!$S$7-V80</f>
        <v>2.7322651737328452E-3</v>
      </c>
      <c r="X80" s="3">
        <f t="shared" si="19"/>
        <v>4.4228486291941325</v>
      </c>
      <c r="Y80" s="25"/>
      <c r="Z80" s="52">
        <f t="shared" si="20"/>
        <v>18.67885714285714</v>
      </c>
      <c r="AA80" s="3"/>
      <c r="AB80" s="3"/>
      <c r="AC80" s="3">
        <f t="shared" si="21"/>
        <v>98.1</v>
      </c>
      <c r="AD80" s="3">
        <f>(AC80/100)*'Data &amp; ANOVA'!$S$7</f>
        <v>0.22336267795265904</v>
      </c>
      <c r="AE80" s="3">
        <f>'Data &amp; ANOVA'!$S$7-AD80</f>
        <v>4.3260865250769887E-3</v>
      </c>
      <c r="AF80" s="3">
        <f t="shared" si="22"/>
        <v>3.9633162998156957</v>
      </c>
      <c r="AG80" s="25"/>
      <c r="AH80" s="54">
        <f t="shared" si="23"/>
        <v>18.696774193548386</v>
      </c>
      <c r="AI80" s="28"/>
      <c r="AJ80" s="28"/>
      <c r="AK80" s="28">
        <f t="shared" si="24"/>
        <v>100</v>
      </c>
      <c r="AL80" s="28">
        <f>(AK80/100)*'Data &amp; ANOVA'!$S$7</f>
        <v>0.22768876447773603</v>
      </c>
      <c r="AM80" s="28">
        <f>'Data &amp; ANOVA'!$S$7-AL80</f>
        <v>0</v>
      </c>
      <c r="AN80" s="28" t="e">
        <f t="shared" si="25"/>
        <v>#DIV/0!</v>
      </c>
      <c r="AO80" s="25"/>
      <c r="AP80" s="25"/>
      <c r="AQ80" s="25"/>
      <c r="AR80" s="25"/>
    </row>
    <row r="81" spans="2:44" x14ac:dyDescent="0.25">
      <c r="B81" s="54">
        <f t="shared" si="11"/>
        <v>19.609583333333333</v>
      </c>
      <c r="C81" s="28"/>
      <c r="D81" s="28"/>
      <c r="E81" s="28">
        <f t="shared" si="12"/>
        <v>85</v>
      </c>
      <c r="F81" s="28">
        <f>(E81/100)*'Data &amp; ANOVA'!$S$7</f>
        <v>0.19353544980607562</v>
      </c>
      <c r="G81" s="28">
        <f>'Data &amp; ANOVA'!$S$7-F81</f>
        <v>3.4153314671660412E-2</v>
      </c>
      <c r="H81" s="28">
        <f t="shared" si="13"/>
        <v>1.8971199848858811</v>
      </c>
      <c r="I81" s="25"/>
      <c r="J81" s="54">
        <f t="shared" si="14"/>
        <v>19.819999999999993</v>
      </c>
      <c r="K81" s="28"/>
      <c r="L81" s="28"/>
      <c r="M81" s="28">
        <f t="shared" si="15"/>
        <v>100</v>
      </c>
      <c r="N81" s="28">
        <f>(M81/100)*'Data &amp; ANOVA'!$S$7</f>
        <v>0.22768876447773603</v>
      </c>
      <c r="O81" s="28">
        <f>'Data &amp; ANOVA'!$S$7-N81</f>
        <v>0</v>
      </c>
      <c r="P81" s="28" t="e">
        <f t="shared" si="16"/>
        <v>#DIV/0!</v>
      </c>
      <c r="Q81" s="25"/>
      <c r="R81" s="54">
        <f t="shared" si="17"/>
        <v>19.64057142857143</v>
      </c>
      <c r="S81" s="28"/>
      <c r="T81" s="28"/>
      <c r="U81" s="28">
        <f t="shared" si="18"/>
        <v>100</v>
      </c>
      <c r="V81" s="28">
        <f>(U81/100)*'Data &amp; ANOVA'!$S$7</f>
        <v>0.22768876447773603</v>
      </c>
      <c r="W81" s="28">
        <f>'Data &amp; ANOVA'!$S$7-V81</f>
        <v>0</v>
      </c>
      <c r="X81" s="28" t="e">
        <f t="shared" si="19"/>
        <v>#DIV/0!</v>
      </c>
      <c r="Y81" s="25"/>
      <c r="Z81" s="54">
        <f t="shared" si="20"/>
        <v>19.716571428571427</v>
      </c>
      <c r="AA81" s="28"/>
      <c r="AB81" s="28"/>
      <c r="AC81" s="28">
        <f t="shared" si="21"/>
        <v>100</v>
      </c>
      <c r="AD81" s="28">
        <f>(AC81/100)*'Data &amp; ANOVA'!$S$7</f>
        <v>0.22768876447773603</v>
      </c>
      <c r="AE81" s="28">
        <f>'Data &amp; ANOVA'!$S$7-AD81</f>
        <v>0</v>
      </c>
      <c r="AF81" s="28" t="e">
        <f t="shared" si="22"/>
        <v>#DIV/0!</v>
      </c>
      <c r="AG81" s="25"/>
      <c r="AH81" s="17"/>
      <c r="AI81" s="17"/>
      <c r="AJ81" s="17"/>
      <c r="AK81" s="17"/>
      <c r="AL81" s="17"/>
      <c r="AM81" s="17"/>
      <c r="AN81" s="17"/>
      <c r="AO81" s="25"/>
      <c r="AP81" s="25"/>
      <c r="AQ81" s="25"/>
      <c r="AR81" s="25"/>
    </row>
    <row r="82" spans="2:44" x14ac:dyDescent="0.25">
      <c r="B82" s="54">
        <f t="shared" ref="B82:B87" si="26">B44</f>
        <v>20.641666666666666</v>
      </c>
      <c r="C82" s="28"/>
      <c r="D82" s="28"/>
      <c r="E82" s="28">
        <f t="shared" ref="E82:E85" si="27">C44</f>
        <v>89</v>
      </c>
      <c r="F82" s="28">
        <f>(E82/100)*'Data &amp; ANOVA'!$S$7</f>
        <v>0.20264300038518507</v>
      </c>
      <c r="G82" s="28">
        <f>'Data &amp; ANOVA'!$S$7-F82</f>
        <v>2.5045764092550965E-2</v>
      </c>
      <c r="H82" s="28">
        <f t="shared" ref="H82:H87" si="28">LN($H$60/G82)</f>
        <v>2.2072749131897207</v>
      </c>
      <c r="I82" s="25"/>
      <c r="J82" s="17"/>
      <c r="K82" s="17"/>
      <c r="L82" s="17"/>
      <c r="M82" s="17"/>
      <c r="N82" s="17"/>
      <c r="O82" s="17"/>
      <c r="P82" s="17"/>
      <c r="Q82" s="25"/>
      <c r="R82" s="17"/>
      <c r="S82" s="17"/>
      <c r="T82" s="17"/>
      <c r="U82" s="17"/>
      <c r="V82" s="17"/>
      <c r="W82" s="17"/>
      <c r="X82" s="17"/>
      <c r="Y82" s="25"/>
      <c r="Z82" s="17"/>
      <c r="AA82" s="17"/>
      <c r="AB82" s="17"/>
      <c r="AC82" s="17"/>
      <c r="AD82" s="17"/>
      <c r="AE82" s="17"/>
      <c r="AF82" s="17"/>
      <c r="AG82" s="25"/>
      <c r="AH82" s="17"/>
      <c r="AI82" s="17"/>
      <c r="AJ82" s="17"/>
      <c r="AK82" s="17"/>
      <c r="AL82" s="17"/>
      <c r="AM82" s="17"/>
      <c r="AN82" s="17"/>
      <c r="AO82" s="25"/>
      <c r="AP82" s="25"/>
      <c r="AQ82" s="25"/>
      <c r="AR82" s="25"/>
    </row>
    <row r="83" spans="2:44" x14ac:dyDescent="0.25">
      <c r="B83" s="54">
        <f t="shared" si="26"/>
        <v>21.673749999999998</v>
      </c>
      <c r="C83" s="28"/>
      <c r="D83" s="28"/>
      <c r="E83" s="28">
        <f t="shared" si="27"/>
        <v>91.7</v>
      </c>
      <c r="F83" s="28">
        <f>(E83/100)*'Data &amp; ANOVA'!$S$7</f>
        <v>0.20879059702608396</v>
      </c>
      <c r="G83" s="28">
        <f>'Data &amp; ANOVA'!$S$7-F83</f>
        <v>1.889816745165207E-2</v>
      </c>
      <c r="H83" s="28">
        <f t="shared" si="28"/>
        <v>2.4889146711855403</v>
      </c>
      <c r="I83" s="25"/>
      <c r="J83" s="17"/>
      <c r="K83" s="17"/>
      <c r="L83" s="17"/>
      <c r="M83" s="17"/>
      <c r="N83" s="17"/>
      <c r="O83" s="17"/>
      <c r="P83" s="17"/>
      <c r="Q83" s="25"/>
      <c r="R83" s="17"/>
      <c r="S83" s="17"/>
      <c r="T83" s="17"/>
      <c r="U83" s="17"/>
      <c r="V83" s="17"/>
      <c r="W83" s="17"/>
      <c r="X83" s="17"/>
      <c r="Y83" s="25"/>
      <c r="Z83" s="17"/>
      <c r="AA83" s="17"/>
      <c r="AB83" s="17"/>
      <c r="AC83" s="17"/>
      <c r="AD83" s="17"/>
      <c r="AE83" s="17"/>
      <c r="AF83" s="17"/>
      <c r="AG83" s="25"/>
      <c r="AH83" s="17"/>
      <c r="AI83" s="17"/>
      <c r="AJ83" s="17"/>
      <c r="AK83" s="17"/>
      <c r="AL83" s="17"/>
      <c r="AM83" s="17"/>
      <c r="AN83" s="17"/>
      <c r="AO83" s="25"/>
      <c r="AP83" s="25"/>
      <c r="AQ83" s="25"/>
      <c r="AR83" s="25"/>
    </row>
    <row r="84" spans="2:44" x14ac:dyDescent="0.25">
      <c r="B84" s="54">
        <f t="shared" si="26"/>
        <v>22.705833333333331</v>
      </c>
      <c r="C84" s="28"/>
      <c r="D84" s="28"/>
      <c r="E84" s="28">
        <f t="shared" si="27"/>
        <v>94.7</v>
      </c>
      <c r="F84" s="28">
        <f>(E84/100)*'Data &amp; ANOVA'!$S$7</f>
        <v>0.21562125996041603</v>
      </c>
      <c r="G84" s="28">
        <f>'Data &amp; ANOVA'!$S$7-F84</f>
        <v>1.2067504517319999E-2</v>
      </c>
      <c r="H84" s="28">
        <f t="shared" si="28"/>
        <v>2.9374633654300162</v>
      </c>
      <c r="I84" s="25"/>
      <c r="J84" s="17"/>
      <c r="K84" s="17"/>
      <c r="L84" s="17"/>
      <c r="M84" s="17"/>
      <c r="N84" s="17"/>
      <c r="O84" s="17"/>
      <c r="P84" s="17"/>
      <c r="Q84" s="25"/>
      <c r="R84" s="17"/>
      <c r="S84" s="17"/>
      <c r="T84" s="17"/>
      <c r="U84" s="17"/>
      <c r="V84" s="17"/>
      <c r="W84" s="17"/>
      <c r="X84" s="17"/>
      <c r="Y84" s="25"/>
      <c r="Z84" s="17"/>
      <c r="AA84" s="17"/>
      <c r="AB84" s="17"/>
      <c r="AC84" s="17"/>
      <c r="AD84" s="17"/>
      <c r="AE84" s="17"/>
      <c r="AF84" s="17"/>
      <c r="AG84" s="25"/>
      <c r="AH84" s="17"/>
      <c r="AI84" s="17"/>
      <c r="AJ84" s="17"/>
      <c r="AK84" s="17"/>
      <c r="AL84" s="17"/>
      <c r="AM84" s="17"/>
      <c r="AN84" s="17"/>
      <c r="AO84" s="25"/>
      <c r="AP84" s="25"/>
      <c r="AQ84" s="25"/>
      <c r="AR84" s="25"/>
    </row>
    <row r="85" spans="2:44" x14ac:dyDescent="0.25">
      <c r="B85" s="54">
        <f t="shared" si="26"/>
        <v>23.737916666666663</v>
      </c>
      <c r="C85" s="28"/>
      <c r="D85" s="28"/>
      <c r="E85" s="28">
        <f t="shared" si="27"/>
        <v>97.3</v>
      </c>
      <c r="F85" s="28">
        <f>(E85/100)*'Data &amp; ANOVA'!$S$7</f>
        <v>0.22154116783683717</v>
      </c>
      <c r="G85" s="28">
        <f>'Data &amp; ANOVA'!$S$7-F85</f>
        <v>6.1475966408988669E-3</v>
      </c>
      <c r="H85" s="28">
        <f t="shared" si="28"/>
        <v>3.611918412977809</v>
      </c>
      <c r="I85" s="25"/>
      <c r="J85" s="17"/>
      <c r="K85" s="17"/>
      <c r="L85" s="17"/>
      <c r="M85" s="17"/>
      <c r="N85" s="17"/>
      <c r="O85" s="17"/>
      <c r="P85" s="17"/>
      <c r="Q85" s="25"/>
      <c r="R85" s="17"/>
      <c r="S85" s="17"/>
      <c r="T85" s="17"/>
      <c r="U85" s="17"/>
      <c r="V85" s="17"/>
      <c r="W85" s="17"/>
      <c r="X85" s="17"/>
      <c r="Y85" s="25"/>
      <c r="Z85" s="17"/>
      <c r="AA85" s="17"/>
      <c r="AB85" s="17"/>
      <c r="AC85" s="17"/>
      <c r="AD85" s="17"/>
      <c r="AE85" s="17"/>
      <c r="AF85" s="17"/>
      <c r="AG85" s="25"/>
      <c r="AH85" s="17"/>
      <c r="AI85" s="17"/>
      <c r="AJ85" s="17"/>
      <c r="AK85" s="17"/>
      <c r="AL85" s="17"/>
      <c r="AM85" s="17"/>
      <c r="AN85" s="17"/>
      <c r="AO85" s="25"/>
      <c r="AP85" s="25"/>
      <c r="AQ85" s="25"/>
      <c r="AR85" s="25"/>
    </row>
    <row r="86" spans="2:44" x14ac:dyDescent="0.25">
      <c r="B86" s="54">
        <f>B48</f>
        <v>24.769999999999996</v>
      </c>
      <c r="C86" s="28"/>
      <c r="D86" s="28"/>
      <c r="E86" s="28">
        <f>C48</f>
        <v>99.7</v>
      </c>
      <c r="F86" s="28">
        <f>(E86/100)*'Data &amp; ANOVA'!$S$7</f>
        <v>0.22700569818430283</v>
      </c>
      <c r="G86" s="28">
        <f>'Data &amp; ANOVA'!$S$7-F86</f>
        <v>6.8306629343320435E-4</v>
      </c>
      <c r="H86" s="28">
        <f>LN($H$60/G86)</f>
        <v>5.809142990314033</v>
      </c>
      <c r="I86" s="25"/>
      <c r="J86" s="17"/>
      <c r="K86" s="17"/>
      <c r="L86" s="17"/>
      <c r="M86" s="17"/>
      <c r="N86" s="17"/>
      <c r="O86" s="17"/>
      <c r="P86" s="17"/>
      <c r="Q86" s="25"/>
      <c r="R86" s="17"/>
      <c r="S86" s="17"/>
      <c r="T86" s="17"/>
      <c r="U86" s="17"/>
      <c r="V86" s="17"/>
      <c r="W86" s="17"/>
      <c r="X86" s="17"/>
      <c r="Y86" s="25"/>
      <c r="Z86" s="17"/>
      <c r="AA86" s="17"/>
      <c r="AB86" s="17"/>
      <c r="AC86" s="17"/>
      <c r="AD86" s="17"/>
      <c r="AE86" s="17"/>
      <c r="AF86" s="17"/>
      <c r="AG86" s="25"/>
      <c r="AH86" s="17"/>
      <c r="AI86" s="17"/>
      <c r="AJ86" s="17"/>
      <c r="AK86" s="17"/>
      <c r="AL86" s="17"/>
      <c r="AM86" s="17"/>
      <c r="AN86" s="17"/>
      <c r="AO86" s="25"/>
      <c r="AP86" s="25"/>
      <c r="AQ86" s="25"/>
      <c r="AR86" s="25"/>
    </row>
    <row r="87" spans="2:44" x14ac:dyDescent="0.25">
      <c r="B87" s="54">
        <f t="shared" si="26"/>
        <v>25.802083333333332</v>
      </c>
      <c r="C87" s="28"/>
      <c r="D87" s="28"/>
      <c r="E87" s="28">
        <f t="shared" ref="E87" si="29">C49</f>
        <v>100</v>
      </c>
      <c r="F87" s="28">
        <f>(E87/100)*'Data &amp; ANOVA'!$S$7</f>
        <v>0.22768876447773603</v>
      </c>
      <c r="G87" s="28">
        <f>'Data &amp; ANOVA'!$S$7-F87</f>
        <v>0</v>
      </c>
      <c r="H87" s="28" t="e">
        <f t="shared" si="28"/>
        <v>#DIV/0!</v>
      </c>
      <c r="I87" s="25"/>
      <c r="J87" s="17"/>
      <c r="K87" s="17"/>
      <c r="L87" s="17"/>
      <c r="M87" s="17"/>
      <c r="N87" s="17"/>
      <c r="O87" s="17"/>
      <c r="P87" s="17"/>
      <c r="Q87" s="25"/>
      <c r="R87" s="17"/>
      <c r="S87" s="17"/>
      <c r="T87" s="17"/>
      <c r="U87" s="17"/>
      <c r="V87" s="17"/>
      <c r="W87" s="17"/>
      <c r="X87" s="17"/>
      <c r="Y87" s="25"/>
      <c r="Z87" s="17"/>
      <c r="AA87" s="17"/>
      <c r="AB87" s="17"/>
      <c r="AC87" s="17"/>
      <c r="AD87" s="17"/>
      <c r="AE87" s="17"/>
      <c r="AF87" s="17"/>
      <c r="AG87" s="25"/>
      <c r="AH87" s="17"/>
      <c r="AI87" s="17"/>
      <c r="AJ87" s="17"/>
      <c r="AK87" s="17"/>
      <c r="AL87" s="17"/>
      <c r="AM87" s="17"/>
      <c r="AN87" s="17"/>
      <c r="AO87" s="25"/>
      <c r="AP87" s="25"/>
      <c r="AQ87" s="25"/>
      <c r="AR87" s="25"/>
    </row>
    <row r="88" spans="2:44" x14ac:dyDescent="0.25">
      <c r="B88" s="55"/>
      <c r="C88" s="17"/>
      <c r="D88" s="17"/>
      <c r="E88" s="17"/>
      <c r="F88" s="17"/>
      <c r="G88" s="17"/>
      <c r="H88" s="17"/>
      <c r="I88" s="25"/>
      <c r="J88" s="17"/>
      <c r="K88" s="17"/>
      <c r="L88" s="17"/>
      <c r="M88" s="17"/>
      <c r="N88" s="17"/>
      <c r="O88" s="17"/>
      <c r="P88" s="17"/>
      <c r="Q88" s="25"/>
      <c r="R88" s="17"/>
      <c r="S88" s="17"/>
      <c r="T88" s="17"/>
      <c r="U88" s="17"/>
      <c r="V88" s="17"/>
      <c r="W88" s="17"/>
      <c r="X88" s="17"/>
      <c r="Y88" s="25"/>
      <c r="Z88" s="17"/>
      <c r="AA88" s="17"/>
      <c r="AB88" s="17"/>
      <c r="AC88" s="17"/>
      <c r="AD88" s="17"/>
      <c r="AE88" s="17"/>
      <c r="AF88" s="17"/>
      <c r="AG88" s="25"/>
      <c r="AH88" s="17"/>
      <c r="AI88" s="17"/>
      <c r="AJ88" s="17"/>
      <c r="AK88" s="17"/>
      <c r="AL88" s="17"/>
      <c r="AM88" s="17"/>
      <c r="AN88" s="17"/>
      <c r="AO88" s="25"/>
      <c r="AP88" s="25"/>
      <c r="AQ88" s="25"/>
      <c r="AR88" s="25"/>
    </row>
    <row r="89" spans="2:44" x14ac:dyDescent="0.25">
      <c r="B89" s="17"/>
      <c r="C89" s="17"/>
      <c r="D89" s="17"/>
      <c r="E89" s="17"/>
      <c r="F89" s="17"/>
      <c r="G89" s="17"/>
      <c r="H89" s="17"/>
      <c r="I89" s="25"/>
      <c r="J89" s="17"/>
      <c r="K89" s="17"/>
      <c r="L89" s="17"/>
      <c r="M89" s="17"/>
      <c r="N89" s="17"/>
      <c r="O89" s="17"/>
      <c r="P89" s="17"/>
      <c r="Q89" s="25"/>
      <c r="R89" s="17"/>
      <c r="S89" s="17"/>
      <c r="T89" s="17"/>
      <c r="U89" s="17"/>
      <c r="V89" s="17"/>
      <c r="W89" s="17"/>
      <c r="X89" s="17"/>
      <c r="Y89" s="25"/>
      <c r="Z89" s="17"/>
      <c r="AA89" s="17"/>
      <c r="AB89" s="17"/>
      <c r="AC89" s="17"/>
      <c r="AD89" s="17"/>
      <c r="AE89" s="17"/>
      <c r="AF89" s="17"/>
      <c r="AG89" s="25"/>
      <c r="AH89" s="17"/>
      <c r="AI89" s="17"/>
      <c r="AJ89" s="17"/>
      <c r="AK89" s="17"/>
      <c r="AL89" s="17"/>
      <c r="AM89" s="17"/>
      <c r="AN89" s="17"/>
      <c r="AO89" s="25"/>
      <c r="AP89" s="25"/>
      <c r="AQ89" s="25"/>
      <c r="AR89" s="25"/>
    </row>
    <row r="90" spans="2:44" x14ac:dyDescent="0.25">
      <c r="B90" s="17"/>
      <c r="C90" s="17"/>
      <c r="D90" s="17"/>
      <c r="E90" s="17"/>
      <c r="F90" s="17"/>
      <c r="G90" s="17"/>
      <c r="H90" s="17"/>
      <c r="I90" s="25"/>
      <c r="J90" s="17"/>
      <c r="K90" s="17"/>
      <c r="L90" s="17"/>
      <c r="M90" s="17"/>
      <c r="N90" s="17"/>
      <c r="O90" s="17"/>
      <c r="P90" s="17"/>
      <c r="Q90" s="25"/>
      <c r="R90" s="17"/>
      <c r="S90" s="17"/>
      <c r="T90" s="17"/>
      <c r="U90" s="17"/>
      <c r="V90" s="17"/>
      <c r="W90" s="17"/>
      <c r="X90" s="17"/>
      <c r="Y90" s="25"/>
      <c r="Z90" s="17"/>
      <c r="AA90" s="17"/>
      <c r="AB90" s="17"/>
      <c r="AC90" s="17"/>
      <c r="AD90" s="17"/>
      <c r="AE90" s="17"/>
      <c r="AF90" s="17"/>
      <c r="AG90" s="25"/>
      <c r="AH90" s="17"/>
      <c r="AI90" s="17"/>
      <c r="AJ90" s="17"/>
      <c r="AK90" s="17"/>
      <c r="AL90" s="17"/>
      <c r="AM90" s="17"/>
      <c r="AN90" s="17"/>
      <c r="AO90" s="25"/>
      <c r="AP90" s="25"/>
      <c r="AQ90" s="25"/>
      <c r="AR90" s="25"/>
    </row>
    <row r="91" spans="2:44" x14ac:dyDescent="0.25">
      <c r="B91" s="17"/>
      <c r="C91" s="17"/>
      <c r="D91" s="17"/>
      <c r="E91" s="17"/>
      <c r="F91" s="17"/>
      <c r="G91" s="17"/>
      <c r="H91" s="17"/>
      <c r="I91" s="25"/>
      <c r="J91" s="17"/>
      <c r="K91" s="17"/>
      <c r="L91" s="17"/>
      <c r="M91" s="17"/>
      <c r="N91" s="17"/>
      <c r="O91" s="17"/>
      <c r="P91" s="17"/>
      <c r="Q91" s="25"/>
      <c r="R91" s="17"/>
      <c r="S91" s="17"/>
      <c r="T91" s="17"/>
      <c r="U91" s="17"/>
      <c r="V91" s="17"/>
      <c r="W91" s="17"/>
      <c r="X91" s="17"/>
      <c r="Y91" s="25"/>
      <c r="Z91" s="17"/>
      <c r="AA91" s="17"/>
      <c r="AB91" s="17"/>
      <c r="AC91" s="17"/>
      <c r="AD91" s="17"/>
      <c r="AE91" s="17"/>
      <c r="AF91" s="17"/>
      <c r="AG91" s="25"/>
      <c r="AH91" s="17"/>
      <c r="AI91" s="17"/>
      <c r="AJ91" s="17"/>
      <c r="AK91" s="17"/>
      <c r="AL91" s="17"/>
      <c r="AM91" s="17"/>
      <c r="AN91" s="17"/>
      <c r="AO91" s="25"/>
      <c r="AP91" s="25"/>
      <c r="AQ91" s="25"/>
      <c r="AR91" s="25"/>
    </row>
    <row r="92" spans="2:44" x14ac:dyDescent="0.25">
      <c r="B92" s="17"/>
      <c r="C92" s="17"/>
      <c r="D92" s="17"/>
      <c r="E92" s="17"/>
      <c r="F92" s="17"/>
      <c r="G92" s="17"/>
      <c r="H92" s="17"/>
      <c r="I92" s="25"/>
      <c r="J92" s="17"/>
      <c r="K92" s="17"/>
      <c r="L92" s="17"/>
      <c r="M92" s="17"/>
      <c r="N92" s="17"/>
      <c r="O92" s="17"/>
      <c r="P92" s="17"/>
      <c r="Q92" s="25"/>
      <c r="R92" s="17"/>
      <c r="S92" s="17"/>
      <c r="T92" s="17"/>
      <c r="U92" s="17"/>
      <c r="V92" s="17"/>
      <c r="W92" s="17"/>
      <c r="X92" s="17"/>
      <c r="Y92" s="25"/>
      <c r="Z92" s="17"/>
      <c r="AA92" s="17"/>
      <c r="AB92" s="17"/>
      <c r="AC92" s="17"/>
      <c r="AD92" s="17"/>
      <c r="AE92" s="17"/>
      <c r="AF92" s="17"/>
      <c r="AG92" s="25"/>
      <c r="AH92" s="17"/>
      <c r="AI92" s="17"/>
      <c r="AJ92" s="17"/>
      <c r="AK92" s="17"/>
      <c r="AL92" s="17"/>
      <c r="AM92" s="17"/>
      <c r="AN92" s="17"/>
      <c r="AO92" s="25"/>
      <c r="AP92" s="25"/>
      <c r="AQ92" s="25"/>
      <c r="AR92" s="25"/>
    </row>
    <row r="93" spans="2:44" x14ac:dyDescent="0.25">
      <c r="B93" s="16"/>
      <c r="C93" s="16"/>
      <c r="D93" s="16"/>
      <c r="E93" s="16"/>
      <c r="F93" s="16"/>
      <c r="G93" s="16"/>
      <c r="H93" s="16"/>
      <c r="J93" s="17"/>
      <c r="K93" s="17"/>
      <c r="L93" s="17"/>
      <c r="M93" s="17"/>
      <c r="N93" s="17"/>
      <c r="O93" s="17"/>
      <c r="P93" s="17"/>
      <c r="R93" s="16"/>
      <c r="S93" s="16"/>
      <c r="T93" s="16"/>
      <c r="U93" s="16"/>
      <c r="V93" s="16"/>
      <c r="W93" s="16"/>
      <c r="X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</row>
    <row r="94" spans="2:44" x14ac:dyDescent="0.25">
      <c r="B94" s="16"/>
      <c r="C94" s="16"/>
      <c r="D94" s="16"/>
      <c r="E94" s="16"/>
      <c r="F94" s="16"/>
      <c r="G94" s="16"/>
      <c r="H94" s="16"/>
      <c r="J94" s="17"/>
      <c r="K94" s="17"/>
      <c r="L94" s="17"/>
      <c r="M94" s="17"/>
      <c r="N94" s="17"/>
      <c r="O94" s="17"/>
      <c r="P94" s="17"/>
      <c r="R94" s="16"/>
      <c r="S94" s="16"/>
      <c r="T94" s="16"/>
      <c r="U94" s="16"/>
      <c r="V94" s="16"/>
      <c r="W94" s="16"/>
      <c r="X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</row>
    <row r="95" spans="2:44" x14ac:dyDescent="0.25">
      <c r="B95" s="16"/>
      <c r="C95" s="16"/>
      <c r="D95" s="16"/>
      <c r="E95" s="16"/>
      <c r="F95" s="16"/>
      <c r="G95" s="16"/>
      <c r="H95" s="16"/>
      <c r="J95" s="17"/>
      <c r="K95" s="17"/>
      <c r="L95" s="17"/>
      <c r="M95" s="17"/>
      <c r="N95" s="17"/>
      <c r="O95" s="17"/>
      <c r="P95" s="17"/>
      <c r="R95" s="16"/>
      <c r="S95" s="16"/>
      <c r="T95" s="16"/>
      <c r="U95" s="16"/>
      <c r="V95" s="16"/>
      <c r="W95" s="16"/>
      <c r="X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</row>
    <row r="96" spans="2:44" x14ac:dyDescent="0.25">
      <c r="B96" s="16"/>
      <c r="C96" s="16"/>
      <c r="D96" s="16"/>
      <c r="E96" s="16"/>
      <c r="F96" s="16"/>
      <c r="G96" s="16"/>
      <c r="H96" s="16"/>
      <c r="J96" s="17"/>
      <c r="K96" s="17"/>
      <c r="L96" s="17"/>
      <c r="M96" s="17"/>
      <c r="N96" s="17"/>
      <c r="O96" s="17"/>
      <c r="P96" s="17"/>
      <c r="R96" s="16"/>
      <c r="S96" s="16"/>
      <c r="T96" s="16"/>
      <c r="U96" s="16"/>
      <c r="V96" s="16"/>
      <c r="W96" s="16"/>
      <c r="X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6"/>
      <c r="AM96" s="16"/>
      <c r="AN96" s="16"/>
    </row>
    <row r="97" spans="2:40" x14ac:dyDescent="0.25">
      <c r="B97" s="16"/>
      <c r="C97" s="16"/>
      <c r="D97" s="16"/>
      <c r="E97" s="16"/>
      <c r="F97" s="16"/>
      <c r="G97" s="16"/>
      <c r="H97" s="16"/>
      <c r="J97" s="17"/>
      <c r="K97" s="17"/>
      <c r="L97" s="17"/>
      <c r="M97" s="17"/>
      <c r="N97" s="17"/>
      <c r="O97" s="17"/>
      <c r="P97" s="17"/>
      <c r="R97" s="16"/>
      <c r="S97" s="16"/>
      <c r="T97" s="16"/>
      <c r="U97" s="16"/>
      <c r="V97" s="16"/>
      <c r="W97" s="16"/>
      <c r="X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</row>
    <row r="98" spans="2:40" x14ac:dyDescent="0.25">
      <c r="B98" s="16"/>
      <c r="C98" s="16"/>
      <c r="D98" s="16"/>
      <c r="E98" s="16"/>
      <c r="F98" s="16"/>
      <c r="G98" s="16"/>
      <c r="H98" s="16"/>
      <c r="J98" s="17"/>
      <c r="K98" s="17"/>
      <c r="L98" s="17"/>
      <c r="M98" s="17"/>
      <c r="N98" s="17"/>
      <c r="O98" s="17"/>
      <c r="P98" s="17"/>
      <c r="R98" s="16"/>
      <c r="S98" s="16"/>
      <c r="T98" s="16"/>
      <c r="U98" s="16"/>
      <c r="V98" s="16"/>
      <c r="W98" s="16"/>
      <c r="X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/>
    </row>
    <row r="99" spans="2:40" x14ac:dyDescent="0.25">
      <c r="B99" s="16"/>
      <c r="C99" s="16"/>
      <c r="D99" s="16"/>
      <c r="E99" s="16"/>
      <c r="F99" s="16"/>
      <c r="G99" s="16"/>
      <c r="H99" s="16"/>
      <c r="J99" s="17"/>
      <c r="K99" s="17"/>
      <c r="L99" s="17"/>
      <c r="M99" s="17"/>
      <c r="N99" s="17"/>
      <c r="O99" s="17"/>
      <c r="P99" s="17"/>
      <c r="R99" s="16"/>
      <c r="S99" s="16"/>
      <c r="T99" s="16"/>
      <c r="U99" s="16"/>
      <c r="V99" s="16"/>
      <c r="W99" s="16"/>
      <c r="X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/>
      <c r="AN99" s="16"/>
    </row>
    <row r="100" spans="2:40" x14ac:dyDescent="0.25">
      <c r="B100" s="16"/>
      <c r="C100" s="16"/>
      <c r="D100" s="16"/>
      <c r="E100" s="16"/>
      <c r="F100" s="16"/>
      <c r="G100" s="16"/>
      <c r="H100" s="16"/>
      <c r="J100" s="17"/>
      <c r="K100" s="17"/>
      <c r="L100" s="17"/>
      <c r="M100" s="17"/>
      <c r="N100" s="17"/>
      <c r="O100" s="17"/>
      <c r="P100" s="17"/>
      <c r="R100" s="16"/>
      <c r="S100" s="16"/>
      <c r="T100" s="16"/>
      <c r="U100" s="16"/>
      <c r="V100" s="16"/>
      <c r="W100" s="16"/>
      <c r="X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/>
      <c r="AM100" s="16"/>
      <c r="AN100" s="16"/>
    </row>
    <row r="101" spans="2:40" x14ac:dyDescent="0.25">
      <c r="B101" s="16"/>
      <c r="C101" s="16"/>
      <c r="D101" s="16"/>
      <c r="E101" s="16"/>
      <c r="F101" s="16"/>
      <c r="G101" s="16"/>
      <c r="H101" s="16"/>
      <c r="J101" s="17"/>
      <c r="K101" s="17"/>
      <c r="L101" s="17"/>
      <c r="M101" s="17"/>
      <c r="N101" s="17"/>
      <c r="O101" s="17"/>
      <c r="P101" s="17"/>
      <c r="R101" s="16"/>
      <c r="S101" s="16"/>
      <c r="T101" s="16"/>
      <c r="U101" s="16"/>
      <c r="V101" s="16"/>
      <c r="W101" s="16"/>
      <c r="X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6"/>
      <c r="AM101" s="16"/>
      <c r="AN101" s="16"/>
    </row>
    <row r="102" spans="2:40" x14ac:dyDescent="0.25">
      <c r="B102" s="16"/>
      <c r="C102" s="16"/>
      <c r="D102" s="16"/>
      <c r="E102" s="16"/>
      <c r="F102" s="16"/>
      <c r="G102" s="16"/>
      <c r="H102" s="16"/>
      <c r="J102" s="17"/>
      <c r="K102" s="17"/>
      <c r="L102" s="17"/>
      <c r="M102" s="17"/>
      <c r="N102" s="17"/>
      <c r="O102" s="17"/>
      <c r="P102" s="17"/>
      <c r="R102" s="16"/>
      <c r="S102" s="16"/>
      <c r="T102" s="16"/>
      <c r="U102" s="16"/>
      <c r="V102" s="16"/>
      <c r="W102" s="16"/>
      <c r="X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6"/>
      <c r="AM102" s="16"/>
      <c r="AN102" s="16"/>
    </row>
    <row r="103" spans="2:40" x14ac:dyDescent="0.25">
      <c r="B103" s="16"/>
      <c r="C103" s="16"/>
      <c r="D103" s="16"/>
      <c r="E103" s="16"/>
      <c r="F103" s="16"/>
      <c r="G103" s="16"/>
      <c r="H103" s="16"/>
      <c r="J103" s="17"/>
      <c r="K103" s="17"/>
      <c r="L103" s="17"/>
      <c r="M103" s="17"/>
      <c r="N103" s="17"/>
      <c r="O103" s="17"/>
      <c r="P103" s="17"/>
      <c r="R103" s="16"/>
      <c r="S103" s="16"/>
      <c r="T103" s="16"/>
      <c r="U103" s="16"/>
      <c r="V103" s="16"/>
      <c r="W103" s="16"/>
      <c r="X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6"/>
      <c r="AM103" s="16"/>
      <c r="AN103" s="16"/>
    </row>
    <row r="104" spans="2:40" x14ac:dyDescent="0.25">
      <c r="B104" s="16"/>
      <c r="C104" s="16"/>
      <c r="D104" s="16"/>
      <c r="E104" s="16"/>
      <c r="F104" s="16"/>
      <c r="G104" s="16"/>
      <c r="H104" s="16"/>
      <c r="J104" s="17"/>
      <c r="K104" s="17"/>
      <c r="L104" s="17"/>
      <c r="M104" s="17"/>
      <c r="N104" s="17"/>
      <c r="O104" s="17"/>
      <c r="P104" s="17"/>
      <c r="R104" s="16"/>
      <c r="S104" s="16"/>
      <c r="T104" s="16"/>
      <c r="U104" s="16"/>
      <c r="V104" s="16"/>
      <c r="W104" s="16"/>
      <c r="X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6"/>
      <c r="AM104" s="16"/>
      <c r="AN104" s="16"/>
    </row>
    <row r="105" spans="2:40" x14ac:dyDescent="0.25">
      <c r="B105" s="16"/>
      <c r="C105" s="16"/>
      <c r="D105" s="16"/>
      <c r="E105" s="16"/>
      <c r="F105" s="16"/>
      <c r="G105" s="16"/>
      <c r="H105" s="16"/>
      <c r="J105" s="17"/>
      <c r="K105" s="17"/>
      <c r="L105" s="17"/>
      <c r="M105" s="17"/>
      <c r="N105" s="17"/>
      <c r="O105" s="17"/>
      <c r="P105" s="17"/>
      <c r="R105" s="16"/>
      <c r="S105" s="16"/>
      <c r="T105" s="16"/>
      <c r="U105" s="16"/>
      <c r="V105" s="16"/>
      <c r="W105" s="16"/>
      <c r="X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</row>
    <row r="106" spans="2:40" x14ac:dyDescent="0.25">
      <c r="B106" s="16"/>
      <c r="C106" s="16"/>
      <c r="D106" s="16"/>
      <c r="E106" s="16"/>
      <c r="F106" s="16"/>
      <c r="G106" s="16"/>
      <c r="H106" s="16"/>
      <c r="J106" s="17"/>
      <c r="K106" s="17"/>
      <c r="L106" s="17"/>
      <c r="M106" s="17"/>
      <c r="N106" s="17"/>
      <c r="O106" s="17"/>
      <c r="P106" s="17"/>
      <c r="R106" s="16"/>
      <c r="S106" s="16"/>
      <c r="T106" s="16"/>
      <c r="U106" s="16"/>
      <c r="V106" s="16"/>
      <c r="W106" s="16"/>
      <c r="X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6"/>
      <c r="AM106" s="16"/>
      <c r="AN106" s="16"/>
    </row>
    <row r="107" spans="2:40" x14ac:dyDescent="0.25">
      <c r="B107" s="16"/>
      <c r="C107" s="16"/>
      <c r="D107" s="16"/>
      <c r="E107" s="16"/>
      <c r="F107" s="16"/>
      <c r="G107" s="16"/>
      <c r="H107" s="16"/>
      <c r="J107" s="17"/>
      <c r="K107" s="17"/>
      <c r="L107" s="17"/>
      <c r="M107" s="17"/>
      <c r="N107" s="17"/>
      <c r="O107" s="17"/>
      <c r="P107" s="17"/>
      <c r="R107" s="16"/>
      <c r="S107" s="16"/>
      <c r="T107" s="16"/>
      <c r="U107" s="16"/>
      <c r="V107" s="16"/>
      <c r="W107" s="16"/>
      <c r="X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/>
      <c r="AM107" s="16"/>
      <c r="AN107" s="16"/>
    </row>
    <row r="108" spans="2:40" ht="28.5" x14ac:dyDescent="0.45">
      <c r="B108" s="99" t="s">
        <v>132</v>
      </c>
      <c r="C108" s="99"/>
      <c r="D108" s="99"/>
      <c r="E108" s="99"/>
      <c r="F108" s="99"/>
      <c r="G108" s="99"/>
      <c r="H108" s="99"/>
      <c r="J108" s="99" t="s">
        <v>131</v>
      </c>
      <c r="K108" s="99"/>
      <c r="L108" s="99"/>
      <c r="M108" s="99"/>
      <c r="N108" s="99"/>
      <c r="O108" s="99"/>
      <c r="P108" s="99"/>
      <c r="R108" s="99" t="s">
        <v>130</v>
      </c>
      <c r="S108" s="99"/>
      <c r="T108" s="99"/>
      <c r="U108" s="99"/>
      <c r="V108" s="99"/>
      <c r="W108" s="99"/>
      <c r="X108" s="99"/>
      <c r="Z108" s="99" t="s">
        <v>129</v>
      </c>
      <c r="AA108" s="99"/>
      <c r="AB108" s="99"/>
      <c r="AC108" s="99"/>
      <c r="AD108" s="99"/>
      <c r="AE108" s="99"/>
      <c r="AF108" s="99"/>
      <c r="AH108" s="99" t="s">
        <v>128</v>
      </c>
      <c r="AI108" s="99"/>
      <c r="AJ108" s="99"/>
      <c r="AK108" s="99"/>
      <c r="AL108" s="99"/>
      <c r="AM108" s="99"/>
      <c r="AN108" s="99"/>
    </row>
    <row r="109" spans="2:40" ht="21" x14ac:dyDescent="0.35">
      <c r="B109" s="10" t="s">
        <v>0</v>
      </c>
      <c r="C109" s="2"/>
      <c r="D109" s="10">
        <f>D57</f>
        <v>0.2</v>
      </c>
      <c r="E109" s="10" t="s">
        <v>1</v>
      </c>
      <c r="F109" s="11" t="s">
        <v>3</v>
      </c>
      <c r="G109" s="10">
        <v>0.11672299999999999</v>
      </c>
      <c r="H109" s="10" t="s">
        <v>30</v>
      </c>
      <c r="J109" s="10" t="s">
        <v>0</v>
      </c>
      <c r="K109" s="2"/>
      <c r="L109" s="10">
        <f>D109</f>
        <v>0.2</v>
      </c>
      <c r="M109" s="10" t="s">
        <v>1</v>
      </c>
      <c r="N109" s="11" t="s">
        <v>3</v>
      </c>
      <c r="O109" s="10">
        <v>0.15036099999999999</v>
      </c>
      <c r="P109" s="10" t="s">
        <v>30</v>
      </c>
      <c r="R109" s="10" t="s">
        <v>0</v>
      </c>
      <c r="S109" s="2"/>
      <c r="T109" s="10">
        <f>D109</f>
        <v>0.2</v>
      </c>
      <c r="U109" s="10" t="s">
        <v>1</v>
      </c>
      <c r="V109" s="11" t="s">
        <v>3</v>
      </c>
      <c r="W109" s="10">
        <v>0.15507899999999999</v>
      </c>
      <c r="X109" s="10" t="s">
        <v>30</v>
      </c>
      <c r="Z109" s="10" t="s">
        <v>0</v>
      </c>
      <c r="AA109" s="2"/>
      <c r="AB109" s="10">
        <f>D109</f>
        <v>0.2</v>
      </c>
      <c r="AC109" s="10" t="s">
        <v>1</v>
      </c>
      <c r="AD109" s="11" t="s">
        <v>3</v>
      </c>
      <c r="AE109" s="10">
        <v>0.15917799999999999</v>
      </c>
      <c r="AF109" s="10" t="s">
        <v>30</v>
      </c>
      <c r="AH109" s="10" t="s">
        <v>0</v>
      </c>
      <c r="AI109" s="2"/>
      <c r="AJ109" s="10">
        <f>D109</f>
        <v>0.2</v>
      </c>
      <c r="AK109" s="10" t="s">
        <v>1</v>
      </c>
      <c r="AL109" s="11" t="s">
        <v>3</v>
      </c>
      <c r="AM109" s="10">
        <v>0.17182700000000001</v>
      </c>
      <c r="AN109" s="10" t="s">
        <v>30</v>
      </c>
    </row>
    <row r="110" spans="2:40" ht="21" x14ac:dyDescent="0.35">
      <c r="B110" s="10" t="s">
        <v>4</v>
      </c>
      <c r="C110" s="2"/>
      <c r="D110" s="12">
        <v>100</v>
      </c>
      <c r="E110" s="10" t="s">
        <v>5</v>
      </c>
      <c r="F110" s="11" t="s">
        <v>3</v>
      </c>
      <c r="G110" s="13">
        <f>G109*60</f>
        <v>7.0033799999999999</v>
      </c>
      <c r="H110" s="10" t="s">
        <v>31</v>
      </c>
      <c r="J110" s="10" t="s">
        <v>4</v>
      </c>
      <c r="K110" s="2"/>
      <c r="L110" s="12">
        <v>200</v>
      </c>
      <c r="M110" s="10" t="s">
        <v>5</v>
      </c>
      <c r="N110" s="11" t="s">
        <v>3</v>
      </c>
      <c r="O110" s="13">
        <f>O109*60</f>
        <v>9.0216599999999989</v>
      </c>
      <c r="P110" s="10" t="s">
        <v>31</v>
      </c>
      <c r="R110" s="10" t="s">
        <v>4</v>
      </c>
      <c r="S110" s="2"/>
      <c r="T110" s="12">
        <v>300</v>
      </c>
      <c r="U110" s="10" t="s">
        <v>5</v>
      </c>
      <c r="V110" s="11" t="s">
        <v>3</v>
      </c>
      <c r="W110" s="13">
        <f>W109*60</f>
        <v>9.3047399999999989</v>
      </c>
      <c r="X110" s="10" t="s">
        <v>31</v>
      </c>
      <c r="Z110" s="10" t="s">
        <v>4</v>
      </c>
      <c r="AA110" s="2"/>
      <c r="AB110" s="12">
        <v>400</v>
      </c>
      <c r="AC110" s="10" t="s">
        <v>5</v>
      </c>
      <c r="AD110" s="11" t="s">
        <v>3</v>
      </c>
      <c r="AE110" s="13">
        <f>AE109*60</f>
        <v>9.5506799999999998</v>
      </c>
      <c r="AF110" s="10" t="s">
        <v>31</v>
      </c>
      <c r="AH110" s="10" t="s">
        <v>4</v>
      </c>
      <c r="AI110" s="2"/>
      <c r="AJ110" s="12">
        <v>500</v>
      </c>
      <c r="AK110" s="10" t="s">
        <v>5</v>
      </c>
      <c r="AL110" s="11" t="s">
        <v>3</v>
      </c>
      <c r="AM110" s="13">
        <f>AM109*60</f>
        <v>10.309620000000001</v>
      </c>
      <c r="AN110" s="10" t="s">
        <v>31</v>
      </c>
    </row>
    <row r="111" spans="2:40" x14ac:dyDescent="0.25">
      <c r="B111" s="2"/>
      <c r="C111" s="2"/>
      <c r="D111" s="2"/>
      <c r="E111" s="2"/>
      <c r="F111" s="2"/>
      <c r="G111" s="2"/>
      <c r="H111" s="6" t="s">
        <v>2</v>
      </c>
      <c r="J111" s="2"/>
      <c r="K111" s="2"/>
      <c r="L111" s="2"/>
      <c r="M111" s="2"/>
      <c r="N111" s="2"/>
      <c r="O111" s="2"/>
      <c r="P111" s="6" t="s">
        <v>2</v>
      </c>
      <c r="R111" s="2"/>
      <c r="S111" s="2"/>
      <c r="T111" s="2"/>
      <c r="U111" s="2"/>
      <c r="V111" s="2"/>
      <c r="W111" s="2"/>
      <c r="X111" s="6" t="s">
        <v>2</v>
      </c>
      <c r="Z111" s="2"/>
      <c r="AA111" s="2"/>
      <c r="AB111" s="2"/>
      <c r="AC111" s="2"/>
      <c r="AD111" s="2"/>
      <c r="AE111" s="2"/>
      <c r="AF111" s="6" t="s">
        <v>2</v>
      </c>
      <c r="AH111" s="2"/>
      <c r="AI111" s="2"/>
      <c r="AJ111" s="2"/>
      <c r="AK111" s="2"/>
      <c r="AL111" s="2"/>
      <c r="AM111" s="2"/>
      <c r="AN111" s="6" t="s">
        <v>2</v>
      </c>
    </row>
    <row r="112" spans="2:40" x14ac:dyDescent="0.25">
      <c r="B112" s="2"/>
      <c r="C112" s="2"/>
      <c r="D112" s="2"/>
      <c r="E112" s="2"/>
      <c r="F112" s="2"/>
      <c r="G112" s="6"/>
      <c r="H112" s="2">
        <f>'Data &amp; ANOVA'!$S$7-F114</f>
        <v>0.22768876447773603</v>
      </c>
      <c r="J112" s="2"/>
      <c r="K112" s="2"/>
      <c r="L112" s="2"/>
      <c r="M112" s="2"/>
      <c r="N112" s="2"/>
      <c r="O112" s="6"/>
      <c r="P112" s="2">
        <f>'Data &amp; ANOVA'!$S$7-N114</f>
        <v>0.22723338694878056</v>
      </c>
      <c r="R112" s="2"/>
      <c r="S112" s="2"/>
      <c r="T112" s="2"/>
      <c r="U112" s="2"/>
      <c r="V112" s="2"/>
      <c r="W112" s="6"/>
      <c r="X112" s="2">
        <f>'Data &amp; ANOVA'!$S$7-V114</f>
        <v>0.22768876447773603</v>
      </c>
      <c r="Z112" s="2"/>
      <c r="AA112" s="2"/>
      <c r="AB112" s="2"/>
      <c r="AC112" s="2"/>
      <c r="AD112" s="2"/>
      <c r="AE112" s="6"/>
      <c r="AF112" s="2">
        <f>'Data &amp; ANOVA'!$S$7-AD114</f>
        <v>0.22768876447773603</v>
      </c>
      <c r="AH112" s="2"/>
      <c r="AI112" s="2"/>
      <c r="AJ112" s="2"/>
      <c r="AK112" s="2"/>
      <c r="AL112" s="2"/>
      <c r="AM112" s="6"/>
      <c r="AN112" s="2">
        <f>'Data &amp; ANOVA'!$S$7-AL114</f>
        <v>0.22768876447773603</v>
      </c>
    </row>
    <row r="113" spans="2:46" x14ac:dyDescent="0.25">
      <c r="B113" s="6" t="s">
        <v>21</v>
      </c>
      <c r="C113" s="6"/>
      <c r="D113" s="2"/>
      <c r="E113" s="7" t="s">
        <v>35</v>
      </c>
      <c r="F113" s="7" t="s">
        <v>6</v>
      </c>
      <c r="G113" s="7" t="s">
        <v>7</v>
      </c>
      <c r="H113" s="7" t="s">
        <v>8</v>
      </c>
      <c r="J113" s="6" t="s">
        <v>21</v>
      </c>
      <c r="K113" s="6"/>
      <c r="L113" s="2"/>
      <c r="M113" s="7" t="s">
        <v>35</v>
      </c>
      <c r="N113" s="7" t="s">
        <v>6</v>
      </c>
      <c r="O113" s="7" t="s">
        <v>7</v>
      </c>
      <c r="P113" s="7" t="s">
        <v>8</v>
      </c>
      <c r="R113" s="6" t="s">
        <v>21</v>
      </c>
      <c r="S113" s="6"/>
      <c r="T113" s="2"/>
      <c r="U113" s="7" t="s">
        <v>35</v>
      </c>
      <c r="V113" s="7" t="s">
        <v>6</v>
      </c>
      <c r="W113" s="7" t="s">
        <v>7</v>
      </c>
      <c r="X113" s="7" t="s">
        <v>8</v>
      </c>
      <c r="Z113" s="6" t="s">
        <v>21</v>
      </c>
      <c r="AA113" s="6"/>
      <c r="AB113" s="2"/>
      <c r="AC113" s="7" t="s">
        <v>35</v>
      </c>
      <c r="AD113" s="7" t="s">
        <v>6</v>
      </c>
      <c r="AE113" s="7" t="s">
        <v>7</v>
      </c>
      <c r="AF113" s="7" t="s">
        <v>8</v>
      </c>
      <c r="AH113" s="6" t="s">
        <v>21</v>
      </c>
      <c r="AI113" s="6"/>
      <c r="AJ113" s="2"/>
      <c r="AK113" s="7" t="s">
        <v>35</v>
      </c>
      <c r="AL113" s="7" t="s">
        <v>6</v>
      </c>
      <c r="AM113" s="7" t="s">
        <v>7</v>
      </c>
      <c r="AN113" s="7" t="s">
        <v>8</v>
      </c>
    </row>
    <row r="114" spans="2:46" x14ac:dyDescent="0.25">
      <c r="B114" s="51">
        <f t="shared" ref="B114:B133" si="30">B24</f>
        <v>0</v>
      </c>
      <c r="C114" s="2"/>
      <c r="D114" s="2"/>
      <c r="E114" s="2">
        <f t="shared" ref="E114:E127" si="31">D24</f>
        <v>0</v>
      </c>
      <c r="F114" s="2">
        <f>(E114/100)*'Data &amp; ANOVA'!$S$7</f>
        <v>0</v>
      </c>
      <c r="G114" s="2">
        <f>'Data &amp; ANOVA'!$S$7-F114</f>
        <v>0.22768876447773603</v>
      </c>
      <c r="H114" s="2">
        <f t="shared" ref="H114:H127" si="32">LN($H$112/G114)</f>
        <v>0</v>
      </c>
      <c r="J114" s="51">
        <f t="shared" ref="J114:J133" si="33">J24</f>
        <v>0</v>
      </c>
      <c r="K114" s="2"/>
      <c r="L114" s="2"/>
      <c r="M114" s="2">
        <f t="shared" ref="M114:M120" si="34">L24</f>
        <v>0.2</v>
      </c>
      <c r="N114" s="2">
        <f>(M114/100)*'Data &amp; ANOVA'!$S$7</f>
        <v>4.5537752895547206E-4</v>
      </c>
      <c r="O114" s="2">
        <f>'Data &amp; ANOVA'!$S$7-N114</f>
        <v>0.22723338694878056</v>
      </c>
      <c r="P114" s="2">
        <f t="shared" ref="P114:P120" si="35">LN($P$112/O114)</f>
        <v>0</v>
      </c>
      <c r="R114" s="51">
        <f t="shared" ref="R114:R133" si="36">R24</f>
        <v>0</v>
      </c>
      <c r="S114" s="2"/>
      <c r="T114" s="2"/>
      <c r="U114" s="2">
        <f t="shared" ref="U114:U120" si="37">T24</f>
        <v>0</v>
      </c>
      <c r="V114" s="2">
        <f>(U114/100)*'Data &amp; ANOVA'!$S$7</f>
        <v>0</v>
      </c>
      <c r="W114" s="2">
        <f>'Data &amp; ANOVA'!$S$7-V114</f>
        <v>0.22768876447773603</v>
      </c>
      <c r="X114" s="2">
        <f t="shared" ref="X114:X120" si="38">LN($X$112/W114)</f>
        <v>0</v>
      </c>
      <c r="Z114" s="51">
        <f t="shared" ref="Z114:Z132" si="39">Z24</f>
        <v>0</v>
      </c>
      <c r="AA114" s="2"/>
      <c r="AB114" s="2"/>
      <c r="AC114" s="2">
        <f t="shared" ref="AC114:AC132" si="40">AB24</f>
        <v>0</v>
      </c>
      <c r="AD114" s="2">
        <f>(AC114/100)*'Data &amp; ANOVA'!$S$7</f>
        <v>0</v>
      </c>
      <c r="AE114" s="2">
        <f>'Data &amp; ANOVA'!$S$7-AD114</f>
        <v>0.22768876447773603</v>
      </c>
      <c r="AF114" s="2">
        <f t="shared" ref="AF114:AF132" si="41">LN($AF$112/AE114)</f>
        <v>0</v>
      </c>
      <c r="AH114" s="51">
        <f t="shared" ref="AH114:AH131" si="42">AH24</f>
        <v>0</v>
      </c>
      <c r="AI114" s="2"/>
      <c r="AJ114" s="2"/>
      <c r="AK114" s="2">
        <f t="shared" ref="AK114:AK131" si="43">AJ24</f>
        <v>0</v>
      </c>
      <c r="AL114" s="2">
        <f>(AK114/100)*'Data &amp; ANOVA'!$S$7</f>
        <v>0</v>
      </c>
      <c r="AM114" s="2">
        <f>'Data &amp; ANOVA'!$S$7-AL114</f>
        <v>0.22768876447773603</v>
      </c>
      <c r="AN114" s="2">
        <f t="shared" ref="AN114:AN131" si="44">LN($H$112/AM114)</f>
        <v>0</v>
      </c>
    </row>
    <row r="115" spans="2:46" x14ac:dyDescent="0.25">
      <c r="B115" s="51">
        <f t="shared" si="30"/>
        <v>1.0320833333333332</v>
      </c>
      <c r="C115" s="2"/>
      <c r="D115" s="2"/>
      <c r="E115" s="2">
        <f t="shared" si="31"/>
        <v>0.4</v>
      </c>
      <c r="F115" s="2">
        <f>(E115/100)*'Data &amp; ANOVA'!$S$7</f>
        <v>9.1075505791094412E-4</v>
      </c>
      <c r="G115" s="2">
        <f>'Data &amp; ANOVA'!$S$7-F115</f>
        <v>0.22677800941982509</v>
      </c>
      <c r="H115" s="2">
        <f t="shared" si="32"/>
        <v>4.0080213975388678E-3</v>
      </c>
      <c r="J115" s="51">
        <f t="shared" si="33"/>
        <v>1.0431578947368418</v>
      </c>
      <c r="K115" s="2"/>
      <c r="L115" s="2"/>
      <c r="M115" s="2">
        <f t="shared" si="34"/>
        <v>1.4</v>
      </c>
      <c r="N115" s="2">
        <f>(M115/100)*'Data &amp; ANOVA'!$S$7</f>
        <v>3.1876427026883043E-3</v>
      </c>
      <c r="O115" s="2">
        <f>'Data &amp; ANOVA'!$S$7-N115</f>
        <v>0.22450112177504772</v>
      </c>
      <c r="P115" s="2">
        <f t="shared" si="35"/>
        <v>1.2096921708828531E-2</v>
      </c>
      <c r="R115" s="51">
        <f t="shared" si="36"/>
        <v>1.0337142857142858</v>
      </c>
      <c r="S115" s="2"/>
      <c r="T115" s="2"/>
      <c r="U115" s="2">
        <f t="shared" si="37"/>
        <v>0.2</v>
      </c>
      <c r="V115" s="2">
        <f>(U115/100)*'Data &amp; ANOVA'!$S$7</f>
        <v>4.5537752895547206E-4</v>
      </c>
      <c r="W115" s="2">
        <f>'Data &amp; ANOVA'!$S$7-V115</f>
        <v>0.22723338694878056</v>
      </c>
      <c r="X115" s="2">
        <f t="shared" si="38"/>
        <v>2.0020026706729687E-3</v>
      </c>
      <c r="Z115" s="51">
        <f t="shared" si="39"/>
        <v>1.0377142857142856</v>
      </c>
      <c r="AA115" s="2"/>
      <c r="AB115" s="2"/>
      <c r="AC115" s="2">
        <f t="shared" si="40"/>
        <v>0.4</v>
      </c>
      <c r="AD115" s="2">
        <f>(AC115/100)*'Data &amp; ANOVA'!$S$7</f>
        <v>9.1075505791094412E-4</v>
      </c>
      <c r="AE115" s="2">
        <f>'Data &amp; ANOVA'!$S$7-AD115</f>
        <v>0.22677800941982509</v>
      </c>
      <c r="AF115" s="2">
        <f t="shared" si="41"/>
        <v>4.0080213975388678E-3</v>
      </c>
      <c r="AH115" s="51">
        <f t="shared" si="42"/>
        <v>1.0387096774193547</v>
      </c>
      <c r="AI115" s="2"/>
      <c r="AJ115" s="2"/>
      <c r="AK115" s="2">
        <f t="shared" si="43"/>
        <v>1.8</v>
      </c>
      <c r="AL115" s="2">
        <f>(AK115/100)*'Data &amp; ANOVA'!$S$7</f>
        <v>4.0983977605992487E-3</v>
      </c>
      <c r="AM115" s="2">
        <f>'Data &amp; ANOVA'!$S$7-AL115</f>
        <v>0.22359036671713678</v>
      </c>
      <c r="AN115" s="2">
        <f t="shared" si="44"/>
        <v>1.8163970627671121E-2</v>
      </c>
    </row>
    <row r="116" spans="2:46" x14ac:dyDescent="0.25">
      <c r="B116" s="51">
        <f t="shared" si="30"/>
        <v>2.0641666666666665</v>
      </c>
      <c r="C116" s="2"/>
      <c r="D116" s="2"/>
      <c r="E116" s="2">
        <f t="shared" si="31"/>
        <v>2.2999999999999998</v>
      </c>
      <c r="F116" s="2">
        <f>(E116/100)*'Data &amp; ANOVA'!$S$7</f>
        <v>5.2368415829879287E-3</v>
      </c>
      <c r="G116" s="2">
        <f>'Data &amp; ANOVA'!$S$7-F116</f>
        <v>0.22245192289474811</v>
      </c>
      <c r="H116" s="2">
        <f t="shared" si="32"/>
        <v>2.3268626939354269E-2</v>
      </c>
      <c r="J116" s="51">
        <f t="shared" si="33"/>
        <v>2.0863157894736837</v>
      </c>
      <c r="K116" s="2"/>
      <c r="L116" s="2"/>
      <c r="M116" s="2">
        <f t="shared" si="34"/>
        <v>5.9</v>
      </c>
      <c r="N116" s="2">
        <f>(M116/100)*'Data &amp; ANOVA'!$S$7</f>
        <v>1.3433637104186427E-2</v>
      </c>
      <c r="O116" s="2">
        <f>'Data &amp; ANOVA'!$S$7-N116</f>
        <v>0.2142551273735496</v>
      </c>
      <c r="P116" s="2">
        <f t="shared" si="35"/>
        <v>5.8810136726084351E-2</v>
      </c>
      <c r="R116" s="51">
        <f t="shared" si="36"/>
        <v>2.0674285714285716</v>
      </c>
      <c r="S116" s="2"/>
      <c r="T116" s="2"/>
      <c r="U116" s="2">
        <f t="shared" si="37"/>
        <v>3.3</v>
      </c>
      <c r="V116" s="2">
        <f>(U116/100)*'Data &amp; ANOVA'!$S$7</f>
        <v>7.5137292277652895E-3</v>
      </c>
      <c r="W116" s="2">
        <f>'Data &amp; ANOVA'!$S$7-V116</f>
        <v>0.22017503524997073</v>
      </c>
      <c r="X116" s="2">
        <f t="shared" si="38"/>
        <v>3.3556783528842768E-2</v>
      </c>
      <c r="Z116" s="51">
        <f t="shared" si="39"/>
        <v>2.0754285714285712</v>
      </c>
      <c r="AA116" s="2"/>
      <c r="AB116" s="2"/>
      <c r="AC116" s="2">
        <f t="shared" si="40"/>
        <v>4.5</v>
      </c>
      <c r="AD116" s="2">
        <f>(AC116/100)*'Data &amp; ANOVA'!$S$7</f>
        <v>1.0245994401498121E-2</v>
      </c>
      <c r="AE116" s="2">
        <f>'Data &amp; ANOVA'!$S$7-AD116</f>
        <v>0.21744277007623791</v>
      </c>
      <c r="AF116" s="2">
        <f t="shared" si="41"/>
        <v>4.6043938501406798E-2</v>
      </c>
      <c r="AH116" s="51">
        <f t="shared" si="42"/>
        <v>2.0774193548387094</v>
      </c>
      <c r="AI116" s="2"/>
      <c r="AJ116" s="2"/>
      <c r="AK116" s="2">
        <f t="shared" si="43"/>
        <v>9</v>
      </c>
      <c r="AL116" s="2">
        <f>(AK116/100)*'Data &amp; ANOVA'!$S$7</f>
        <v>2.0491988802996242E-2</v>
      </c>
      <c r="AM116" s="2">
        <f>'Data &amp; ANOVA'!$S$7-AL116</f>
        <v>0.20719677567473979</v>
      </c>
      <c r="AN116" s="2">
        <f t="shared" si="44"/>
        <v>9.4310679471241415E-2</v>
      </c>
    </row>
    <row r="117" spans="2:46" x14ac:dyDescent="0.25">
      <c r="B117" s="56">
        <f t="shared" si="30"/>
        <v>3.0962499999999995</v>
      </c>
      <c r="C117" s="32"/>
      <c r="D117" s="32"/>
      <c r="E117" s="32">
        <f t="shared" si="31"/>
        <v>5.9</v>
      </c>
      <c r="F117" s="32">
        <f>(E117/100)*'Data &amp; ANOVA'!$S$7</f>
        <v>1.3433637104186427E-2</v>
      </c>
      <c r="G117" s="32">
        <f>'Data &amp; ANOVA'!$S$7-F117</f>
        <v>0.2142551273735496</v>
      </c>
      <c r="H117" s="32">
        <f t="shared" si="32"/>
        <v>6.0812139396757538E-2</v>
      </c>
      <c r="J117" s="51">
        <f t="shared" si="33"/>
        <v>3.1294736842105255</v>
      </c>
      <c r="K117" s="2"/>
      <c r="L117" s="2"/>
      <c r="M117" s="2">
        <f t="shared" si="34"/>
        <v>12</v>
      </c>
      <c r="N117" s="2">
        <f>(M117/100)*'Data &amp; ANOVA'!$S$7</f>
        <v>2.7322651737328323E-2</v>
      </c>
      <c r="O117" s="2">
        <f>'Data &amp; ANOVA'!$S$7-N117</f>
        <v>0.20036611274040772</v>
      </c>
      <c r="P117" s="2">
        <f t="shared" si="35"/>
        <v>0.12583136883921178</v>
      </c>
      <c r="R117" s="51">
        <f t="shared" si="36"/>
        <v>3.1011428571428574</v>
      </c>
      <c r="S117" s="2"/>
      <c r="T117" s="2"/>
      <c r="U117" s="2">
        <f t="shared" si="37"/>
        <v>9.6999999999999993</v>
      </c>
      <c r="V117" s="2">
        <f>(U117/100)*'Data &amp; ANOVA'!$S$7</f>
        <v>2.2085810154340392E-2</v>
      </c>
      <c r="W117" s="2">
        <f>'Data &amp; ANOVA'!$S$7-V117</f>
        <v>0.20560295432339565</v>
      </c>
      <c r="X117" s="2">
        <f t="shared" si="38"/>
        <v>0.10203272556515164</v>
      </c>
      <c r="Z117" s="51">
        <f t="shared" si="39"/>
        <v>3.113142857142857</v>
      </c>
      <c r="AA117" s="2"/>
      <c r="AB117" s="2"/>
      <c r="AC117" s="2">
        <f t="shared" si="40"/>
        <v>11.6</v>
      </c>
      <c r="AD117" s="2">
        <f>(AC117/100)*'Data &amp; ANOVA'!$S$7</f>
        <v>2.6411896679417377E-2</v>
      </c>
      <c r="AE117" s="2">
        <f>'Data &amp; ANOVA'!$S$7-AD117</f>
        <v>0.20127686779831866</v>
      </c>
      <c r="AF117" s="2">
        <f t="shared" si="41"/>
        <v>0.1232982163444936</v>
      </c>
      <c r="AH117" s="51">
        <f t="shared" si="42"/>
        <v>3.1161290322580641</v>
      </c>
      <c r="AI117" s="2"/>
      <c r="AJ117" s="2"/>
      <c r="AK117" s="2">
        <f t="shared" si="43"/>
        <v>18</v>
      </c>
      <c r="AL117" s="2">
        <f>(AK117/100)*'Data &amp; ANOVA'!$S$7</f>
        <v>4.0983977605992483E-2</v>
      </c>
      <c r="AM117" s="2">
        <f>'Data &amp; ANOVA'!$S$7-AL117</f>
        <v>0.18670478687174355</v>
      </c>
      <c r="AN117" s="2">
        <f t="shared" si="44"/>
        <v>0.19845093872383823</v>
      </c>
    </row>
    <row r="118" spans="2:46" x14ac:dyDescent="0.25">
      <c r="B118" s="56">
        <f t="shared" si="30"/>
        <v>4.128333333333333</v>
      </c>
      <c r="C118" s="32"/>
      <c r="D118" s="32"/>
      <c r="E118" s="32">
        <f t="shared" si="31"/>
        <v>10.4</v>
      </c>
      <c r="F118" s="32">
        <f>(E118/100)*'Data &amp; ANOVA'!$S$7</f>
        <v>2.3679631505684549E-2</v>
      </c>
      <c r="G118" s="32">
        <f>'Data &amp; ANOVA'!$S$7-F118</f>
        <v>0.20400913297205148</v>
      </c>
      <c r="H118" s="32">
        <f t="shared" si="32"/>
        <v>0.10981486600720661</v>
      </c>
      <c r="J118" s="51">
        <f t="shared" si="33"/>
        <v>4.1726315789473674</v>
      </c>
      <c r="K118" s="2"/>
      <c r="L118" s="2"/>
      <c r="M118" s="2">
        <f t="shared" si="34"/>
        <v>19.399999999999999</v>
      </c>
      <c r="N118" s="2">
        <f>(M118/100)*'Data &amp; ANOVA'!$S$7</f>
        <v>4.4171620308680784E-2</v>
      </c>
      <c r="O118" s="2">
        <f>'Data &amp; ANOVA'!$S$7-N118</f>
        <v>0.18351714416905524</v>
      </c>
      <c r="P118" s="2">
        <f t="shared" si="35"/>
        <v>0.21366953380483569</v>
      </c>
      <c r="R118" s="51">
        <f t="shared" si="36"/>
        <v>4.1348571428571432</v>
      </c>
      <c r="S118" s="2"/>
      <c r="T118" s="2"/>
      <c r="U118" s="2">
        <f t="shared" si="37"/>
        <v>17.5</v>
      </c>
      <c r="V118" s="2">
        <f>(U118/100)*'Data &amp; ANOVA'!$S$7</f>
        <v>3.9845533783603802E-2</v>
      </c>
      <c r="W118" s="2">
        <f>'Data &amp; ANOVA'!$S$7-V118</f>
        <v>0.18784323069413222</v>
      </c>
      <c r="X118" s="2">
        <f t="shared" si="38"/>
        <v>0.19237189264745611</v>
      </c>
      <c r="Z118" s="51">
        <f t="shared" si="39"/>
        <v>4.1508571428571424</v>
      </c>
      <c r="AA118" s="2"/>
      <c r="AB118" s="2"/>
      <c r="AC118" s="2">
        <f t="shared" si="40"/>
        <v>19.899999999999999</v>
      </c>
      <c r="AD118" s="2">
        <f>(AC118/100)*'Data &amp; ANOVA'!$S$7</f>
        <v>4.5310064131069465E-2</v>
      </c>
      <c r="AE118" s="2">
        <f>'Data &amp; ANOVA'!$S$7-AD118</f>
        <v>0.18237870034666656</v>
      </c>
      <c r="AF118" s="2">
        <f t="shared" si="41"/>
        <v>0.22189433191377778</v>
      </c>
      <c r="AH118" s="53">
        <f t="shared" si="42"/>
        <v>4.1548387096774189</v>
      </c>
      <c r="AI118" s="20"/>
      <c r="AJ118" s="20"/>
      <c r="AK118" s="20">
        <f t="shared" si="43"/>
        <v>28.1</v>
      </c>
      <c r="AL118" s="20">
        <f>(AK118/100)*'Data &amp; ANOVA'!$S$7</f>
        <v>6.3980542818243835E-2</v>
      </c>
      <c r="AM118" s="20">
        <f>'Data &amp; ANOVA'!$S$7-AL118</f>
        <v>0.1637082216594922</v>
      </c>
      <c r="AN118" s="20">
        <f t="shared" si="44"/>
        <v>0.32989392126109046</v>
      </c>
    </row>
    <row r="119" spans="2:46" x14ac:dyDescent="0.25">
      <c r="B119" s="56">
        <f t="shared" si="30"/>
        <v>5.1604166666666664</v>
      </c>
      <c r="C119" s="32"/>
      <c r="D119" s="32"/>
      <c r="E119" s="32">
        <f t="shared" si="31"/>
        <v>15.6</v>
      </c>
      <c r="F119" s="32">
        <f>(E119/100)*'Data &amp; ANOVA'!$S$7</f>
        <v>3.5519447258526821E-2</v>
      </c>
      <c r="G119" s="32">
        <f>'Data &amp; ANOVA'!$S$7-F119</f>
        <v>0.19216931721920921</v>
      </c>
      <c r="H119" s="32">
        <f t="shared" si="32"/>
        <v>0.16960278438617996</v>
      </c>
      <c r="J119" s="53">
        <f t="shared" si="33"/>
        <v>5.2157894736842092</v>
      </c>
      <c r="K119" s="20"/>
      <c r="L119" s="20"/>
      <c r="M119" s="20">
        <f t="shared" si="34"/>
        <v>27.2</v>
      </c>
      <c r="N119" s="20">
        <f>(M119/100)*'Data &amp; ANOVA'!$S$7</f>
        <v>6.1931343937944208E-2</v>
      </c>
      <c r="O119" s="20">
        <f>'Data &amp; ANOVA'!$S$7-N119</f>
        <v>0.16575742053979181</v>
      </c>
      <c r="P119" s="20">
        <f t="shared" si="35"/>
        <v>0.31545222811477819</v>
      </c>
      <c r="R119" s="53">
        <f t="shared" si="36"/>
        <v>5.168571428571429</v>
      </c>
      <c r="S119" s="20"/>
      <c r="T119" s="20"/>
      <c r="U119" s="20">
        <f t="shared" si="37"/>
        <v>26.3</v>
      </c>
      <c r="V119" s="20">
        <f>(U119/100)*'Data &amp; ANOVA'!$S$7</f>
        <v>5.9882145057644581E-2</v>
      </c>
      <c r="W119" s="20">
        <f>'Data &amp; ANOVA'!$S$7-V119</f>
        <v>0.16780661942009145</v>
      </c>
      <c r="X119" s="20">
        <f t="shared" si="38"/>
        <v>0.30516738679280048</v>
      </c>
      <c r="Z119" s="53">
        <f t="shared" si="39"/>
        <v>5.1885714285714277</v>
      </c>
      <c r="AA119" s="20"/>
      <c r="AB119" s="20"/>
      <c r="AC119" s="20">
        <f t="shared" si="40"/>
        <v>28.9</v>
      </c>
      <c r="AD119" s="20">
        <f>(AC119/100)*'Data &amp; ANOVA'!$S$7</f>
        <v>6.5802052934065713E-2</v>
      </c>
      <c r="AE119" s="20">
        <f>'Data &amp; ANOVA'!$S$7-AD119</f>
        <v>0.16188671154367032</v>
      </c>
      <c r="AF119" s="20">
        <f t="shared" si="41"/>
        <v>0.3410828491788962</v>
      </c>
      <c r="AH119" s="53">
        <f t="shared" si="42"/>
        <v>5.193548387096774</v>
      </c>
      <c r="AI119" s="20"/>
      <c r="AJ119" s="20"/>
      <c r="AK119" s="20">
        <f t="shared" si="43"/>
        <v>37.4</v>
      </c>
      <c r="AL119" s="20">
        <f>(AK119/100)*'Data &amp; ANOVA'!$S$7</f>
        <v>8.5155597914673281E-2</v>
      </c>
      <c r="AM119" s="20">
        <f>'Data &amp; ANOVA'!$S$7-AL119</f>
        <v>0.14253316656306275</v>
      </c>
      <c r="AN119" s="20">
        <f t="shared" si="44"/>
        <v>0.46840490788203859</v>
      </c>
    </row>
    <row r="120" spans="2:46" x14ac:dyDescent="0.25">
      <c r="B120" s="50">
        <f t="shared" si="30"/>
        <v>6.192499999999999</v>
      </c>
      <c r="C120" s="33"/>
      <c r="D120" s="33"/>
      <c r="E120" s="33">
        <f t="shared" si="31"/>
        <v>21.3</v>
      </c>
      <c r="F120" s="33">
        <f>(E120/100)*'Data &amp; ANOVA'!$S$7</f>
        <v>4.8497706833757773E-2</v>
      </c>
      <c r="G120" s="33">
        <f>'Data &amp; ANOVA'!$S$7-F120</f>
        <v>0.17919105764397825</v>
      </c>
      <c r="H120" s="33">
        <f t="shared" si="32"/>
        <v>0.23952703056473384</v>
      </c>
      <c r="I120" s="25"/>
      <c r="J120" s="53">
        <f t="shared" si="33"/>
        <v>6.258947368421051</v>
      </c>
      <c r="K120" s="20"/>
      <c r="L120" s="20"/>
      <c r="M120" s="20">
        <f t="shared" si="34"/>
        <v>35</v>
      </c>
      <c r="N120" s="20">
        <f>(M120/100)*'Data &amp; ANOVA'!$S$7</f>
        <v>7.9691067567207605E-2</v>
      </c>
      <c r="O120" s="20">
        <f>'Data &amp; ANOVA'!$S$7-N120</f>
        <v>0.14799769691052844</v>
      </c>
      <c r="P120" s="20">
        <f t="shared" si="35"/>
        <v>0.42878091342178098</v>
      </c>
      <c r="Q120" s="25"/>
      <c r="R120" s="53">
        <f t="shared" si="36"/>
        <v>6.2022857142857148</v>
      </c>
      <c r="S120" s="20"/>
      <c r="T120" s="20"/>
      <c r="U120" s="20">
        <f t="shared" si="37"/>
        <v>34.799999999999997</v>
      </c>
      <c r="V120" s="20">
        <f>(U120/100)*'Data &amp; ANOVA'!$S$7</f>
        <v>7.9235690038252135E-2</v>
      </c>
      <c r="W120" s="20">
        <f>'Data &amp; ANOVA'!$S$7-V120</f>
        <v>0.14845307443948391</v>
      </c>
      <c r="X120" s="20">
        <f t="shared" si="38"/>
        <v>0.42771071705548397</v>
      </c>
      <c r="Y120" s="25"/>
      <c r="Z120" s="53">
        <f t="shared" si="39"/>
        <v>6.226285714285714</v>
      </c>
      <c r="AA120" s="20"/>
      <c r="AB120" s="20"/>
      <c r="AC120" s="20">
        <f t="shared" si="40"/>
        <v>37.6</v>
      </c>
      <c r="AD120" s="20">
        <f>(AC120/100)*'Data &amp; ANOVA'!$S$7</f>
        <v>8.5610975443628751E-2</v>
      </c>
      <c r="AE120" s="20">
        <f>'Data &amp; ANOVA'!$S$7-AD120</f>
        <v>0.14207778903410728</v>
      </c>
      <c r="AF120" s="20">
        <f t="shared" si="41"/>
        <v>0.47160491061270943</v>
      </c>
      <c r="AG120" s="25"/>
      <c r="AH120" s="53">
        <f t="shared" si="42"/>
        <v>6.2322580645161283</v>
      </c>
      <c r="AI120" s="20"/>
      <c r="AJ120" s="20"/>
      <c r="AK120" s="20">
        <f t="shared" si="43"/>
        <v>46.4</v>
      </c>
      <c r="AL120" s="20">
        <f>(AK120/100)*'Data &amp; ANOVA'!$S$7</f>
        <v>0.10564758671766951</v>
      </c>
      <c r="AM120" s="20">
        <f>'Data &amp; ANOVA'!$S$7-AL120</f>
        <v>0.12204117776006652</v>
      </c>
      <c r="AN120" s="20">
        <f t="shared" si="44"/>
        <v>0.62362111791133501</v>
      </c>
      <c r="AO120" s="25"/>
      <c r="AP120" s="25"/>
      <c r="AQ120" s="25"/>
      <c r="AR120" s="25"/>
      <c r="AS120" s="25"/>
      <c r="AT120" s="25"/>
    </row>
    <row r="121" spans="2:46" x14ac:dyDescent="0.25">
      <c r="B121" s="50">
        <f t="shared" si="30"/>
        <v>7.2245833333333325</v>
      </c>
      <c r="C121" s="33"/>
      <c r="D121" s="33"/>
      <c r="E121" s="33">
        <f t="shared" si="31"/>
        <v>27.2</v>
      </c>
      <c r="F121" s="33">
        <f>(E121/100)*'Data &amp; ANOVA'!$S$7</f>
        <v>6.1931343937944208E-2</v>
      </c>
      <c r="G121" s="33">
        <f>'Data &amp; ANOVA'!$S$7-F121</f>
        <v>0.16575742053979181</v>
      </c>
      <c r="H121" s="33">
        <f t="shared" si="32"/>
        <v>0.31745423078545126</v>
      </c>
      <c r="I121" s="25"/>
      <c r="J121" s="53">
        <f t="shared" si="33"/>
        <v>7.3021052631578929</v>
      </c>
      <c r="K121" s="20"/>
      <c r="L121" s="20"/>
      <c r="M121" s="20"/>
      <c r="N121" s="20"/>
      <c r="O121" s="20">
        <f>'Data &amp; ANOVA'!$S$7-N121</f>
        <v>0.22768876447773603</v>
      </c>
      <c r="P121" s="20"/>
      <c r="Q121" s="25"/>
      <c r="R121" s="53">
        <f t="shared" si="36"/>
        <v>7.2360000000000007</v>
      </c>
      <c r="S121" s="20"/>
      <c r="T121" s="20"/>
      <c r="U121" s="20"/>
      <c r="V121" s="20"/>
      <c r="W121" s="20">
        <f>'Data &amp; ANOVA'!$S$7-V121</f>
        <v>0.22768876447773603</v>
      </c>
      <c r="X121" s="20"/>
      <c r="Y121" s="25"/>
      <c r="Z121" s="53">
        <f t="shared" si="39"/>
        <v>7.2639999999999993</v>
      </c>
      <c r="AA121" s="20"/>
      <c r="AB121" s="20"/>
      <c r="AC121" s="20">
        <f t="shared" si="40"/>
        <v>45.9</v>
      </c>
      <c r="AD121" s="20">
        <f>(AC121/100)*'Data &amp; ANOVA'!$S$7</f>
        <v>0.10450914289528083</v>
      </c>
      <c r="AE121" s="20">
        <f>'Data &amp; ANOVA'!$S$7-AD121</f>
        <v>0.1231796215824552</v>
      </c>
      <c r="AF121" s="20">
        <f t="shared" si="41"/>
        <v>0.61433600013565548</v>
      </c>
      <c r="AG121" s="25"/>
      <c r="AH121" s="53">
        <f t="shared" si="42"/>
        <v>7.2709677419354826</v>
      </c>
      <c r="AI121" s="20"/>
      <c r="AJ121" s="20"/>
      <c r="AK121" s="20">
        <f t="shared" si="43"/>
        <v>54.2</v>
      </c>
      <c r="AL121" s="20">
        <f>(AK121/100)*'Data &amp; ANOVA'!$S$7</f>
        <v>0.12340731034693293</v>
      </c>
      <c r="AM121" s="20">
        <f>'Data &amp; ANOVA'!$S$7-AL121</f>
        <v>0.1042814541308031</v>
      </c>
      <c r="AN121" s="20">
        <f t="shared" si="44"/>
        <v>0.78088609486795224</v>
      </c>
      <c r="AO121" s="25"/>
      <c r="AP121" s="25"/>
      <c r="AQ121" s="25"/>
      <c r="AR121" s="25"/>
      <c r="AS121" s="25"/>
      <c r="AT121" s="25"/>
    </row>
    <row r="122" spans="2:46" x14ac:dyDescent="0.25">
      <c r="B122" s="50">
        <f t="shared" si="30"/>
        <v>8.2566666666666659</v>
      </c>
      <c r="C122" s="33"/>
      <c r="D122" s="33"/>
      <c r="E122" s="33">
        <f t="shared" si="31"/>
        <v>33.4</v>
      </c>
      <c r="F122" s="33">
        <f>(E122/100)*'Data &amp; ANOVA'!$S$7</f>
        <v>7.604804733556382E-2</v>
      </c>
      <c r="G122" s="33">
        <f>'Data &amp; ANOVA'!$S$7-F122</f>
        <v>0.1516407171421722</v>
      </c>
      <c r="H122" s="33">
        <f t="shared" si="32"/>
        <v>0.40646560844174784</v>
      </c>
      <c r="I122" s="25"/>
      <c r="J122" s="53">
        <f t="shared" si="33"/>
        <v>8.3452631578947347</v>
      </c>
      <c r="K122" s="20"/>
      <c r="L122" s="20"/>
      <c r="M122" s="20">
        <f t="shared" ref="M122:M133" si="45">L32</f>
        <v>50</v>
      </c>
      <c r="N122" s="20">
        <f>(M122/100)*'Data &amp; ANOVA'!$S$7</f>
        <v>0.11384438223886802</v>
      </c>
      <c r="O122" s="20">
        <f>'Data &amp; ANOVA'!$S$7-N122</f>
        <v>0.11384438223886802</v>
      </c>
      <c r="P122" s="20">
        <f t="shared" ref="P122:P133" si="46">LN($P$112/O122)</f>
        <v>0.69114517788927221</v>
      </c>
      <c r="Q122" s="25"/>
      <c r="R122" s="53">
        <f t="shared" si="36"/>
        <v>8.2697142857142865</v>
      </c>
      <c r="S122" s="20"/>
      <c r="T122" s="20"/>
      <c r="U122" s="20">
        <f t="shared" ref="U122:U133" si="47">T32</f>
        <v>46.6</v>
      </c>
      <c r="V122" s="20">
        <f>(U122/100)*'Data &amp; ANOVA'!$S$7</f>
        <v>0.10610296424662499</v>
      </c>
      <c r="W122" s="20">
        <f>'Data &amp; ANOVA'!$S$7-V122</f>
        <v>0.12158580023111104</v>
      </c>
      <c r="X122" s="20">
        <f t="shared" ref="X122:X133" si="48">LN($X$112/W122)</f>
        <v>0.62735944002194222</v>
      </c>
      <c r="Y122" s="25"/>
      <c r="Z122" s="53">
        <f t="shared" si="39"/>
        <v>8.3017142857142847</v>
      </c>
      <c r="AA122" s="20"/>
      <c r="AB122" s="20"/>
      <c r="AC122" s="20">
        <f t="shared" si="40"/>
        <v>53.5</v>
      </c>
      <c r="AD122" s="20">
        <f>(AC122/100)*'Data &amp; ANOVA'!$S$7</f>
        <v>0.12181348899558879</v>
      </c>
      <c r="AE122" s="20">
        <f>'Data &amp; ANOVA'!$S$7-AD122</f>
        <v>0.10587527548214724</v>
      </c>
      <c r="AF122" s="20">
        <f t="shared" si="41"/>
        <v>0.76571787339478092</v>
      </c>
      <c r="AG122" s="25"/>
      <c r="AH122" s="53">
        <f t="shared" si="42"/>
        <v>8.3096774193548377</v>
      </c>
      <c r="AI122" s="20"/>
      <c r="AJ122" s="20"/>
      <c r="AK122" s="20">
        <f t="shared" si="43"/>
        <v>61.6</v>
      </c>
      <c r="AL122" s="20">
        <f>(AK122/100)*'Data &amp; ANOVA'!$S$7</f>
        <v>0.1402562789182854</v>
      </c>
      <c r="AM122" s="20">
        <f>'Data &amp; ANOVA'!$S$7-AL122</f>
        <v>8.7432485559450629E-2</v>
      </c>
      <c r="AN122" s="20">
        <f t="shared" si="44"/>
        <v>0.95711272639441036</v>
      </c>
      <c r="AO122" s="25"/>
      <c r="AP122" s="25"/>
      <c r="AQ122" s="25"/>
      <c r="AR122" s="25"/>
      <c r="AS122" s="25"/>
      <c r="AT122" s="25"/>
    </row>
    <row r="123" spans="2:46" x14ac:dyDescent="0.25">
      <c r="B123" s="50">
        <f t="shared" si="30"/>
        <v>9.2887499999999985</v>
      </c>
      <c r="C123" s="33"/>
      <c r="D123" s="33"/>
      <c r="E123" s="33">
        <f t="shared" si="31"/>
        <v>39.5</v>
      </c>
      <c r="F123" s="33">
        <f>(E123/100)*'Data &amp; ANOVA'!$S$7</f>
        <v>8.9937061968705739E-2</v>
      </c>
      <c r="G123" s="33">
        <f>'Data &amp; ANOVA'!$S$7-F123</f>
        <v>0.13775170250903029</v>
      </c>
      <c r="H123" s="33">
        <f t="shared" si="32"/>
        <v>0.50252682095129564</v>
      </c>
      <c r="I123" s="25"/>
      <c r="J123" s="53">
        <f t="shared" si="33"/>
        <v>9.3884210526315766</v>
      </c>
      <c r="K123" s="20"/>
      <c r="L123" s="20"/>
      <c r="M123" s="20">
        <f t="shared" si="45"/>
        <v>56.8</v>
      </c>
      <c r="N123" s="20">
        <f>(M123/100)*'Data &amp; ANOVA'!$S$7</f>
        <v>0.12932721822335405</v>
      </c>
      <c r="O123" s="20">
        <f>'Data &amp; ANOVA'!$S$7-N123</f>
        <v>9.8361546254381982E-2</v>
      </c>
      <c r="P123" s="20">
        <f t="shared" si="46"/>
        <v>0.83732768806735347</v>
      </c>
      <c r="Q123" s="25"/>
      <c r="R123" s="53">
        <f t="shared" si="36"/>
        <v>9.3034285714285723</v>
      </c>
      <c r="S123" s="20"/>
      <c r="T123" s="20"/>
      <c r="U123" s="20">
        <f t="shared" si="47"/>
        <v>54.7</v>
      </c>
      <c r="V123" s="20">
        <f>(U123/100)*'Data &amp; ANOVA'!$S$7</f>
        <v>0.12454575416932162</v>
      </c>
      <c r="W123" s="20">
        <f>'Data &amp; ANOVA'!$S$7-V123</f>
        <v>0.10314301030841441</v>
      </c>
      <c r="X123" s="20">
        <f t="shared" si="48"/>
        <v>0.79186315349910308</v>
      </c>
      <c r="Y123" s="25"/>
      <c r="Z123" s="53">
        <f t="shared" si="39"/>
        <v>9.3394285714285701</v>
      </c>
      <c r="AA123" s="20"/>
      <c r="AB123" s="20"/>
      <c r="AC123" s="20">
        <f t="shared" si="40"/>
        <v>60.4</v>
      </c>
      <c r="AD123" s="20">
        <f>(AC123/100)*'Data &amp; ANOVA'!$S$7</f>
        <v>0.13752401374455256</v>
      </c>
      <c r="AE123" s="20">
        <f>'Data &amp; ANOVA'!$S$7-AD123</f>
        <v>9.0164750733183474E-2</v>
      </c>
      <c r="AF123" s="20">
        <f t="shared" si="41"/>
        <v>0.92634106772765645</v>
      </c>
      <c r="AG123" s="25"/>
      <c r="AH123" s="53">
        <f t="shared" si="42"/>
        <v>9.3483870967741929</v>
      </c>
      <c r="AI123" s="20"/>
      <c r="AJ123" s="20"/>
      <c r="AK123" s="20">
        <f t="shared" si="43"/>
        <v>68.400000000000006</v>
      </c>
      <c r="AL123" s="20">
        <f>(AK123/100)*'Data &amp; ANOVA'!$S$7</f>
        <v>0.15573911490277145</v>
      </c>
      <c r="AM123" s="20">
        <f>'Data &amp; ANOVA'!$S$7-AL123</f>
        <v>7.194964957496458E-2</v>
      </c>
      <c r="AN123" s="20">
        <f t="shared" si="44"/>
        <v>1.152013065395225</v>
      </c>
      <c r="AO123" s="25"/>
      <c r="AP123" s="25"/>
      <c r="AQ123" s="25"/>
      <c r="AR123" s="25"/>
      <c r="AS123" s="25"/>
      <c r="AT123" s="25"/>
    </row>
    <row r="124" spans="2:46" x14ac:dyDescent="0.25">
      <c r="B124" s="50">
        <f t="shared" si="30"/>
        <v>10.320833333333333</v>
      </c>
      <c r="C124" s="33"/>
      <c r="D124" s="33"/>
      <c r="E124" s="33">
        <f t="shared" si="31"/>
        <v>45.2</v>
      </c>
      <c r="F124" s="33">
        <f>(E124/100)*'Data &amp; ANOVA'!$S$7</f>
        <v>0.10291532154393669</v>
      </c>
      <c r="G124" s="33">
        <f>'Data &amp; ANOVA'!$S$7-F124</f>
        <v>0.12477344293379934</v>
      </c>
      <c r="H124" s="33">
        <f t="shared" si="32"/>
        <v>0.6014799920341215</v>
      </c>
      <c r="I124" s="25"/>
      <c r="J124" s="53">
        <f t="shared" si="33"/>
        <v>10.431578947368418</v>
      </c>
      <c r="K124" s="20"/>
      <c r="L124" s="20"/>
      <c r="M124" s="20">
        <f t="shared" si="45"/>
        <v>63</v>
      </c>
      <c r="N124" s="20">
        <f>(M124/100)*'Data &amp; ANOVA'!$S$7</f>
        <v>0.14344392162097369</v>
      </c>
      <c r="O124" s="20">
        <f>'Data &amp; ANOVA'!$S$7-N124</f>
        <v>8.4244842856762342E-2</v>
      </c>
      <c r="P124" s="20">
        <f t="shared" si="46"/>
        <v>0.99225027067319371</v>
      </c>
      <c r="Q124" s="25"/>
      <c r="R124" s="53">
        <f t="shared" si="36"/>
        <v>10.337142857142858</v>
      </c>
      <c r="S124" s="20"/>
      <c r="T124" s="20"/>
      <c r="U124" s="20">
        <f t="shared" si="47"/>
        <v>61.6</v>
      </c>
      <c r="V124" s="20">
        <f>(U124/100)*'Data &amp; ANOVA'!$S$7</f>
        <v>0.1402562789182854</v>
      </c>
      <c r="W124" s="20">
        <f>'Data &amp; ANOVA'!$S$7-V124</f>
        <v>8.7432485559450629E-2</v>
      </c>
      <c r="X124" s="20">
        <f t="shared" si="48"/>
        <v>0.95711272639441036</v>
      </c>
      <c r="Y124" s="25"/>
      <c r="Z124" s="53">
        <f t="shared" si="39"/>
        <v>10.377142857142855</v>
      </c>
      <c r="AA124" s="20"/>
      <c r="AB124" s="20"/>
      <c r="AC124" s="20">
        <f t="shared" si="40"/>
        <v>67.2</v>
      </c>
      <c r="AD124" s="20">
        <f>(AC124/100)*'Data &amp; ANOVA'!$S$7</f>
        <v>0.15300684972903864</v>
      </c>
      <c r="AE124" s="20">
        <f>'Data &amp; ANOVA'!$S$7-AD124</f>
        <v>7.4681914748697398E-2</v>
      </c>
      <c r="AF124" s="20">
        <f t="shared" si="41"/>
        <v>1.1147416705979936</v>
      </c>
      <c r="AG124" s="25"/>
      <c r="AH124" s="53">
        <f t="shared" si="42"/>
        <v>10.387096774193548</v>
      </c>
      <c r="AI124" s="20"/>
      <c r="AJ124" s="20"/>
      <c r="AK124" s="20">
        <f t="shared" si="43"/>
        <v>74.099999999999994</v>
      </c>
      <c r="AL124" s="20">
        <f>(AK124/100)*'Data &amp; ANOVA'!$S$7</f>
        <v>0.16871737447800239</v>
      </c>
      <c r="AM124" s="20">
        <f>'Data &amp; ANOVA'!$S$7-AL124</f>
        <v>5.8971389999733642E-2</v>
      </c>
      <c r="AN124" s="20">
        <f t="shared" si="44"/>
        <v>1.3509272172825992</v>
      </c>
      <c r="AO124" s="25"/>
      <c r="AP124" s="25"/>
      <c r="AQ124" s="25"/>
      <c r="AR124" s="25"/>
      <c r="AS124" s="25"/>
      <c r="AT124" s="25"/>
    </row>
    <row r="125" spans="2:46" x14ac:dyDescent="0.25">
      <c r="B125" s="50">
        <f t="shared" si="30"/>
        <v>11.352916666666665</v>
      </c>
      <c r="C125" s="33"/>
      <c r="D125" s="33"/>
      <c r="E125" s="33">
        <f t="shared" si="31"/>
        <v>51.1</v>
      </c>
      <c r="F125" s="33">
        <f>(E125/100)*'Data &amp; ANOVA'!$S$7</f>
        <v>0.11634895864812311</v>
      </c>
      <c r="G125" s="33">
        <f>'Data &amp; ANOVA'!$S$7-F125</f>
        <v>0.11133980582961292</v>
      </c>
      <c r="H125" s="33">
        <f t="shared" si="32"/>
        <v>0.71539278950726504</v>
      </c>
      <c r="I125" s="25"/>
      <c r="J125" s="53">
        <f t="shared" si="33"/>
        <v>11.47473684210526</v>
      </c>
      <c r="K125" s="20"/>
      <c r="L125" s="20"/>
      <c r="M125" s="20">
        <f t="shared" si="45"/>
        <v>69.099999999999994</v>
      </c>
      <c r="N125" s="20">
        <f>(M125/100)*'Data &amp; ANOVA'!$S$7</f>
        <v>0.1573329362541156</v>
      </c>
      <c r="O125" s="20">
        <f>'Data &amp; ANOVA'!$S$7-N125</f>
        <v>7.0355828223620437E-2</v>
      </c>
      <c r="P125" s="20">
        <f t="shared" si="46"/>
        <v>1.1724119994137185</v>
      </c>
      <c r="Q125" s="25"/>
      <c r="R125" s="53">
        <f t="shared" si="36"/>
        <v>11.370857142857144</v>
      </c>
      <c r="S125" s="20"/>
      <c r="T125" s="20"/>
      <c r="U125" s="20">
        <f t="shared" si="47"/>
        <v>68</v>
      </c>
      <c r="V125" s="20">
        <f>(U125/100)*'Data &amp; ANOVA'!$S$7</f>
        <v>0.15482835984486051</v>
      </c>
      <c r="W125" s="20">
        <f>'Data &amp; ANOVA'!$S$7-V125</f>
        <v>7.2860404632875519E-2</v>
      </c>
      <c r="X125" s="20">
        <f t="shared" si="48"/>
        <v>1.139434283188365</v>
      </c>
      <c r="Y125" s="25"/>
      <c r="Z125" s="53">
        <f t="shared" si="39"/>
        <v>11.414857142857141</v>
      </c>
      <c r="AA125" s="20"/>
      <c r="AB125" s="20"/>
      <c r="AC125" s="20">
        <f t="shared" si="40"/>
        <v>72.5</v>
      </c>
      <c r="AD125" s="20">
        <f>(AC125/100)*'Data &amp; ANOVA'!$S$7</f>
        <v>0.16507435424635861</v>
      </c>
      <c r="AE125" s="20">
        <f>'Data &amp; ANOVA'!$S$7-AD125</f>
        <v>6.2614410231377426E-2</v>
      </c>
      <c r="AF125" s="20">
        <f t="shared" si="41"/>
        <v>1.2909841813155656</v>
      </c>
      <c r="AG125" s="25"/>
      <c r="AH125" s="53">
        <f t="shared" si="42"/>
        <v>11.425806451612901</v>
      </c>
      <c r="AI125" s="20"/>
      <c r="AJ125" s="20"/>
      <c r="AK125" s="20">
        <f t="shared" si="43"/>
        <v>79.599999999999994</v>
      </c>
      <c r="AL125" s="20">
        <f>(AK125/100)*'Data &amp; ANOVA'!$S$7</f>
        <v>0.18124025652427786</v>
      </c>
      <c r="AM125" s="20">
        <f>'Data &amp; ANOVA'!$S$7-AL125</f>
        <v>4.6448507953458174E-2</v>
      </c>
      <c r="AN125" s="20">
        <f t="shared" si="44"/>
        <v>1.5896352851379203</v>
      </c>
      <c r="AO125" s="25"/>
      <c r="AP125" s="25"/>
      <c r="AQ125" s="25"/>
      <c r="AR125" s="25"/>
      <c r="AS125" s="25"/>
      <c r="AT125" s="25"/>
    </row>
    <row r="126" spans="2:46" x14ac:dyDescent="0.25">
      <c r="B126" s="50">
        <f t="shared" si="30"/>
        <v>12.384999999999998</v>
      </c>
      <c r="C126" s="33"/>
      <c r="D126" s="33"/>
      <c r="E126" s="33">
        <f t="shared" si="31"/>
        <v>56.1</v>
      </c>
      <c r="F126" s="33">
        <f>(E126/100)*'Data &amp; ANOVA'!$S$7</f>
        <v>0.12773339687200994</v>
      </c>
      <c r="G126" s="33">
        <f>'Data &amp; ANOVA'!$S$7-F126</f>
        <v>9.9955367605726098E-2</v>
      </c>
      <c r="H126" s="33">
        <f t="shared" si="32"/>
        <v>0.82325586590696587</v>
      </c>
      <c r="I126" s="25"/>
      <c r="J126" s="53">
        <f t="shared" si="33"/>
        <v>12.517894736842102</v>
      </c>
      <c r="K126" s="20"/>
      <c r="L126" s="20"/>
      <c r="M126" s="20">
        <f t="shared" si="45"/>
        <v>74.599999999999994</v>
      </c>
      <c r="N126" s="20">
        <f>(M126/100)*'Data &amp; ANOVA'!$S$7</f>
        <v>0.16985581830039109</v>
      </c>
      <c r="O126" s="20">
        <f>'Data &amp; ANOVA'!$S$7-N126</f>
        <v>5.783294617734494E-2</v>
      </c>
      <c r="P126" s="20">
        <f t="shared" si="46"/>
        <v>1.3684190092929276</v>
      </c>
      <c r="Q126" s="25"/>
      <c r="R126" s="53">
        <f t="shared" si="36"/>
        <v>12.40457142857143</v>
      </c>
      <c r="S126" s="20"/>
      <c r="T126" s="20"/>
      <c r="U126" s="20">
        <f t="shared" si="47"/>
        <v>73.900000000000006</v>
      </c>
      <c r="V126" s="20">
        <f>(U126/100)*'Data &amp; ANOVA'!$S$7</f>
        <v>0.16826199694904695</v>
      </c>
      <c r="W126" s="20">
        <f>'Data &amp; ANOVA'!$S$7-V126</f>
        <v>5.9426767528689084E-2</v>
      </c>
      <c r="X126" s="20">
        <f t="shared" si="48"/>
        <v>1.343234871659444</v>
      </c>
      <c r="Y126" s="25"/>
      <c r="Z126" s="53">
        <f t="shared" si="39"/>
        <v>12.452571428571428</v>
      </c>
      <c r="AA126" s="20"/>
      <c r="AB126" s="20"/>
      <c r="AC126" s="20">
        <f t="shared" si="40"/>
        <v>77.7</v>
      </c>
      <c r="AD126" s="20">
        <f>(AC126/100)*'Data &amp; ANOVA'!$S$7</f>
        <v>0.1769141699992009</v>
      </c>
      <c r="AE126" s="20">
        <f>'Data &amp; ANOVA'!$S$7-AD126</f>
        <v>5.0774594478535134E-2</v>
      </c>
      <c r="AF126" s="20">
        <f t="shared" si="41"/>
        <v>1.5005835075220184</v>
      </c>
      <c r="AG126" s="25"/>
      <c r="AH126" s="52">
        <f t="shared" si="42"/>
        <v>12.464516129032257</v>
      </c>
      <c r="AI126" s="3"/>
      <c r="AJ126" s="3"/>
      <c r="AK126" s="3">
        <f t="shared" si="43"/>
        <v>84.5</v>
      </c>
      <c r="AL126" s="3">
        <f>(AK126/100)*'Data &amp; ANOVA'!$S$7</f>
        <v>0.19239700598368695</v>
      </c>
      <c r="AM126" s="3">
        <f>'Data &amp; ANOVA'!$S$7-AL126</f>
        <v>3.5291758494049086E-2</v>
      </c>
      <c r="AN126" s="3">
        <f t="shared" si="44"/>
        <v>1.8643301620628903</v>
      </c>
      <c r="AO126" s="25"/>
      <c r="AP126" s="25"/>
      <c r="AQ126" s="25"/>
      <c r="AR126" s="25"/>
      <c r="AS126" s="25"/>
      <c r="AT126" s="25"/>
    </row>
    <row r="127" spans="2:46" x14ac:dyDescent="0.25">
      <c r="B127" s="50">
        <f t="shared" si="30"/>
        <v>13.417083333333332</v>
      </c>
      <c r="C127" s="33"/>
      <c r="D127" s="33"/>
      <c r="E127" s="33">
        <f t="shared" si="31"/>
        <v>61.3</v>
      </c>
      <c r="F127" s="33">
        <f>(E127/100)*'Data &amp; ANOVA'!$S$7</f>
        <v>0.13957321262485217</v>
      </c>
      <c r="G127" s="33">
        <f>'Data &amp; ANOVA'!$S$7-F127</f>
        <v>8.8115551852883861E-2</v>
      </c>
      <c r="H127" s="33">
        <f t="shared" si="32"/>
        <v>0.94933058595235509</v>
      </c>
      <c r="I127" s="25"/>
      <c r="J127" s="53">
        <f t="shared" si="33"/>
        <v>13.561052631578944</v>
      </c>
      <c r="K127" s="20"/>
      <c r="L127" s="20"/>
      <c r="M127" s="20">
        <f t="shared" si="45"/>
        <v>79.599999999999994</v>
      </c>
      <c r="N127" s="20">
        <f>(M127/100)*'Data &amp; ANOVA'!$S$7</f>
        <v>0.18124025652427786</v>
      </c>
      <c r="O127" s="20">
        <f>'Data &amp; ANOVA'!$S$7-N127</f>
        <v>4.6448507953458174E-2</v>
      </c>
      <c r="P127" s="20">
        <f t="shared" si="46"/>
        <v>1.5876332824672472</v>
      </c>
      <c r="Q127" s="25"/>
      <c r="R127" s="53">
        <f t="shared" si="36"/>
        <v>13.438285714285715</v>
      </c>
      <c r="S127" s="20"/>
      <c r="T127" s="20"/>
      <c r="U127" s="20">
        <f t="shared" si="47"/>
        <v>79.099999999999994</v>
      </c>
      <c r="V127" s="20">
        <f>(U127/100)*'Data &amp; ANOVA'!$S$7</f>
        <v>0.18010181270188919</v>
      </c>
      <c r="W127" s="20">
        <f>'Data &amp; ANOVA'!$S$7-V127</f>
        <v>4.7586951775846847E-2</v>
      </c>
      <c r="X127" s="20">
        <f t="shared" si="48"/>
        <v>1.5654210270173257</v>
      </c>
      <c r="Y127" s="25"/>
      <c r="Z127" s="52">
        <f t="shared" si="39"/>
        <v>13.490285714285713</v>
      </c>
      <c r="AA127" s="3"/>
      <c r="AB127" s="3"/>
      <c r="AC127" s="3">
        <f t="shared" si="40"/>
        <v>82.4</v>
      </c>
      <c r="AD127" s="3">
        <f>(AC127/100)*'Data &amp; ANOVA'!$S$7</f>
        <v>0.18761554192965452</v>
      </c>
      <c r="AE127" s="3">
        <f>'Data &amp; ANOVA'!$S$7-AD127</f>
        <v>4.0073222548081516E-2</v>
      </c>
      <c r="AF127" s="3">
        <f t="shared" si="41"/>
        <v>1.7372712839439859</v>
      </c>
      <c r="AG127" s="25"/>
      <c r="AH127" s="52">
        <f t="shared" si="42"/>
        <v>13.503225806451612</v>
      </c>
      <c r="AI127" s="3"/>
      <c r="AJ127" s="3"/>
      <c r="AK127" s="3">
        <f t="shared" si="43"/>
        <v>89</v>
      </c>
      <c r="AL127" s="3">
        <f>(AK127/100)*'Data &amp; ANOVA'!$S$7</f>
        <v>0.20264300038518507</v>
      </c>
      <c r="AM127" s="3">
        <f>'Data &amp; ANOVA'!$S$7-AL127</f>
        <v>2.5045764092550965E-2</v>
      </c>
      <c r="AN127" s="3">
        <f t="shared" si="44"/>
        <v>2.2072749131897207</v>
      </c>
      <c r="AO127" s="25"/>
      <c r="AP127" s="25"/>
      <c r="AQ127" s="25"/>
      <c r="AR127" s="25"/>
      <c r="AS127" s="25"/>
      <c r="AT127" s="25"/>
    </row>
    <row r="128" spans="2:46" x14ac:dyDescent="0.25">
      <c r="B128" s="50">
        <f t="shared" si="30"/>
        <v>14.449166666666665</v>
      </c>
      <c r="C128" s="33"/>
      <c r="D128" s="33"/>
      <c r="E128" s="33"/>
      <c r="F128" s="33"/>
      <c r="G128" s="33">
        <f>'Data &amp; ANOVA'!$S$7-F128</f>
        <v>0.22768876447773603</v>
      </c>
      <c r="H128" s="33"/>
      <c r="I128" s="25"/>
      <c r="J128" s="52">
        <f t="shared" si="33"/>
        <v>14.604210526315786</v>
      </c>
      <c r="K128" s="3"/>
      <c r="L128" s="3"/>
      <c r="M128" s="3">
        <f t="shared" si="45"/>
        <v>84.1</v>
      </c>
      <c r="N128" s="3">
        <f>(M128/100)*'Data &amp; ANOVA'!$S$7</f>
        <v>0.19148625092577601</v>
      </c>
      <c r="O128" s="3">
        <f>'Data &amp; ANOVA'!$S$7-N128</f>
        <v>3.6202513551960025E-2</v>
      </c>
      <c r="P128" s="3">
        <f t="shared" si="46"/>
        <v>1.8368490740912327</v>
      </c>
      <c r="Q128" s="25"/>
      <c r="R128" s="52">
        <f t="shared" si="36"/>
        <v>14.472000000000001</v>
      </c>
      <c r="S128" s="3"/>
      <c r="T128" s="3"/>
      <c r="U128" s="3">
        <f t="shared" si="47"/>
        <v>83.6</v>
      </c>
      <c r="V128" s="3">
        <f>(U128/100)*'Data &amp; ANOVA'!$S$7</f>
        <v>0.19034780710338731</v>
      </c>
      <c r="W128" s="3">
        <f>'Data &amp; ANOVA'!$S$7-V128</f>
        <v>3.7340957374348727E-2</v>
      </c>
      <c r="X128" s="3">
        <f t="shared" si="48"/>
        <v>1.8078888511579383</v>
      </c>
      <c r="Y128" s="25"/>
      <c r="Z128" s="52">
        <f t="shared" si="39"/>
        <v>14.527999999999999</v>
      </c>
      <c r="AA128" s="3"/>
      <c r="AB128" s="3"/>
      <c r="AC128" s="3">
        <f t="shared" si="40"/>
        <v>86.7</v>
      </c>
      <c r="AD128" s="3">
        <f>(AC128/100)*'Data &amp; ANOVA'!$S$7</f>
        <v>0.19740615880219714</v>
      </c>
      <c r="AE128" s="3">
        <f>'Data &amp; ANOVA'!$S$7-AD128</f>
        <v>3.0282605675538893E-2</v>
      </c>
      <c r="AF128" s="3">
        <f t="shared" si="41"/>
        <v>2.0174061507603831</v>
      </c>
      <c r="AG128" s="25"/>
      <c r="AH128" s="52">
        <f t="shared" si="42"/>
        <v>14.541935483870965</v>
      </c>
      <c r="AI128" s="3"/>
      <c r="AJ128" s="3"/>
      <c r="AK128" s="3">
        <f t="shared" si="43"/>
        <v>92.6</v>
      </c>
      <c r="AL128" s="3">
        <f>(AK128/100)*'Data &amp; ANOVA'!$S$7</f>
        <v>0.21083979590638355</v>
      </c>
      <c r="AM128" s="3">
        <f>'Data &amp; ANOVA'!$S$7-AL128</f>
        <v>1.6848968571352485E-2</v>
      </c>
      <c r="AN128" s="3">
        <f t="shared" si="44"/>
        <v>2.6036901857779662</v>
      </c>
      <c r="AO128" s="25"/>
      <c r="AP128" s="25"/>
      <c r="AQ128" s="25"/>
      <c r="AR128" s="25"/>
      <c r="AS128" s="25"/>
      <c r="AT128" s="25"/>
    </row>
    <row r="129" spans="2:46" x14ac:dyDescent="0.25">
      <c r="B129" s="53">
        <f t="shared" si="30"/>
        <v>15.481249999999999</v>
      </c>
      <c r="C129" s="20"/>
      <c r="D129" s="20"/>
      <c r="E129" s="20">
        <f>D39</f>
        <v>70.8</v>
      </c>
      <c r="F129" s="20">
        <f>(E129/100)*'Data &amp; ANOVA'!$S$7</f>
        <v>0.16120364525023712</v>
      </c>
      <c r="G129" s="20">
        <f>'Data &amp; ANOVA'!$S$7-F129</f>
        <v>6.6485119227498918E-2</v>
      </c>
      <c r="H129" s="20">
        <f>LN($H$112/G129)</f>
        <v>1.2310014767138555</v>
      </c>
      <c r="I129" s="25"/>
      <c r="J129" s="52">
        <f t="shared" si="33"/>
        <v>15.647368421052628</v>
      </c>
      <c r="K129" s="3"/>
      <c r="L129" s="3"/>
      <c r="M129" s="3">
        <f t="shared" si="45"/>
        <v>88.1</v>
      </c>
      <c r="N129" s="3">
        <f>(M129/100)*'Data &amp; ANOVA'!$S$7</f>
        <v>0.20059380150488543</v>
      </c>
      <c r="O129" s="3">
        <f>'Data &amp; ANOVA'!$S$7-N129</f>
        <v>2.7094962972850606E-2</v>
      </c>
      <c r="P129" s="3">
        <f t="shared" si="46"/>
        <v>2.1266297831999341</v>
      </c>
      <c r="Q129" s="25"/>
      <c r="R129" s="52">
        <f t="shared" si="36"/>
        <v>15.505714285714287</v>
      </c>
      <c r="S129" s="3"/>
      <c r="T129" s="3"/>
      <c r="U129" s="3">
        <f t="shared" si="47"/>
        <v>88.1</v>
      </c>
      <c r="V129" s="3">
        <f>(U129/100)*'Data &amp; ANOVA'!$S$7</f>
        <v>0.20059380150488543</v>
      </c>
      <c r="W129" s="3">
        <f>'Data &amp; ANOVA'!$S$7-V129</f>
        <v>2.7094962972850606E-2</v>
      </c>
      <c r="X129" s="3">
        <f t="shared" si="48"/>
        <v>2.1286317858706072</v>
      </c>
      <c r="Y129" s="25"/>
      <c r="Z129" s="52">
        <f t="shared" si="39"/>
        <v>15.565714285714284</v>
      </c>
      <c r="AA129" s="3"/>
      <c r="AB129" s="3"/>
      <c r="AC129" s="3">
        <f t="shared" si="40"/>
        <v>90.5</v>
      </c>
      <c r="AD129" s="3">
        <f>(AC129/100)*'Data &amp; ANOVA'!$S$7</f>
        <v>0.20605833185235112</v>
      </c>
      <c r="AE129" s="3">
        <f>'Data &amp; ANOVA'!$S$7-AD129</f>
        <v>2.1630432625384916E-2</v>
      </c>
      <c r="AF129" s="3">
        <f t="shared" si="41"/>
        <v>2.3538783873815965</v>
      </c>
      <c r="AG129" s="25"/>
      <c r="AH129" s="52">
        <f t="shared" si="42"/>
        <v>15.58064516129032</v>
      </c>
      <c r="AI129" s="3"/>
      <c r="AJ129" s="3"/>
      <c r="AK129" s="3">
        <f t="shared" si="43"/>
        <v>96.2</v>
      </c>
      <c r="AL129" s="3">
        <f>(AK129/100)*'Data &amp; ANOVA'!$S$7</f>
        <v>0.21903659142758208</v>
      </c>
      <c r="AM129" s="3">
        <f>'Data &amp; ANOVA'!$S$7-AL129</f>
        <v>8.6521730501539496E-3</v>
      </c>
      <c r="AN129" s="3">
        <f t="shared" si="44"/>
        <v>3.2701691192557534</v>
      </c>
      <c r="AO129" s="25"/>
      <c r="AP129" s="25"/>
      <c r="AQ129" s="25"/>
      <c r="AR129" s="25"/>
      <c r="AS129" s="25"/>
      <c r="AT129" s="25"/>
    </row>
    <row r="130" spans="2:46" x14ac:dyDescent="0.25">
      <c r="B130" s="53">
        <f t="shared" si="30"/>
        <v>16.513333333333332</v>
      </c>
      <c r="C130" s="20"/>
      <c r="D130" s="20"/>
      <c r="E130" s="20">
        <f>D40</f>
        <v>75.3</v>
      </c>
      <c r="F130" s="20">
        <f>(E130/100)*'Data &amp; ANOVA'!$S$7</f>
        <v>0.17144963965173524</v>
      </c>
      <c r="G130" s="20">
        <f>'Data &amp; ANOVA'!$S$7-F130</f>
        <v>5.6239124826000797E-2</v>
      </c>
      <c r="H130" s="20">
        <f>LN($H$112/G130)</f>
        <v>1.3983669423541598</v>
      </c>
      <c r="I130" s="25"/>
      <c r="J130" s="52">
        <f t="shared" si="33"/>
        <v>16.690526315789469</v>
      </c>
      <c r="K130" s="3"/>
      <c r="L130" s="3"/>
      <c r="M130" s="3">
        <f t="shared" si="45"/>
        <v>91.7</v>
      </c>
      <c r="N130" s="3">
        <f>(M130/100)*'Data &amp; ANOVA'!$S$7</f>
        <v>0.20879059702608396</v>
      </c>
      <c r="O130" s="3">
        <f>'Data &amp; ANOVA'!$S$7-N130</f>
        <v>1.889816745165207E-2</v>
      </c>
      <c r="P130" s="3">
        <f t="shared" si="46"/>
        <v>2.4869126685148673</v>
      </c>
      <c r="Q130" s="25"/>
      <c r="R130" s="52">
        <f t="shared" si="36"/>
        <v>16.539428571428573</v>
      </c>
      <c r="S130" s="3"/>
      <c r="T130" s="3"/>
      <c r="U130" s="3">
        <f t="shared" si="47"/>
        <v>91.9</v>
      </c>
      <c r="V130" s="3">
        <f>(U130/100)*'Data &amp; ANOVA'!$S$7</f>
        <v>0.20924597455503943</v>
      </c>
      <c r="W130" s="3">
        <f>'Data &amp; ANOVA'!$S$7-V130</f>
        <v>1.8442789922696601E-2</v>
      </c>
      <c r="X130" s="3">
        <f t="shared" si="48"/>
        <v>2.5133061243096995</v>
      </c>
      <c r="Y130" s="25"/>
      <c r="Z130" s="52">
        <f t="shared" si="39"/>
        <v>16.603428571428569</v>
      </c>
      <c r="AA130" s="3"/>
      <c r="AB130" s="3"/>
      <c r="AC130" s="3">
        <f t="shared" si="40"/>
        <v>94</v>
      </c>
      <c r="AD130" s="3">
        <f>(AC130/100)*'Data &amp; ANOVA'!$S$7</f>
        <v>0.21402743860907186</v>
      </c>
      <c r="AE130" s="3">
        <f>'Data &amp; ANOVA'!$S$7-AD130</f>
        <v>1.366132586866417E-2</v>
      </c>
      <c r="AF130" s="3">
        <f t="shared" si="41"/>
        <v>2.813410716760036</v>
      </c>
      <c r="AG130" s="25"/>
      <c r="AH130" s="52">
        <f t="shared" si="42"/>
        <v>16.619354838709675</v>
      </c>
      <c r="AI130" s="3"/>
      <c r="AJ130" s="3"/>
      <c r="AK130" s="3">
        <f t="shared" si="43"/>
        <v>99.2</v>
      </c>
      <c r="AL130" s="3">
        <f>(AK130/100)*'Data &amp; ANOVA'!$S$7</f>
        <v>0.22586725436191415</v>
      </c>
      <c r="AM130" s="3">
        <f>'Data &amp; ANOVA'!$S$7-AL130</f>
        <v>1.8215101158218783E-3</v>
      </c>
      <c r="AN130" s="3">
        <f t="shared" si="44"/>
        <v>4.8283137373023068</v>
      </c>
      <c r="AO130" s="25"/>
      <c r="AP130" s="25"/>
      <c r="AQ130" s="25"/>
      <c r="AR130" s="25"/>
      <c r="AS130" s="25"/>
      <c r="AT130" s="25"/>
    </row>
    <row r="131" spans="2:46" x14ac:dyDescent="0.25">
      <c r="B131" s="53">
        <f t="shared" si="30"/>
        <v>17.545416666666664</v>
      </c>
      <c r="C131" s="20"/>
      <c r="D131" s="20"/>
      <c r="E131" s="20">
        <f>D41</f>
        <v>79.3</v>
      </c>
      <c r="F131" s="20">
        <f>(E131/100)*'Data &amp; ANOVA'!$S$7</f>
        <v>0.18055719023084466</v>
      </c>
      <c r="G131" s="20">
        <f>'Data &amp; ANOVA'!$S$7-F131</f>
        <v>4.7131574246891378E-2</v>
      </c>
      <c r="H131" s="20">
        <f>LN($H$112/G131)</f>
        <v>1.5750364857167676</v>
      </c>
      <c r="I131" s="25"/>
      <c r="J131" s="52">
        <f t="shared" si="33"/>
        <v>17.733684210526313</v>
      </c>
      <c r="K131" s="3"/>
      <c r="L131" s="3"/>
      <c r="M131" s="3">
        <f t="shared" si="45"/>
        <v>95.4</v>
      </c>
      <c r="N131" s="3">
        <f>(M131/100)*'Data &amp; ANOVA'!$S$7</f>
        <v>0.21721508131176021</v>
      </c>
      <c r="O131" s="3">
        <f>'Data &amp; ANOVA'!$S$7-N131</f>
        <v>1.0473683165975828E-2</v>
      </c>
      <c r="P131" s="3">
        <f t="shared" si="46"/>
        <v>3.0771118798223718</v>
      </c>
      <c r="Q131" s="25"/>
      <c r="R131" s="52">
        <f t="shared" si="36"/>
        <v>17.573142857142859</v>
      </c>
      <c r="S131" s="3"/>
      <c r="T131" s="3"/>
      <c r="U131" s="3">
        <f t="shared" si="47"/>
        <v>95.4</v>
      </c>
      <c r="V131" s="3">
        <f>(U131/100)*'Data &amp; ANOVA'!$S$7</f>
        <v>0.21721508131176021</v>
      </c>
      <c r="W131" s="3">
        <f>'Data &amp; ANOVA'!$S$7-V131</f>
        <v>1.0473683165975828E-2</v>
      </c>
      <c r="X131" s="3">
        <f t="shared" si="48"/>
        <v>3.0791138824930449</v>
      </c>
      <c r="Y131" s="25"/>
      <c r="Z131" s="52">
        <f t="shared" si="39"/>
        <v>17.641142857142857</v>
      </c>
      <c r="AA131" s="3"/>
      <c r="AB131" s="3"/>
      <c r="AC131" s="3">
        <f t="shared" si="40"/>
        <v>97.8</v>
      </c>
      <c r="AD131" s="3">
        <f>(AC131/100)*'Data &amp; ANOVA'!$S$7</f>
        <v>0.22267961165922584</v>
      </c>
      <c r="AE131" s="3">
        <f>'Data &amp; ANOVA'!$S$7-AD131</f>
        <v>5.009152818510193E-3</v>
      </c>
      <c r="AF131" s="3">
        <f t="shared" si="41"/>
        <v>3.8167128256238212</v>
      </c>
      <c r="AG131" s="25"/>
      <c r="AH131" s="52">
        <f t="shared" si="42"/>
        <v>17.658064516129031</v>
      </c>
      <c r="AI131" s="3"/>
      <c r="AJ131" s="3"/>
      <c r="AK131" s="3">
        <f t="shared" si="43"/>
        <v>100</v>
      </c>
      <c r="AL131" s="3">
        <f>(AK131/100)*'Data &amp; ANOVA'!$S$7</f>
        <v>0.22768876447773603</v>
      </c>
      <c r="AM131" s="3">
        <f>'Data &amp; ANOVA'!$S$7-AL131</f>
        <v>0</v>
      </c>
      <c r="AN131" s="3" t="e">
        <f t="shared" si="44"/>
        <v>#DIV/0!</v>
      </c>
      <c r="AO131" s="25"/>
      <c r="AP131" s="25"/>
      <c r="AQ131" s="25"/>
      <c r="AR131" s="25"/>
      <c r="AS131" s="25"/>
      <c r="AT131" s="25"/>
    </row>
    <row r="132" spans="2:46" x14ac:dyDescent="0.25">
      <c r="B132" s="52">
        <f t="shared" si="30"/>
        <v>18.577499999999997</v>
      </c>
      <c r="C132" s="3"/>
      <c r="D132" s="3"/>
      <c r="E132" s="3">
        <f>D42</f>
        <v>83.6</v>
      </c>
      <c r="F132" s="3">
        <f>(E132/100)*'Data &amp; ANOVA'!$S$7</f>
        <v>0.19034780710338731</v>
      </c>
      <c r="G132" s="3">
        <f>'Data &amp; ANOVA'!$S$7-F132</f>
        <v>3.7340957374348727E-2</v>
      </c>
      <c r="H132" s="3">
        <f>LN($H$112/G132)</f>
        <v>1.8078888511579383</v>
      </c>
      <c r="I132" s="25"/>
      <c r="J132" s="52">
        <f t="shared" si="33"/>
        <v>18.776842105263153</v>
      </c>
      <c r="K132" s="3"/>
      <c r="L132" s="3"/>
      <c r="M132" s="3">
        <f t="shared" si="45"/>
        <v>98.1</v>
      </c>
      <c r="N132" s="3">
        <f>(M132/100)*'Data &amp; ANOVA'!$S$7</f>
        <v>0.22336267795265904</v>
      </c>
      <c r="O132" s="3">
        <f>'Data &amp; ANOVA'!$S$7-N132</f>
        <v>4.3260865250769887E-3</v>
      </c>
      <c r="P132" s="3">
        <f t="shared" si="46"/>
        <v>3.9613142971450226</v>
      </c>
      <c r="Q132" s="25"/>
      <c r="R132" s="52">
        <f t="shared" si="36"/>
        <v>18.606857142857145</v>
      </c>
      <c r="S132" s="3"/>
      <c r="T132" s="3"/>
      <c r="U132" s="3">
        <f t="shared" si="47"/>
        <v>98.5</v>
      </c>
      <c r="V132" s="3">
        <f>(U132/100)*'Data &amp; ANOVA'!$S$7</f>
        <v>0.22427343301056998</v>
      </c>
      <c r="W132" s="3">
        <f>'Data &amp; ANOVA'!$S$7-V132</f>
        <v>3.4153314671660495E-3</v>
      </c>
      <c r="X132" s="3">
        <f t="shared" si="48"/>
        <v>4.1997050778799245</v>
      </c>
      <c r="Y132" s="25"/>
      <c r="Z132" s="52">
        <f t="shared" si="39"/>
        <v>18.67885714285714</v>
      </c>
      <c r="AA132" s="3"/>
      <c r="AB132" s="3"/>
      <c r="AC132" s="3">
        <f t="shared" si="40"/>
        <v>100</v>
      </c>
      <c r="AD132" s="3">
        <f>(AC132/100)*'Data &amp; ANOVA'!$S$7</f>
        <v>0.22768876447773603</v>
      </c>
      <c r="AE132" s="3">
        <f>'Data &amp; ANOVA'!$S$7-AD132</f>
        <v>0</v>
      </c>
      <c r="AF132" s="3" t="e">
        <f t="shared" si="41"/>
        <v>#DIV/0!</v>
      </c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2:46" x14ac:dyDescent="0.25">
      <c r="B133" s="52">
        <f t="shared" si="30"/>
        <v>19.609583333333333</v>
      </c>
      <c r="C133" s="3"/>
      <c r="D133" s="3"/>
      <c r="E133" s="3">
        <f>D43</f>
        <v>86.4</v>
      </c>
      <c r="F133" s="3">
        <f>(E133/100)*'Data &amp; ANOVA'!$S$7</f>
        <v>0.19672309250876396</v>
      </c>
      <c r="G133" s="3">
        <f>'Data &amp; ANOVA'!$S$7-F133</f>
        <v>3.0965671968972069E-2</v>
      </c>
      <c r="H133" s="3">
        <f>LN($H$112/G133)</f>
        <v>1.995100393246086</v>
      </c>
      <c r="I133" s="25"/>
      <c r="J133" s="52">
        <f t="shared" si="33"/>
        <v>19.819999999999993</v>
      </c>
      <c r="K133" s="3"/>
      <c r="L133" s="3"/>
      <c r="M133" s="3">
        <f t="shared" si="45"/>
        <v>100</v>
      </c>
      <c r="N133" s="3">
        <f>(M133/100)*'Data &amp; ANOVA'!$S$7</f>
        <v>0.22768876447773603</v>
      </c>
      <c r="O133" s="3">
        <f>'Data &amp; ANOVA'!$S$7-N133</f>
        <v>0</v>
      </c>
      <c r="P133" s="3" t="e">
        <f t="shared" si="46"/>
        <v>#DIV/0!</v>
      </c>
      <c r="Q133" s="25"/>
      <c r="R133" s="52">
        <f t="shared" si="36"/>
        <v>19.64057142857143</v>
      </c>
      <c r="S133" s="3"/>
      <c r="T133" s="3"/>
      <c r="U133" s="3">
        <f t="shared" si="47"/>
        <v>100</v>
      </c>
      <c r="V133" s="3">
        <f>(U133/100)*'Data &amp; ANOVA'!$S$7</f>
        <v>0.22768876447773603</v>
      </c>
      <c r="W133" s="3">
        <f>'Data &amp; ANOVA'!$S$7-V133</f>
        <v>0</v>
      </c>
      <c r="X133" s="3" t="e">
        <f t="shared" si="48"/>
        <v>#DIV/0!</v>
      </c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2:46" x14ac:dyDescent="0.25">
      <c r="B134" s="52">
        <f t="shared" ref="B134:B138" si="49">B44</f>
        <v>20.641666666666666</v>
      </c>
      <c r="C134" s="3"/>
      <c r="D134" s="3"/>
      <c r="E134" s="3">
        <f t="shared" ref="E134:E138" si="50">D44</f>
        <v>90</v>
      </c>
      <c r="F134" s="3">
        <f>(E134/100)*'Data &amp; ANOVA'!$S$7</f>
        <v>0.20491988802996244</v>
      </c>
      <c r="G134" s="3">
        <f>'Data &amp; ANOVA'!$S$7-F134</f>
        <v>2.2768876447773589E-2</v>
      </c>
      <c r="H134" s="3">
        <f t="shared" ref="H134:H138" si="51">LN($H$112/G134)</f>
        <v>2.3025850929940463</v>
      </c>
      <c r="I134" s="25"/>
      <c r="J134" s="17"/>
      <c r="K134" s="17"/>
      <c r="L134" s="17"/>
      <c r="M134" s="17"/>
      <c r="N134" s="17"/>
      <c r="O134" s="17"/>
      <c r="P134" s="17"/>
      <c r="Q134" s="25"/>
      <c r="R134" s="17"/>
      <c r="S134" s="17"/>
      <c r="T134" s="17"/>
      <c r="U134" s="17"/>
      <c r="V134" s="17"/>
      <c r="W134" s="17"/>
      <c r="X134" s="17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2:46" x14ac:dyDescent="0.25">
      <c r="B135" s="52">
        <f t="shared" si="49"/>
        <v>21.673749999999998</v>
      </c>
      <c r="C135" s="3"/>
      <c r="D135" s="3"/>
      <c r="E135" s="3">
        <f t="shared" si="50"/>
        <v>93.1</v>
      </c>
      <c r="F135" s="3">
        <f>(E135/100)*'Data &amp; ANOVA'!$S$7</f>
        <v>0.21197823972877222</v>
      </c>
      <c r="G135" s="3">
        <f>'Data &amp; ANOVA'!$S$7-F135</f>
        <v>1.5710524748963811E-2</v>
      </c>
      <c r="H135" s="3">
        <f t="shared" si="51"/>
        <v>2.6736487743848762</v>
      </c>
      <c r="I135" s="25"/>
      <c r="J135" s="17"/>
      <c r="K135" s="17"/>
      <c r="L135" s="17"/>
      <c r="M135" s="17"/>
      <c r="N135" s="17"/>
      <c r="O135" s="17"/>
      <c r="P135" s="17"/>
      <c r="Q135" s="25"/>
      <c r="R135" s="17"/>
      <c r="S135" s="17"/>
      <c r="T135" s="17"/>
      <c r="U135" s="17"/>
      <c r="V135" s="17"/>
      <c r="W135" s="17"/>
      <c r="X135" s="17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2:46" x14ac:dyDescent="0.25">
      <c r="B136" s="52">
        <f t="shared" si="49"/>
        <v>22.705833333333331</v>
      </c>
      <c r="C136" s="3"/>
      <c r="D136" s="3"/>
      <c r="E136" s="3">
        <f t="shared" si="50"/>
        <v>95.9</v>
      </c>
      <c r="F136" s="3">
        <f>(E136/100)*'Data &amp; ANOVA'!$S$7</f>
        <v>0.21835352513414888</v>
      </c>
      <c r="G136" s="3">
        <f>'Data &amp; ANOVA'!$S$7-F136</f>
        <v>9.3352393435871539E-3</v>
      </c>
      <c r="H136" s="3">
        <f t="shared" si="51"/>
        <v>3.1941832122778315</v>
      </c>
      <c r="I136" s="25"/>
      <c r="J136" s="17"/>
      <c r="K136" s="17"/>
      <c r="L136" s="17"/>
      <c r="M136" s="17"/>
      <c r="N136" s="17"/>
      <c r="O136" s="17"/>
      <c r="P136" s="17"/>
      <c r="Q136" s="25"/>
      <c r="R136" s="17"/>
      <c r="S136" s="17"/>
      <c r="T136" s="17"/>
      <c r="U136" s="17"/>
      <c r="V136" s="17"/>
      <c r="W136" s="17"/>
      <c r="X136" s="17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2:46" x14ac:dyDescent="0.25">
      <c r="B137" s="52">
        <f t="shared" si="49"/>
        <v>23.737916666666663</v>
      </c>
      <c r="C137" s="3"/>
      <c r="D137" s="3"/>
      <c r="E137" s="3">
        <f t="shared" si="50"/>
        <v>98.5</v>
      </c>
      <c r="F137" s="3">
        <f>(E137/100)*'Data &amp; ANOVA'!$S$7</f>
        <v>0.22427343301056998</v>
      </c>
      <c r="G137" s="3">
        <f>'Data &amp; ANOVA'!$S$7-F137</f>
        <v>3.4153314671660495E-3</v>
      </c>
      <c r="H137" s="3">
        <f t="shared" si="51"/>
        <v>4.1997050778799245</v>
      </c>
      <c r="I137" s="25"/>
      <c r="J137" s="16"/>
      <c r="K137" s="16"/>
      <c r="L137" s="16"/>
      <c r="M137" s="16"/>
      <c r="N137" s="16"/>
      <c r="O137" s="16"/>
      <c r="P137" s="16"/>
      <c r="Q137" s="25"/>
      <c r="R137" s="17"/>
      <c r="S137" s="17"/>
      <c r="T137" s="17"/>
      <c r="U137" s="17"/>
      <c r="V137" s="17"/>
      <c r="W137" s="17"/>
      <c r="X137" s="17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2:46" x14ac:dyDescent="0.25">
      <c r="B138" s="52">
        <f t="shared" si="49"/>
        <v>24.769999999999996</v>
      </c>
      <c r="C138" s="3"/>
      <c r="D138" s="3"/>
      <c r="E138" s="3">
        <f t="shared" si="50"/>
        <v>100</v>
      </c>
      <c r="F138" s="3">
        <f>(E138/100)*'Data &amp; ANOVA'!$S$7</f>
        <v>0.22768876447773603</v>
      </c>
      <c r="G138" s="3">
        <f>'Data &amp; ANOVA'!$S$7-F138</f>
        <v>0</v>
      </c>
      <c r="H138" s="3" t="e">
        <f t="shared" si="51"/>
        <v>#DIV/0!</v>
      </c>
      <c r="I138" s="25"/>
      <c r="J138" s="16"/>
      <c r="K138" s="16"/>
      <c r="L138" s="16"/>
      <c r="M138" s="16"/>
      <c r="N138" s="16"/>
      <c r="O138" s="16"/>
      <c r="P138" s="16"/>
      <c r="Q138" s="25"/>
      <c r="R138" s="17"/>
      <c r="S138" s="17"/>
      <c r="T138" s="17"/>
      <c r="U138" s="17"/>
      <c r="V138" s="17"/>
      <c r="W138" s="17"/>
      <c r="X138" s="17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2:46" x14ac:dyDescent="0.25">
      <c r="I139" s="25"/>
      <c r="J139" s="16"/>
      <c r="K139" s="16"/>
      <c r="L139" s="16"/>
      <c r="M139" s="16"/>
      <c r="N139" s="16"/>
      <c r="O139" s="16"/>
      <c r="P139" s="16"/>
      <c r="Q139" s="25"/>
      <c r="R139" s="17"/>
      <c r="S139" s="17"/>
      <c r="T139" s="17"/>
      <c r="U139" s="17"/>
      <c r="V139" s="17"/>
      <c r="W139" s="17"/>
      <c r="X139" s="17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2:46" x14ac:dyDescent="0.25">
      <c r="I140" s="25"/>
      <c r="J140" s="16"/>
      <c r="K140" s="16"/>
      <c r="L140" s="16"/>
      <c r="M140" s="16"/>
      <c r="N140" s="16"/>
      <c r="O140" s="16"/>
      <c r="P140" s="16"/>
      <c r="Q140" s="25"/>
      <c r="R140" s="17"/>
      <c r="S140" s="17"/>
      <c r="T140" s="17"/>
      <c r="U140" s="17"/>
      <c r="V140" s="17"/>
      <c r="W140" s="17"/>
      <c r="X140" s="17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2:46" x14ac:dyDescent="0.25">
      <c r="I141" s="25"/>
      <c r="J141" s="16"/>
      <c r="K141" s="16"/>
      <c r="L141" s="16"/>
      <c r="M141" s="16"/>
      <c r="N141" s="16"/>
      <c r="O141" s="16"/>
      <c r="P141" s="16"/>
      <c r="Q141" s="25"/>
      <c r="R141" s="17"/>
      <c r="S141" s="17"/>
      <c r="T141" s="17"/>
      <c r="U141" s="17"/>
      <c r="V141" s="17"/>
      <c r="W141" s="17"/>
      <c r="X141" s="17"/>
      <c r="Y141" s="25"/>
      <c r="AG141" s="25"/>
      <c r="AO141" s="25"/>
      <c r="AP141" s="25"/>
      <c r="AQ141" s="25"/>
      <c r="AR141" s="25"/>
      <c r="AS141" s="25"/>
      <c r="AT141" s="25"/>
    </row>
    <row r="142" spans="2:46" x14ac:dyDescent="0.25">
      <c r="I142" s="25"/>
      <c r="Q142" s="25"/>
      <c r="R142" s="16"/>
      <c r="S142" s="16"/>
      <c r="T142" s="16"/>
      <c r="U142" s="16"/>
      <c r="V142" s="16"/>
      <c r="W142" s="16"/>
      <c r="X142" s="16"/>
      <c r="Y142" s="25"/>
      <c r="AG142" s="25"/>
      <c r="AO142" s="25"/>
      <c r="AP142" s="25"/>
      <c r="AQ142" s="25"/>
      <c r="AR142" s="25"/>
      <c r="AS142" s="25"/>
      <c r="AT142" s="25"/>
    </row>
    <row r="143" spans="2:46" x14ac:dyDescent="0.25">
      <c r="I143" s="25"/>
      <c r="Q143" s="25"/>
      <c r="R143" s="16"/>
      <c r="S143" s="16"/>
      <c r="T143" s="16"/>
      <c r="U143" s="16"/>
      <c r="V143" s="16"/>
      <c r="W143" s="16"/>
      <c r="X143" s="16"/>
      <c r="Y143" s="25"/>
      <c r="AG143" s="25"/>
      <c r="AO143" s="25"/>
      <c r="AP143" s="25"/>
      <c r="AQ143" s="25"/>
      <c r="AR143" s="25"/>
      <c r="AS143" s="25"/>
      <c r="AT143" s="25"/>
    </row>
    <row r="144" spans="2:46" x14ac:dyDescent="0.25">
      <c r="I144" s="25"/>
      <c r="Q144" s="25"/>
      <c r="R144" s="16"/>
      <c r="S144" s="16"/>
      <c r="T144" s="16"/>
      <c r="U144" s="16"/>
      <c r="V144" s="16"/>
      <c r="W144" s="16"/>
      <c r="X144" s="16"/>
      <c r="Y144" s="25"/>
      <c r="AG144" s="25"/>
      <c r="AO144" s="25"/>
      <c r="AP144" s="25"/>
      <c r="AQ144" s="25"/>
      <c r="AR144" s="25"/>
      <c r="AS144" s="25"/>
      <c r="AT144" s="25"/>
    </row>
    <row r="145" spans="9:46" x14ac:dyDescent="0.25">
      <c r="I145" s="25"/>
      <c r="Q145" s="25"/>
      <c r="R145" s="16"/>
      <c r="S145" s="16"/>
      <c r="T145" s="16"/>
      <c r="U145" s="16"/>
      <c r="V145" s="16"/>
      <c r="W145" s="16"/>
      <c r="X145" s="16"/>
      <c r="Y145" s="25"/>
      <c r="AG145" s="25"/>
      <c r="AO145" s="25"/>
      <c r="AP145" s="25"/>
      <c r="AQ145" s="25"/>
      <c r="AR145" s="25"/>
      <c r="AS145" s="25"/>
      <c r="AT145" s="25"/>
    </row>
    <row r="146" spans="9:46" x14ac:dyDescent="0.25">
      <c r="I146" s="25"/>
      <c r="Q146" s="25"/>
      <c r="R146" s="16"/>
      <c r="S146" s="16"/>
      <c r="T146" s="16"/>
      <c r="U146" s="16"/>
      <c r="V146" s="16"/>
      <c r="W146" s="16"/>
      <c r="X146" s="16"/>
      <c r="Y146" s="25"/>
      <c r="AG146" s="25"/>
      <c r="AO146" s="25"/>
      <c r="AP146" s="25"/>
      <c r="AQ146" s="25"/>
      <c r="AR146" s="25"/>
      <c r="AS146" s="25"/>
      <c r="AT146" s="25"/>
    </row>
    <row r="147" spans="9:46" x14ac:dyDescent="0.25">
      <c r="I147" s="25"/>
      <c r="Q147" s="25"/>
      <c r="Y147" s="25"/>
      <c r="AG147" s="25"/>
      <c r="AO147" s="25"/>
      <c r="AP147" s="25"/>
      <c r="AQ147" s="25"/>
      <c r="AR147" s="25"/>
      <c r="AS147" s="25"/>
      <c r="AT147" s="25"/>
    </row>
  </sheetData>
  <mergeCells count="12">
    <mergeCell ref="B108:H108"/>
    <mergeCell ref="J108:P108"/>
    <mergeCell ref="R108:X108"/>
    <mergeCell ref="Z108:AF108"/>
    <mergeCell ref="AH108:AN108"/>
    <mergeCell ref="B1:AN1"/>
    <mergeCell ref="B55:AN55"/>
    <mergeCell ref="B56:H56"/>
    <mergeCell ref="J56:P56"/>
    <mergeCell ref="R56:X56"/>
    <mergeCell ref="Z56:AF56"/>
    <mergeCell ref="AH56:AN5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175"/>
  <sheetViews>
    <sheetView topLeftCell="AC4" zoomScale="70" zoomScaleNormal="70" workbookViewId="0">
      <selection activeCell="AM3" sqref="AM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34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0.3</v>
      </c>
      <c r="E2" s="10" t="s">
        <v>1</v>
      </c>
      <c r="F2" s="11" t="s">
        <v>3</v>
      </c>
      <c r="G2" s="10">
        <v>0.145403</v>
      </c>
      <c r="H2" s="10" t="s">
        <v>30</v>
      </c>
      <c r="J2" s="10" t="s">
        <v>0</v>
      </c>
      <c r="K2" s="2"/>
      <c r="L2" s="10">
        <v>0.3</v>
      </c>
      <c r="M2" s="10" t="s">
        <v>1</v>
      </c>
      <c r="N2" s="11" t="s">
        <v>3</v>
      </c>
      <c r="O2" s="10">
        <v>0.18943199999999999</v>
      </c>
      <c r="P2" s="10" t="s">
        <v>30</v>
      </c>
      <c r="R2" s="10" t="s">
        <v>0</v>
      </c>
      <c r="S2" s="2"/>
      <c r="T2" s="10">
        <v>0.3</v>
      </c>
      <c r="U2" s="10" t="s">
        <v>1</v>
      </c>
      <c r="V2" s="11" t="s">
        <v>3</v>
      </c>
      <c r="W2" s="10">
        <v>0.22168099999999999</v>
      </c>
      <c r="X2" s="10" t="s">
        <v>30</v>
      </c>
      <c r="Z2" s="10" t="s">
        <v>0</v>
      </c>
      <c r="AA2" s="2"/>
      <c r="AB2" s="10">
        <v>0.3</v>
      </c>
      <c r="AC2" s="10" t="s">
        <v>1</v>
      </c>
      <c r="AD2" s="11" t="s">
        <v>3</v>
      </c>
      <c r="AE2" s="10">
        <v>0.24166599999999999</v>
      </c>
      <c r="AF2" s="10" t="s">
        <v>30</v>
      </c>
      <c r="AH2" s="10" t="s">
        <v>0</v>
      </c>
      <c r="AI2" s="2"/>
      <c r="AJ2" s="10">
        <v>0.3</v>
      </c>
      <c r="AK2" s="10" t="s">
        <v>1</v>
      </c>
      <c r="AL2" s="11" t="s">
        <v>3</v>
      </c>
      <c r="AM2" s="10">
        <v>0.253776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8.7241800000000005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11.365919999999999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13.30086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14.49996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15.226559999999999</v>
      </c>
      <c r="AN3" s="10" t="s">
        <v>31</v>
      </c>
    </row>
    <row r="20" spans="1:40" ht="18.75" x14ac:dyDescent="0.3">
      <c r="D20" s="1"/>
      <c r="L20" s="1"/>
      <c r="T20" s="1"/>
      <c r="AB20" s="1"/>
      <c r="AJ20" s="1"/>
    </row>
    <row r="21" spans="1:40" s="15" customFormat="1" x14ac:dyDescent="0.25">
      <c r="B21" s="6" t="s">
        <v>22</v>
      </c>
      <c r="C21" s="8">
        <f>(D2/(60*1000))/'Data &amp; ANOVA'!$V$11</f>
        <v>0.62169899645271609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0.62169899645271609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0.62169899645271609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0.62169899645271609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0.62169899645271609</v>
      </c>
      <c r="AJ21" s="6" t="s">
        <v>28</v>
      </c>
      <c r="AK21" s="9"/>
      <c r="AL21" s="9"/>
      <c r="AM21" s="9"/>
      <c r="AN21" s="6" t="s">
        <v>2</v>
      </c>
    </row>
    <row r="22" spans="1:40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0.2274610757132583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0.22768876447773603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0.22768876447773603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0.22768876447773603</v>
      </c>
    </row>
    <row r="23" spans="1:40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122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0" s="15" customFormat="1" ht="15" customHeight="1" x14ac:dyDescent="0.25">
      <c r="A24" s="15">
        <v>0</v>
      </c>
      <c r="B24" s="47">
        <f>A24*'Data &amp; ANOVA'!$U$21</f>
        <v>0</v>
      </c>
      <c r="C24" s="9">
        <v>0.2</v>
      </c>
      <c r="D24" s="9">
        <v>0</v>
      </c>
      <c r="E24" s="9">
        <f>AVERAGE(C24:D24)</f>
        <v>0.1</v>
      </c>
      <c r="F24" s="9">
        <f>(E24/100)*'Data &amp; ANOVA'!$S$7</f>
        <v>2.2768876447773603E-4</v>
      </c>
      <c r="G24" s="9">
        <f>'Data &amp; ANOVA'!$S$7-F24</f>
        <v>0.2274610757132583</v>
      </c>
      <c r="H24" s="9">
        <f>LN((G24)/($H$22))</f>
        <v>0</v>
      </c>
      <c r="J24" s="47">
        <f>A24*'Data &amp; ANOVA'!$U$22</f>
        <v>0</v>
      </c>
      <c r="K24" s="9">
        <v>0</v>
      </c>
      <c r="L24" s="9">
        <v>0</v>
      </c>
      <c r="M24" s="9">
        <f>AVERAGE(K24:L24)</f>
        <v>0</v>
      </c>
      <c r="N24" s="9">
        <f>(M24/100)*'Data &amp; ANOVA'!$S$7</f>
        <v>0</v>
      </c>
      <c r="O24" s="9">
        <f>'Data &amp; ANOVA'!$S$7-N24</f>
        <v>0.22768876447773603</v>
      </c>
      <c r="P24" s="9">
        <f>LN(($P$22)/(O24))</f>
        <v>0</v>
      </c>
      <c r="R24" s="47">
        <f>A24*'Data &amp; ANOVA'!$U$23</f>
        <v>0</v>
      </c>
      <c r="S24" s="9">
        <v>0</v>
      </c>
      <c r="T24" s="9">
        <v>0</v>
      </c>
      <c r="U24" s="9">
        <f>AVERAGE(S24:T24)</f>
        <v>0</v>
      </c>
      <c r="V24" s="9">
        <f>(U24/100)*'Data &amp; ANOVA'!$S$7</f>
        <v>0</v>
      </c>
      <c r="W24" s="9">
        <f>'Data &amp; ANOVA'!$S$7-V24</f>
        <v>0.22768876447773603</v>
      </c>
      <c r="X24" s="9">
        <f>LN(($X$22)/(W24))</f>
        <v>0</v>
      </c>
      <c r="Z24" s="47">
        <f>A24*'Data &amp; ANOVA'!$U$24</f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47">
        <f>A24*'Data &amp; ANOVA'!$U$25</f>
        <v>0</v>
      </c>
      <c r="AI24" s="9">
        <v>0</v>
      </c>
      <c r="AJ24" s="9">
        <v>0</v>
      </c>
      <c r="AK24" s="9">
        <f>AVERAGE(AI24:AJ24)</f>
        <v>0</v>
      </c>
      <c r="AL24" s="9">
        <f>(AK24/100)*'Data &amp; ANOVA'!$S$7</f>
        <v>0</v>
      </c>
      <c r="AM24" s="9">
        <f>'Data &amp; ANOVA'!$S$7-AL24</f>
        <v>0.22768876447773603</v>
      </c>
      <c r="AN24" s="9">
        <f>LN(($AN$22)/(AM24))</f>
        <v>0</v>
      </c>
    </row>
    <row r="25" spans="1:40" s="15" customFormat="1" ht="15" customHeight="1" x14ac:dyDescent="0.25">
      <c r="A25" s="15">
        <v>1</v>
      </c>
      <c r="B25" s="47">
        <f>A25*'Data &amp; ANOVA'!$U$21</f>
        <v>0.50805555555555548</v>
      </c>
      <c r="C25" s="9">
        <v>0.4</v>
      </c>
      <c r="D25" s="9">
        <v>0.2</v>
      </c>
      <c r="E25" s="9">
        <f t="shared" ref="E25:E63" si="0">AVERAGE(C25:D25)</f>
        <v>0.30000000000000004</v>
      </c>
      <c r="F25" s="9">
        <f>(E25/100)*'Data &amp; ANOVA'!$S$7</f>
        <v>6.8306629343320826E-4</v>
      </c>
      <c r="G25" s="9">
        <f>'Data &amp; ANOVA'!$S$7-F25</f>
        <v>0.22700569818430283</v>
      </c>
      <c r="H25" s="9">
        <f t="shared" ref="H25:H63" si="1">LN(($H$22)/(G25))</f>
        <v>2.0040086867152622E-3</v>
      </c>
      <c r="J25" s="47">
        <f>A25*'Data &amp; ANOVA'!$U$22</f>
        <v>0.51896551724137929</v>
      </c>
      <c r="K25" s="9">
        <v>0.2</v>
      </c>
      <c r="L25" s="9">
        <v>0.2</v>
      </c>
      <c r="M25" s="9">
        <f t="shared" ref="M25:M54" si="2">AVERAGE(K25:L25)</f>
        <v>0.2</v>
      </c>
      <c r="N25" s="9">
        <f>(M25/100)*'Data &amp; ANOVA'!$S$7</f>
        <v>4.5537752895547206E-4</v>
      </c>
      <c r="O25" s="9">
        <f>'Data &amp; ANOVA'!$S$7-N25</f>
        <v>0.22723338694878056</v>
      </c>
      <c r="P25" s="9">
        <f t="shared" ref="P25:P54" si="3">LN(($P$22)/(O25))</f>
        <v>2.0020026706729687E-3</v>
      </c>
      <c r="R25" s="47">
        <f>A25*'Data &amp; ANOVA'!$U$23</f>
        <v>0.51291666666666669</v>
      </c>
      <c r="S25" s="9">
        <v>0.2</v>
      </c>
      <c r="T25" s="9">
        <v>0.2</v>
      </c>
      <c r="U25" s="9">
        <f t="shared" ref="U25:U51" si="4">AVERAGE(S25:T25)</f>
        <v>0.2</v>
      </c>
      <c r="V25" s="9">
        <f>(U25/100)*'Data &amp; ANOVA'!$S$7</f>
        <v>4.5537752895547206E-4</v>
      </c>
      <c r="W25" s="9">
        <f>'Data &amp; ANOVA'!$S$7-V25</f>
        <v>0.22723338694878056</v>
      </c>
      <c r="X25" s="9">
        <f t="shared" ref="X25:X51" si="5">LN(($X$22)/(W25))</f>
        <v>2.0020026706729687E-3</v>
      </c>
      <c r="Z25" s="47">
        <f>A25*'Data &amp; ANOVA'!$U$24</f>
        <v>0.50166666666666659</v>
      </c>
      <c r="AA25" s="9">
        <v>0.7</v>
      </c>
      <c r="AB25" s="9">
        <v>0.2</v>
      </c>
      <c r="AC25" s="9">
        <f t="shared" ref="AC25:AC49" si="6">AVERAGE(AA25:AB25)</f>
        <v>0.44999999999999996</v>
      </c>
      <c r="AD25" s="9">
        <f>(AC25/100)*'Data &amp; ANOVA'!$S$7</f>
        <v>1.0245994401498122E-3</v>
      </c>
      <c r="AE25" s="9">
        <f>'Data &amp; ANOVA'!$S$7-AD25</f>
        <v>0.22666416503758621</v>
      </c>
      <c r="AF25" s="9">
        <f t="shared" ref="AF25:AF49" si="7">LN(($AF$22)/(AE25))</f>
        <v>4.5101554778861092E-3</v>
      </c>
      <c r="AH25" s="47">
        <f>A25*'Data &amp; ANOVA'!$U$25</f>
        <v>0.5</v>
      </c>
      <c r="AI25" s="9">
        <v>0.2</v>
      </c>
      <c r="AJ25" s="9">
        <v>0.2</v>
      </c>
      <c r="AK25" s="9">
        <f t="shared" ref="AK25:AK48" si="8">AVERAGE(AI25:AJ25)</f>
        <v>0.2</v>
      </c>
      <c r="AL25" s="9">
        <f>(AK25/100)*'Data &amp; ANOVA'!$S$7</f>
        <v>4.5537752895547206E-4</v>
      </c>
      <c r="AM25" s="9">
        <f>'Data &amp; ANOVA'!$S$7-AL25</f>
        <v>0.22723338694878056</v>
      </c>
      <c r="AN25" s="9">
        <f t="shared" ref="AN25:AN47" si="9">LN(($AN$22)/(AM25))</f>
        <v>2.0020026706729687E-3</v>
      </c>
    </row>
    <row r="26" spans="1:40" s="15" customFormat="1" ht="15" customHeight="1" x14ac:dyDescent="0.25">
      <c r="A26" s="15">
        <v>2</v>
      </c>
      <c r="B26" s="47">
        <f>A26*'Data &amp; ANOVA'!$U$21</f>
        <v>1.016111111111111</v>
      </c>
      <c r="C26" s="9">
        <v>1.1000000000000001</v>
      </c>
      <c r="D26" s="9">
        <v>0.7</v>
      </c>
      <c r="E26" s="9">
        <f t="shared" si="0"/>
        <v>0.9</v>
      </c>
      <c r="F26" s="9">
        <f>(E26/100)*'Data &amp; ANOVA'!$S$7</f>
        <v>2.0491988802996243E-3</v>
      </c>
      <c r="G26" s="9">
        <f>'Data &amp; ANOVA'!$S$7-F26</f>
        <v>0.22563956559743642</v>
      </c>
      <c r="H26" s="9">
        <f t="shared" si="1"/>
        <v>8.0402443185655439E-3</v>
      </c>
      <c r="J26" s="47">
        <f>A26*'Data &amp; ANOVA'!$U$22</f>
        <v>1.0379310344827586</v>
      </c>
      <c r="K26" s="9">
        <v>1.1000000000000001</v>
      </c>
      <c r="L26" s="9">
        <v>1.4</v>
      </c>
      <c r="M26" s="9">
        <f t="shared" si="2"/>
        <v>1.25</v>
      </c>
      <c r="N26" s="9">
        <f>(M26/100)*'Data &amp; ANOVA'!$S$7</f>
        <v>2.8461095559717004E-3</v>
      </c>
      <c r="O26" s="9">
        <f>'Data &amp; ANOVA'!$S$7-N26</f>
        <v>0.22484265492176433</v>
      </c>
      <c r="P26" s="9">
        <f t="shared" si="3"/>
        <v>1.2578782206860185E-2</v>
      </c>
      <c r="R26" s="47">
        <f>A26*'Data &amp; ANOVA'!$U$23</f>
        <v>1.0258333333333334</v>
      </c>
      <c r="S26" s="9">
        <v>1.8</v>
      </c>
      <c r="T26" s="9">
        <v>1.8</v>
      </c>
      <c r="U26" s="9">
        <f t="shared" si="4"/>
        <v>1.8</v>
      </c>
      <c r="V26" s="9">
        <f>(U26/100)*'Data &amp; ANOVA'!$S$7</f>
        <v>4.0983977605992487E-3</v>
      </c>
      <c r="W26" s="9">
        <f>'Data &amp; ANOVA'!$S$7-V26</f>
        <v>0.22359036671713678</v>
      </c>
      <c r="X26" s="9">
        <f t="shared" si="5"/>
        <v>1.8163970627671121E-2</v>
      </c>
      <c r="Z26" s="47">
        <f>A26*'Data &amp; ANOVA'!$U$24</f>
        <v>1.0033333333333332</v>
      </c>
      <c r="AA26" s="9">
        <v>3</v>
      </c>
      <c r="AB26" s="9">
        <v>0.7</v>
      </c>
      <c r="AC26" s="9">
        <f t="shared" si="6"/>
        <v>1.85</v>
      </c>
      <c r="AD26" s="9">
        <f>(AC26/100)*'Data &amp; ANOVA'!$S$7</f>
        <v>4.2122421428381169E-3</v>
      </c>
      <c r="AE26" s="9">
        <f>'Data &amp; ANOVA'!$S$7-AD26</f>
        <v>0.22347652233489793</v>
      </c>
      <c r="AF26" s="9">
        <f t="shared" si="7"/>
        <v>1.8673265265621172E-2</v>
      </c>
      <c r="AH26" s="47">
        <f>A26*'Data &amp; ANOVA'!$U$25</f>
        <v>1</v>
      </c>
      <c r="AI26" s="9">
        <v>1.4</v>
      </c>
      <c r="AJ26" s="9">
        <v>1.4</v>
      </c>
      <c r="AK26" s="9">
        <f t="shared" si="8"/>
        <v>1.4</v>
      </c>
      <c r="AL26" s="9">
        <f>(AK26/100)*'Data &amp; ANOVA'!$S$7</f>
        <v>3.1876427026883043E-3</v>
      </c>
      <c r="AM26" s="9">
        <f>'Data &amp; ANOVA'!$S$7-AL26</f>
        <v>0.22450112177504772</v>
      </c>
      <c r="AN26" s="9">
        <f t="shared" si="9"/>
        <v>1.4098924379501675E-2</v>
      </c>
    </row>
    <row r="27" spans="1:40" s="15" customFormat="1" ht="15" customHeight="1" x14ac:dyDescent="0.25">
      <c r="A27" s="15">
        <v>3</v>
      </c>
      <c r="B27" s="47">
        <f>A27*'Data &amp; ANOVA'!$U$21</f>
        <v>1.5241666666666664</v>
      </c>
      <c r="C27" s="9">
        <v>2.6</v>
      </c>
      <c r="D27" s="9">
        <v>1.6</v>
      </c>
      <c r="E27" s="9">
        <f t="shared" si="0"/>
        <v>2.1</v>
      </c>
      <c r="F27" s="9">
        <f>(E27/100)*'Data &amp; ANOVA'!$S$7</f>
        <v>4.7814640540324574E-3</v>
      </c>
      <c r="G27" s="9">
        <f>'Data &amp; ANOVA'!$S$7-F27</f>
        <v>0.22290730042370357</v>
      </c>
      <c r="H27" s="9">
        <f t="shared" si="1"/>
        <v>2.0223136118043127E-2</v>
      </c>
      <c r="J27" s="47">
        <f>A27*'Data &amp; ANOVA'!$U$22</f>
        <v>1.556896551724138</v>
      </c>
      <c r="K27" s="9">
        <v>3.3</v>
      </c>
      <c r="L27" s="9">
        <v>4</v>
      </c>
      <c r="M27" s="9">
        <f t="shared" si="2"/>
        <v>3.65</v>
      </c>
      <c r="N27" s="9">
        <f>(M27/100)*'Data &amp; ANOVA'!$S$7</f>
        <v>8.3106399034373647E-3</v>
      </c>
      <c r="O27" s="9">
        <f>'Data &amp; ANOVA'!$S$7-N27</f>
        <v>0.21937812457429867</v>
      </c>
      <c r="P27" s="9">
        <f t="shared" si="3"/>
        <v>3.718279112771599E-2</v>
      </c>
      <c r="R27" s="47">
        <f>A27*'Data &amp; ANOVA'!$U$23</f>
        <v>1.5387500000000001</v>
      </c>
      <c r="S27" s="9">
        <v>4.5</v>
      </c>
      <c r="T27" s="9">
        <v>4.9000000000000004</v>
      </c>
      <c r="U27" s="9">
        <f t="shared" si="4"/>
        <v>4.7</v>
      </c>
      <c r="V27" s="9">
        <f>(U27/100)*'Data &amp; ANOVA'!$S$7</f>
        <v>1.0701371930453594E-2</v>
      </c>
      <c r="W27" s="9">
        <f>'Data &amp; ANOVA'!$S$7-V27</f>
        <v>0.21698739254728244</v>
      </c>
      <c r="X27" s="9">
        <f t="shared" si="5"/>
        <v>4.8140375327935025E-2</v>
      </c>
      <c r="Z27" s="47">
        <f>A27*'Data &amp; ANOVA'!$U$24</f>
        <v>1.5049999999999999</v>
      </c>
      <c r="AA27" s="9">
        <v>7.3</v>
      </c>
      <c r="AB27" s="9">
        <v>3</v>
      </c>
      <c r="AC27" s="9">
        <f t="shared" si="6"/>
        <v>5.15</v>
      </c>
      <c r="AD27" s="9">
        <f>(AC27/100)*'Data &amp; ANOVA'!$S$7</f>
        <v>1.1725971370603407E-2</v>
      </c>
      <c r="AE27" s="9">
        <f>'Data &amp; ANOVA'!$S$7-AD27</f>
        <v>0.21596279310713262</v>
      </c>
      <c r="AF27" s="9">
        <f t="shared" si="7"/>
        <v>5.2873489607068183E-2</v>
      </c>
      <c r="AH27" s="47">
        <f>A27*'Data &amp; ANOVA'!$U$25</f>
        <v>1.5</v>
      </c>
      <c r="AI27" s="9">
        <v>5.2</v>
      </c>
      <c r="AJ27" s="9">
        <v>4.7</v>
      </c>
      <c r="AK27" s="9">
        <f t="shared" si="8"/>
        <v>4.95</v>
      </c>
      <c r="AL27" s="9">
        <f>(AK27/100)*'Data &amp; ANOVA'!$S$7</f>
        <v>1.1270593841647934E-2</v>
      </c>
      <c r="AM27" s="9">
        <f>'Data &amp; ANOVA'!$S$7-AL27</f>
        <v>0.21641817063608809</v>
      </c>
      <c r="AN27" s="9">
        <f t="shared" si="9"/>
        <v>5.0767117053653221E-2</v>
      </c>
    </row>
    <row r="28" spans="1:40" s="15" customFormat="1" x14ac:dyDescent="0.25">
      <c r="A28" s="15">
        <v>4</v>
      </c>
      <c r="B28" s="47">
        <f>A28*'Data &amp; ANOVA'!$U$21</f>
        <v>2.0322222222222219</v>
      </c>
      <c r="C28" s="9">
        <v>4.5</v>
      </c>
      <c r="D28" s="9">
        <v>3.3</v>
      </c>
      <c r="E28" s="9">
        <f t="shared" si="0"/>
        <v>3.9</v>
      </c>
      <c r="F28" s="9">
        <f>(E28/100)*'Data &amp; ANOVA'!$S$7</f>
        <v>8.8798618146317052E-3</v>
      </c>
      <c r="G28" s="9">
        <f>'Data &amp; ANOVA'!$S$7-F28</f>
        <v>0.21880890266310432</v>
      </c>
      <c r="H28" s="9">
        <f t="shared" si="1"/>
        <v>3.8780369678260984E-2</v>
      </c>
      <c r="J28" s="47">
        <f>A28*'Data &amp; ANOVA'!$U$22</f>
        <v>2.0758620689655172</v>
      </c>
      <c r="K28" s="9">
        <v>6.1</v>
      </c>
      <c r="L28" s="9">
        <v>7.1</v>
      </c>
      <c r="M28" s="9">
        <f t="shared" si="2"/>
        <v>6.6</v>
      </c>
      <c r="N28" s="9">
        <f>(M28/100)*'Data &amp; ANOVA'!$S$7</f>
        <v>1.5027458455530579E-2</v>
      </c>
      <c r="O28" s="9">
        <f>'Data &amp; ANOVA'!$S$7-N28</f>
        <v>0.21266130602220545</v>
      </c>
      <c r="P28" s="9">
        <f t="shared" si="3"/>
        <v>6.8278840753294517E-2</v>
      </c>
      <c r="R28" s="47">
        <f>A28*'Data &amp; ANOVA'!$U$23</f>
        <v>2.0516666666666667</v>
      </c>
      <c r="S28" s="9">
        <v>9</v>
      </c>
      <c r="T28" s="9">
        <v>9.1999999999999993</v>
      </c>
      <c r="U28" s="9">
        <f t="shared" si="4"/>
        <v>9.1</v>
      </c>
      <c r="V28" s="9">
        <f>(U28/100)*'Data &amp; ANOVA'!$S$7</f>
        <v>2.071967756747398E-2</v>
      </c>
      <c r="W28" s="9">
        <f>'Data &amp; ANOVA'!$S$7-V28</f>
        <v>0.20696908691026206</v>
      </c>
      <c r="X28" s="9">
        <f t="shared" si="5"/>
        <v>9.541018480465828E-2</v>
      </c>
      <c r="Z28" s="47">
        <f>A28*'Data &amp; ANOVA'!$U$24</f>
        <v>2.0066666666666664</v>
      </c>
      <c r="AA28" s="9">
        <v>12.3</v>
      </c>
      <c r="AB28" s="9">
        <v>7.3</v>
      </c>
      <c r="AC28" s="9">
        <f t="shared" si="6"/>
        <v>9.8000000000000007</v>
      </c>
      <c r="AD28" s="9">
        <f>(AC28/100)*'Data &amp; ANOVA'!$S$7</f>
        <v>2.2313498918818134E-2</v>
      </c>
      <c r="AE28" s="9">
        <f>'Data &amp; ANOVA'!$S$7-AD28</f>
        <v>0.20537526555891789</v>
      </c>
      <c r="AF28" s="9">
        <f t="shared" si="7"/>
        <v>0.1031407589195134</v>
      </c>
      <c r="AH28" s="47">
        <f>A28*'Data &amp; ANOVA'!$U$25</f>
        <v>2</v>
      </c>
      <c r="AI28" s="9">
        <v>10.4</v>
      </c>
      <c r="AJ28" s="9">
        <v>10.4</v>
      </c>
      <c r="AK28" s="9">
        <f t="shared" si="8"/>
        <v>10.4</v>
      </c>
      <c r="AL28" s="9">
        <f>(AK28/100)*'Data &amp; ANOVA'!$S$7</f>
        <v>2.3679631505684549E-2</v>
      </c>
      <c r="AM28" s="9">
        <f>'Data &amp; ANOVA'!$S$7-AL28</f>
        <v>0.20400913297205148</v>
      </c>
      <c r="AN28" s="9">
        <f t="shared" si="9"/>
        <v>0.10981486600720661</v>
      </c>
    </row>
    <row r="29" spans="1:40" s="15" customFormat="1" x14ac:dyDescent="0.25">
      <c r="A29" s="15">
        <v>5</v>
      </c>
      <c r="B29" s="47">
        <f>A29*'Data &amp; ANOVA'!$U$21</f>
        <v>2.5402777777777774</v>
      </c>
      <c r="C29" s="9">
        <v>6.8</v>
      </c>
      <c r="D29" s="9">
        <v>5.4</v>
      </c>
      <c r="E29" s="9">
        <f t="shared" si="0"/>
        <v>6.1</v>
      </c>
      <c r="F29" s="9">
        <f>(E29/100)*'Data &amp; ANOVA'!$S$7</f>
        <v>1.3889014633141898E-2</v>
      </c>
      <c r="G29" s="9">
        <f>'Data &amp; ANOVA'!$S$7-F29</f>
        <v>0.21379974984459413</v>
      </c>
      <c r="H29" s="9">
        <f t="shared" si="1"/>
        <v>6.1939299440290557E-2</v>
      </c>
      <c r="J29" s="47">
        <f>A29*'Data &amp; ANOVA'!$U$22</f>
        <v>2.5948275862068964</v>
      </c>
      <c r="K29" s="9">
        <v>10.1</v>
      </c>
      <c r="L29" s="9">
        <v>10.9</v>
      </c>
      <c r="M29" s="9">
        <f t="shared" si="2"/>
        <v>10.5</v>
      </c>
      <c r="N29" s="9">
        <f>(M29/100)*'Data &amp; ANOVA'!$S$7</f>
        <v>2.3907320270162284E-2</v>
      </c>
      <c r="O29" s="9">
        <f>'Data &amp; ANOVA'!$S$7-N29</f>
        <v>0.20378144420757374</v>
      </c>
      <c r="P29" s="9">
        <f t="shared" si="3"/>
        <v>0.11093156070728162</v>
      </c>
      <c r="R29" s="47">
        <f>A29*'Data &amp; ANOVA'!$U$23</f>
        <v>2.5645833333333332</v>
      </c>
      <c r="S29" s="9">
        <v>13.5</v>
      </c>
      <c r="T29" s="9">
        <v>14.2</v>
      </c>
      <c r="U29" s="9">
        <f t="shared" si="4"/>
        <v>13.85</v>
      </c>
      <c r="V29" s="9">
        <f>(U29/100)*'Data &amp; ANOVA'!$S$7</f>
        <v>3.1534893880166434E-2</v>
      </c>
      <c r="W29" s="9">
        <f>'Data &amp; ANOVA'!$S$7-V29</f>
        <v>0.19615387059756961</v>
      </c>
      <c r="X29" s="9">
        <f t="shared" si="5"/>
        <v>0.14908022301415255</v>
      </c>
      <c r="Z29" s="47">
        <f>A29*'Data &amp; ANOVA'!$U$24</f>
        <v>2.5083333333333329</v>
      </c>
      <c r="AA29" s="9">
        <v>17.7</v>
      </c>
      <c r="AB29" s="9">
        <v>12.5</v>
      </c>
      <c r="AC29" s="9">
        <f t="shared" si="6"/>
        <v>15.1</v>
      </c>
      <c r="AD29" s="9">
        <f>(AC29/100)*'Data &amp; ANOVA'!$S$7</f>
        <v>3.438100343613814E-2</v>
      </c>
      <c r="AE29" s="9">
        <f>'Data &amp; ANOVA'!$S$7-AD29</f>
        <v>0.19330776104159789</v>
      </c>
      <c r="AF29" s="9">
        <f t="shared" si="7"/>
        <v>0.16369609267078969</v>
      </c>
      <c r="AH29" s="47">
        <f>A29*'Data &amp; ANOVA'!$U$25</f>
        <v>2.5</v>
      </c>
      <c r="AI29" s="9">
        <v>16.100000000000001</v>
      </c>
      <c r="AJ29" s="9">
        <v>16.100000000000001</v>
      </c>
      <c r="AK29" s="9">
        <f t="shared" si="8"/>
        <v>16.100000000000001</v>
      </c>
      <c r="AL29" s="9">
        <f>(AK29/100)*'Data &amp; ANOVA'!$S$7</f>
        <v>3.6657891080915501E-2</v>
      </c>
      <c r="AM29" s="9">
        <f>'Data &amp; ANOVA'!$S$7-AL29</f>
        <v>0.19103087339682054</v>
      </c>
      <c r="AN29" s="9">
        <f t="shared" si="9"/>
        <v>0.17554457251493083</v>
      </c>
    </row>
    <row r="30" spans="1:40" s="15" customFormat="1" x14ac:dyDescent="0.25">
      <c r="A30" s="15">
        <v>6</v>
      </c>
      <c r="B30" s="47">
        <f>A30*'Data &amp; ANOVA'!$U$21</f>
        <v>3.0483333333333329</v>
      </c>
      <c r="C30" s="9">
        <v>9.4</v>
      </c>
      <c r="D30" s="9">
        <v>7.8</v>
      </c>
      <c r="E30" s="9">
        <f t="shared" si="0"/>
        <v>8.6</v>
      </c>
      <c r="F30" s="9">
        <f>(E30/100)*'Data &amp; ANOVA'!$S$7</f>
        <v>1.9581233745085299E-2</v>
      </c>
      <c r="G30" s="9">
        <f>'Data &amp; ANOVA'!$S$7-F30</f>
        <v>0.20810753073265073</v>
      </c>
      <c r="H30" s="9">
        <f t="shared" si="1"/>
        <v>8.8924207194403443E-2</v>
      </c>
      <c r="J30" s="47">
        <f>A30*'Data &amp; ANOVA'!$U$22</f>
        <v>3.113793103448276</v>
      </c>
      <c r="K30" s="9">
        <v>13.9</v>
      </c>
      <c r="L30" s="9">
        <v>14.6</v>
      </c>
      <c r="M30" s="9">
        <f t="shared" si="2"/>
        <v>14.25</v>
      </c>
      <c r="N30" s="9">
        <f>(M30/100)*'Data &amp; ANOVA'!$S$7</f>
        <v>3.244564893807738E-2</v>
      </c>
      <c r="O30" s="9">
        <f>'Data &amp; ANOVA'!$S$7-N30</f>
        <v>0.19524311553965865</v>
      </c>
      <c r="P30" s="9">
        <f t="shared" si="3"/>
        <v>0.15373409994204212</v>
      </c>
      <c r="R30" s="47">
        <f>A30*'Data &amp; ANOVA'!$U$23</f>
        <v>3.0775000000000001</v>
      </c>
      <c r="S30" s="9">
        <v>19.100000000000001</v>
      </c>
      <c r="T30" s="9">
        <v>19.600000000000001</v>
      </c>
      <c r="U30" s="9">
        <f t="shared" si="4"/>
        <v>19.350000000000001</v>
      </c>
      <c r="V30" s="9">
        <f>(U30/100)*'Data &amp; ANOVA'!$S$7</f>
        <v>4.4057775926441924E-2</v>
      </c>
      <c r="W30" s="9">
        <f>'Data &amp; ANOVA'!$S$7-V30</f>
        <v>0.18363098855129412</v>
      </c>
      <c r="X30" s="9">
        <f t="shared" si="5"/>
        <v>0.21505138141687347</v>
      </c>
      <c r="Z30" s="49">
        <f>A30*'Data &amp; ANOVA'!$U$24</f>
        <v>3.01</v>
      </c>
      <c r="AA30" s="21">
        <v>23.9</v>
      </c>
      <c r="AB30" s="21">
        <v>18.2</v>
      </c>
      <c r="AC30" s="21">
        <f t="shared" si="6"/>
        <v>21.049999999999997</v>
      </c>
      <c r="AD30" s="21">
        <f>(AC30/100)*'Data &amp; ANOVA'!$S$7</f>
        <v>4.7928484922563429E-2</v>
      </c>
      <c r="AE30" s="21">
        <f>'Data &amp; ANOVA'!$S$7-AD30</f>
        <v>0.1797602795551726</v>
      </c>
      <c r="AF30" s="21">
        <f t="shared" si="7"/>
        <v>0.23635544528644031</v>
      </c>
      <c r="AH30" s="49">
        <f>A30*'Data &amp; ANOVA'!$U$25</f>
        <v>3</v>
      </c>
      <c r="AI30" s="21">
        <v>23.2</v>
      </c>
      <c r="AJ30" s="21">
        <v>22.5</v>
      </c>
      <c r="AK30" s="21">
        <f t="shared" si="8"/>
        <v>22.85</v>
      </c>
      <c r="AL30" s="21">
        <f>(AK30/100)*'Data &amp; ANOVA'!$S$7</f>
        <v>5.2026882683162683E-2</v>
      </c>
      <c r="AM30" s="21">
        <f>'Data &amp; ANOVA'!$S$7-AL30</f>
        <v>0.17566188179457334</v>
      </c>
      <c r="AN30" s="21">
        <f t="shared" si="9"/>
        <v>0.25941860717892162</v>
      </c>
    </row>
    <row r="31" spans="1:40" s="15" customFormat="1" x14ac:dyDescent="0.25">
      <c r="A31" s="15">
        <v>7</v>
      </c>
      <c r="B31" s="47">
        <f>A31*'Data &amp; ANOVA'!$U$21</f>
        <v>3.5563888888888884</v>
      </c>
      <c r="C31" s="9">
        <v>12</v>
      </c>
      <c r="D31" s="9">
        <v>10.6</v>
      </c>
      <c r="E31" s="9">
        <f t="shared" si="0"/>
        <v>11.3</v>
      </c>
      <c r="F31" s="9">
        <f>(E31/100)*'Data &amp; ANOVA'!$S$7</f>
        <v>2.5728830385984173E-2</v>
      </c>
      <c r="G31" s="9">
        <f>'Data &amp; ANOVA'!$S$7-F31</f>
        <v>0.20195993409175186</v>
      </c>
      <c r="H31" s="9">
        <f t="shared" si="1"/>
        <v>0.11890979633897407</v>
      </c>
      <c r="J31" s="47">
        <f>A31*'Data &amp; ANOVA'!$U$22</f>
        <v>3.6327586206896552</v>
      </c>
      <c r="K31" s="9">
        <v>18.7</v>
      </c>
      <c r="L31" s="9">
        <v>19.100000000000001</v>
      </c>
      <c r="M31" s="9">
        <f t="shared" si="2"/>
        <v>18.899999999999999</v>
      </c>
      <c r="N31" s="9">
        <f>(M31/100)*'Data &amp; ANOVA'!$S$7</f>
        <v>4.3033176486292103E-2</v>
      </c>
      <c r="O31" s="9">
        <f>'Data &amp; ANOVA'!$S$7-N31</f>
        <v>0.18465558799144394</v>
      </c>
      <c r="P31" s="9">
        <f t="shared" si="3"/>
        <v>0.209487224866724</v>
      </c>
      <c r="R31" s="49">
        <f>A31*'Data &amp; ANOVA'!$U$23</f>
        <v>3.590416666666667</v>
      </c>
      <c r="S31" s="21">
        <v>24.8</v>
      </c>
      <c r="T31" s="21">
        <v>25.5</v>
      </c>
      <c r="U31" s="21">
        <f t="shared" si="4"/>
        <v>25.15</v>
      </c>
      <c r="V31" s="21">
        <f>(U31/100)*'Data &amp; ANOVA'!$S$7</f>
        <v>5.726372426615061E-2</v>
      </c>
      <c r="W31" s="21">
        <f>'Data &amp; ANOVA'!$S$7-V31</f>
        <v>0.17042504021158542</v>
      </c>
      <c r="X31" s="21">
        <f t="shared" si="5"/>
        <v>0.28968407512245409</v>
      </c>
      <c r="Z31" s="49">
        <f>A31*'Data &amp; ANOVA'!$U$24</f>
        <v>3.5116666666666663</v>
      </c>
      <c r="AA31" s="21">
        <v>30.8</v>
      </c>
      <c r="AB31" s="21">
        <v>24.6</v>
      </c>
      <c r="AC31" s="21">
        <f t="shared" si="6"/>
        <v>27.700000000000003</v>
      </c>
      <c r="AD31" s="21">
        <f>(AC31/100)*'Data &amp; ANOVA'!$S$7</f>
        <v>6.3069787760332882E-2</v>
      </c>
      <c r="AE31" s="21">
        <f>'Data &amp; ANOVA'!$S$7-AD31</f>
        <v>0.16461897671740316</v>
      </c>
      <c r="AF31" s="21">
        <f t="shared" si="7"/>
        <v>0.32434605682337236</v>
      </c>
      <c r="AH31" s="49">
        <f>A31*'Data &amp; ANOVA'!$U$25</f>
        <v>3.5</v>
      </c>
      <c r="AI31" s="21">
        <v>30.3</v>
      </c>
      <c r="AJ31" s="21">
        <v>29.3</v>
      </c>
      <c r="AK31" s="21">
        <f t="shared" si="8"/>
        <v>29.8</v>
      </c>
      <c r="AL31" s="21">
        <f>(AK31/100)*'Data &amp; ANOVA'!$S$7</f>
        <v>6.785125181436534E-2</v>
      </c>
      <c r="AM31" s="21">
        <f>'Data &amp; ANOVA'!$S$7-AL31</f>
        <v>0.15983751266337071</v>
      </c>
      <c r="AN31" s="21">
        <f t="shared" si="9"/>
        <v>0.35382187495632589</v>
      </c>
    </row>
    <row r="32" spans="1:40" s="15" customFormat="1" x14ac:dyDescent="0.25">
      <c r="A32" s="15">
        <v>8</v>
      </c>
      <c r="B32" s="47">
        <f>A32*'Data &amp; ANOVA'!$U$21</f>
        <v>4.0644444444444439</v>
      </c>
      <c r="C32" s="9">
        <v>15.1</v>
      </c>
      <c r="D32" s="9">
        <v>13.5</v>
      </c>
      <c r="E32" s="9">
        <f t="shared" si="0"/>
        <v>14.3</v>
      </c>
      <c r="F32" s="9">
        <f>(E32/100)*'Data &amp; ANOVA'!$S$7</f>
        <v>3.2559493320316255E-2</v>
      </c>
      <c r="G32" s="9">
        <f>'Data &amp; ANOVA'!$S$7-F32</f>
        <v>0.19512927115741979</v>
      </c>
      <c r="H32" s="9">
        <f t="shared" si="1"/>
        <v>0.15331686005077363</v>
      </c>
      <c r="J32" s="49">
        <f>A32*'Data &amp; ANOVA'!$U$22</f>
        <v>4.1517241379310343</v>
      </c>
      <c r="K32" s="21">
        <v>23.6</v>
      </c>
      <c r="L32" s="21">
        <v>24.1</v>
      </c>
      <c r="M32" s="21">
        <f t="shared" si="2"/>
        <v>23.85</v>
      </c>
      <c r="N32" s="21">
        <f>(M32/100)*'Data &amp; ANOVA'!$S$7</f>
        <v>5.4303770327940051E-2</v>
      </c>
      <c r="O32" s="21">
        <f>'Data &amp; ANOVA'!$S$7-N32</f>
        <v>0.17338499414979597</v>
      </c>
      <c r="P32" s="21">
        <f t="shared" si="3"/>
        <v>0.27246510664692075</v>
      </c>
      <c r="R32" s="49">
        <f>A32*'Data &amp; ANOVA'!$U$23</f>
        <v>4.1033333333333335</v>
      </c>
      <c r="S32" s="21">
        <v>30.3</v>
      </c>
      <c r="T32" s="21">
        <v>31.7</v>
      </c>
      <c r="U32" s="21">
        <f t="shared" si="4"/>
        <v>31</v>
      </c>
      <c r="V32" s="21">
        <f>(U32/100)*'Data &amp; ANOVA'!$S$7</f>
        <v>7.0583516988098172E-2</v>
      </c>
      <c r="W32" s="21">
        <f>'Data &amp; ANOVA'!$S$7-V32</f>
        <v>0.15710524748963786</v>
      </c>
      <c r="X32" s="21">
        <f t="shared" si="5"/>
        <v>0.37106368139083196</v>
      </c>
      <c r="Z32" s="49">
        <f>A32*'Data &amp; ANOVA'!$U$24</f>
        <v>4.0133333333333328</v>
      </c>
      <c r="AA32" s="21">
        <v>36.700000000000003</v>
      </c>
      <c r="AB32" s="21">
        <v>31.2</v>
      </c>
      <c r="AC32" s="21">
        <f t="shared" si="6"/>
        <v>33.950000000000003</v>
      </c>
      <c r="AD32" s="21">
        <f>(AC32/100)*'Data &amp; ANOVA'!$S$7</f>
        <v>7.7300335540191389E-2</v>
      </c>
      <c r="AE32" s="21">
        <f>'Data &amp; ANOVA'!$S$7-AD32</f>
        <v>0.15038842893754464</v>
      </c>
      <c r="AF32" s="21">
        <f t="shared" si="7"/>
        <v>0.4147581550197571</v>
      </c>
      <c r="AH32" s="49">
        <f>A32*'Data &amp; ANOVA'!$U$25</f>
        <v>4</v>
      </c>
      <c r="AI32" s="21">
        <v>37.4</v>
      </c>
      <c r="AJ32" s="21">
        <v>36</v>
      </c>
      <c r="AK32" s="21">
        <f t="shared" si="8"/>
        <v>36.700000000000003</v>
      </c>
      <c r="AL32" s="21">
        <f>(AK32/100)*'Data &amp; ANOVA'!$S$7</f>
        <v>8.3561776563329138E-2</v>
      </c>
      <c r="AM32" s="21">
        <f>'Data &amp; ANOVA'!$S$7-AL32</f>
        <v>0.1441269879144069</v>
      </c>
      <c r="AN32" s="21">
        <f t="shared" si="9"/>
        <v>0.457284856837961</v>
      </c>
    </row>
    <row r="33" spans="1:40" s="15" customFormat="1" x14ac:dyDescent="0.25">
      <c r="A33" s="15">
        <v>9</v>
      </c>
      <c r="B33" s="47">
        <f>A33*'Data &amp; ANOVA'!$U$21</f>
        <v>4.5724999999999998</v>
      </c>
      <c r="C33" s="9">
        <v>18.7</v>
      </c>
      <c r="D33" s="9">
        <v>17</v>
      </c>
      <c r="E33" s="9">
        <f t="shared" si="0"/>
        <v>17.850000000000001</v>
      </c>
      <c r="F33" s="9">
        <f>(E33/100)*'Data &amp; ANOVA'!$S$7</f>
        <v>4.0642444459275888E-2</v>
      </c>
      <c r="G33" s="9">
        <f>'Data &amp; ANOVA'!$S$7-F33</f>
        <v>0.18704632001846014</v>
      </c>
      <c r="H33" s="9">
        <f t="shared" si="1"/>
        <v>0.1956228411712308</v>
      </c>
      <c r="J33" s="49">
        <f>A33*'Data &amp; ANOVA'!$U$22</f>
        <v>4.6706896551724135</v>
      </c>
      <c r="K33" s="21">
        <v>28.6</v>
      </c>
      <c r="L33" s="21">
        <v>29.1</v>
      </c>
      <c r="M33" s="21">
        <f t="shared" si="2"/>
        <v>28.85</v>
      </c>
      <c r="N33" s="21">
        <f>(M33/100)*'Data &amp; ANOVA'!$S$7</f>
        <v>6.568820855182686E-2</v>
      </c>
      <c r="O33" s="21">
        <f>'Data &amp; ANOVA'!$S$7-N33</f>
        <v>0.16200055592590917</v>
      </c>
      <c r="P33" s="21">
        <f t="shared" si="3"/>
        <v>0.34037986145223015</v>
      </c>
      <c r="R33" s="49">
        <f>A33*'Data &amp; ANOVA'!$U$23</f>
        <v>4.61625</v>
      </c>
      <c r="S33" s="21">
        <v>36</v>
      </c>
      <c r="T33" s="21">
        <v>37.6</v>
      </c>
      <c r="U33" s="21">
        <f t="shared" si="4"/>
        <v>36.799999999999997</v>
      </c>
      <c r="V33" s="21">
        <f>(U33/100)*'Data &amp; ANOVA'!$S$7</f>
        <v>8.3789465327806859E-2</v>
      </c>
      <c r="W33" s="21">
        <f>'Data &amp; ANOVA'!$S$7-V33</f>
        <v>0.14389929914992916</v>
      </c>
      <c r="X33" s="21">
        <f t="shared" si="5"/>
        <v>0.45886588483527979</v>
      </c>
      <c r="Z33" s="49">
        <f>A33*'Data &amp; ANOVA'!$U$24</f>
        <v>4.5149999999999997</v>
      </c>
      <c r="AA33" s="21">
        <v>43.1</v>
      </c>
      <c r="AB33" s="21">
        <v>37.6</v>
      </c>
      <c r="AC33" s="21">
        <f t="shared" si="6"/>
        <v>40.35</v>
      </c>
      <c r="AD33" s="21">
        <f>(AC33/100)*'Data &amp; ANOVA'!$S$7</f>
        <v>9.1872416466766499E-2</v>
      </c>
      <c r="AE33" s="21">
        <f>'Data &amp; ANOVA'!$S$7-AD33</f>
        <v>0.13581634801096953</v>
      </c>
      <c r="AF33" s="21">
        <f t="shared" si="7"/>
        <v>0.51667603744416635</v>
      </c>
      <c r="AH33" s="49">
        <f>A33*'Data &amp; ANOVA'!$U$25</f>
        <v>4.5</v>
      </c>
      <c r="AI33" s="21">
        <v>44.3</v>
      </c>
      <c r="AJ33" s="21">
        <v>42.4</v>
      </c>
      <c r="AK33" s="21">
        <f t="shared" si="8"/>
        <v>43.349999999999994</v>
      </c>
      <c r="AL33" s="21">
        <f>(AK33/100)*'Data &amp; ANOVA'!$S$7</f>
        <v>9.8703079401098556E-2</v>
      </c>
      <c r="AM33" s="21">
        <f>'Data &amp; ANOVA'!$S$7-AL33</f>
        <v>0.12898568507663749</v>
      </c>
      <c r="AN33" s="21">
        <f t="shared" si="9"/>
        <v>0.56827819851407591</v>
      </c>
    </row>
    <row r="34" spans="1:40" s="15" customFormat="1" x14ac:dyDescent="0.25">
      <c r="A34" s="15">
        <v>10</v>
      </c>
      <c r="B34" s="49">
        <f>A34*'Data &amp; ANOVA'!$U$21</f>
        <v>5.0805555555555548</v>
      </c>
      <c r="C34" s="21">
        <v>22.2</v>
      </c>
      <c r="D34" s="21">
        <v>20.6</v>
      </c>
      <c r="E34" s="21">
        <f t="shared" si="0"/>
        <v>21.4</v>
      </c>
      <c r="F34" s="21">
        <f>(E34/100)*'Data &amp; ANOVA'!$S$7</f>
        <v>4.8725395598235507E-2</v>
      </c>
      <c r="G34" s="21">
        <f>'Data &amp; ANOVA'!$S$7-F34</f>
        <v>0.17896336887950054</v>
      </c>
      <c r="H34" s="21">
        <f t="shared" si="1"/>
        <v>0.23979798621934684</v>
      </c>
      <c r="J34" s="49">
        <f>A34*'Data &amp; ANOVA'!$U$22</f>
        <v>5.1896551724137927</v>
      </c>
      <c r="K34" s="21">
        <v>33.799999999999997</v>
      </c>
      <c r="L34" s="21">
        <v>33.799999999999997</v>
      </c>
      <c r="M34" s="21">
        <f t="shared" si="2"/>
        <v>33.799999999999997</v>
      </c>
      <c r="N34" s="21">
        <f>(M34/100)*'Data &amp; ANOVA'!$S$7</f>
        <v>7.6958802393474773E-2</v>
      </c>
      <c r="O34" s="21">
        <f>'Data &amp; ANOVA'!$S$7-N34</f>
        <v>0.15072996208426126</v>
      </c>
      <c r="P34" s="21">
        <f t="shared" si="3"/>
        <v>0.41248972304512876</v>
      </c>
      <c r="R34" s="49">
        <f>A34*'Data &amp; ANOVA'!$U$23</f>
        <v>5.1291666666666664</v>
      </c>
      <c r="S34" s="21">
        <v>41.2</v>
      </c>
      <c r="T34" s="21">
        <v>43.3</v>
      </c>
      <c r="U34" s="21">
        <f t="shared" si="4"/>
        <v>42.25</v>
      </c>
      <c r="V34" s="21">
        <f>(U34/100)*'Data &amp; ANOVA'!$S$7</f>
        <v>9.6198502991843474E-2</v>
      </c>
      <c r="W34" s="21">
        <f>'Data &amp; ANOVA'!$S$7-V34</f>
        <v>0.13149026148589255</v>
      </c>
      <c r="X34" s="21">
        <f t="shared" si="5"/>
        <v>0.54904683658618858</v>
      </c>
      <c r="Z34" s="49">
        <f>A34*'Data &amp; ANOVA'!$U$24</f>
        <v>5.0166666666666657</v>
      </c>
      <c r="AA34" s="21">
        <v>49.2</v>
      </c>
      <c r="AB34" s="21">
        <v>43.6</v>
      </c>
      <c r="AC34" s="21">
        <f t="shared" si="6"/>
        <v>46.400000000000006</v>
      </c>
      <c r="AD34" s="21">
        <f>(AC34/100)*'Data &amp; ANOVA'!$S$7</f>
        <v>0.10564758671766954</v>
      </c>
      <c r="AE34" s="21">
        <f>'Data &amp; ANOVA'!$S$7-AD34</f>
        <v>0.1220411777600665</v>
      </c>
      <c r="AF34" s="21">
        <f t="shared" si="7"/>
        <v>0.62362111791133523</v>
      </c>
      <c r="AH34" s="49">
        <f>A34*'Data &amp; ANOVA'!$U$25</f>
        <v>5</v>
      </c>
      <c r="AI34" s="21">
        <v>50.7</v>
      </c>
      <c r="AJ34" s="21">
        <v>48.5</v>
      </c>
      <c r="AK34" s="21">
        <f t="shared" si="8"/>
        <v>49.6</v>
      </c>
      <c r="AL34" s="21">
        <f>(AK34/100)*'Data &amp; ANOVA'!$S$7</f>
        <v>0.11293362718095708</v>
      </c>
      <c r="AM34" s="21">
        <f>'Data &amp; ANOVA'!$S$7-AL34</f>
        <v>0.11475513729677896</v>
      </c>
      <c r="AN34" s="21">
        <f t="shared" si="9"/>
        <v>0.68517901091076849</v>
      </c>
    </row>
    <row r="35" spans="1:40" s="15" customFormat="1" x14ac:dyDescent="0.25">
      <c r="A35" s="15">
        <v>11</v>
      </c>
      <c r="B35" s="49">
        <f>A35*'Data &amp; ANOVA'!$U$21</f>
        <v>5.5886111111111099</v>
      </c>
      <c r="C35" s="21">
        <v>25.5</v>
      </c>
      <c r="D35" s="21">
        <v>24.1</v>
      </c>
      <c r="E35" s="21">
        <f t="shared" si="0"/>
        <v>24.8</v>
      </c>
      <c r="F35" s="21">
        <f>(E35/100)*'Data &amp; ANOVA'!$S$7</f>
        <v>5.6466813590478539E-2</v>
      </c>
      <c r="G35" s="21">
        <f>'Data &amp; ANOVA'!$S$7-F35</f>
        <v>0.1712219508872575</v>
      </c>
      <c r="H35" s="21">
        <f t="shared" si="1"/>
        <v>0.28401845469871367</v>
      </c>
      <c r="J35" s="49">
        <f>A35*'Data &amp; ANOVA'!$U$22</f>
        <v>5.7086206896551719</v>
      </c>
      <c r="K35" s="21">
        <v>39</v>
      </c>
      <c r="L35" s="21">
        <v>38.6</v>
      </c>
      <c r="M35" s="21">
        <f t="shared" si="2"/>
        <v>38.799999999999997</v>
      </c>
      <c r="N35" s="21">
        <f>(M35/100)*'Data &amp; ANOVA'!$S$7</f>
        <v>8.8343240617361568E-2</v>
      </c>
      <c r="O35" s="21">
        <f>'Data &amp; ANOVA'!$S$7-N35</f>
        <v>0.13934552386037447</v>
      </c>
      <c r="P35" s="21">
        <f t="shared" si="3"/>
        <v>0.49102299646981079</v>
      </c>
      <c r="R35" s="49">
        <f>A35*'Data &amp; ANOVA'!$U$23</f>
        <v>5.6420833333333338</v>
      </c>
      <c r="S35" s="21">
        <v>46.4</v>
      </c>
      <c r="T35" s="21">
        <v>48.8</v>
      </c>
      <c r="U35" s="21">
        <f t="shared" si="4"/>
        <v>47.599999999999994</v>
      </c>
      <c r="V35" s="21">
        <f>(U35/100)*'Data &amp; ANOVA'!$S$7</f>
        <v>0.10837985189140234</v>
      </c>
      <c r="W35" s="21">
        <f>'Data &amp; ANOVA'!$S$7-V35</f>
        <v>0.11930891258633369</v>
      </c>
      <c r="X35" s="21">
        <f t="shared" si="5"/>
        <v>0.64626359466109484</v>
      </c>
      <c r="Z35" s="49">
        <f>A35*'Data &amp; ANOVA'!$U$24</f>
        <v>5.5183333333333326</v>
      </c>
      <c r="AA35" s="21">
        <v>54.7</v>
      </c>
      <c r="AB35" s="21">
        <v>49</v>
      </c>
      <c r="AC35" s="21">
        <f t="shared" si="6"/>
        <v>51.85</v>
      </c>
      <c r="AD35" s="21">
        <f>(AC35/100)*'Data &amp; ANOVA'!$S$7</f>
        <v>0.11805662438170612</v>
      </c>
      <c r="AE35" s="21">
        <f>'Data &amp; ANOVA'!$S$7-AD35</f>
        <v>0.10963214009602991</v>
      </c>
      <c r="AF35" s="21">
        <f t="shared" si="7"/>
        <v>0.73084904774395676</v>
      </c>
      <c r="AH35" s="49">
        <f>A35*'Data &amp; ANOVA'!$U$25</f>
        <v>5.5</v>
      </c>
      <c r="AI35" s="21">
        <v>56.6</v>
      </c>
      <c r="AJ35" s="21">
        <v>54.2</v>
      </c>
      <c r="AK35" s="21">
        <f t="shared" si="8"/>
        <v>55.400000000000006</v>
      </c>
      <c r="AL35" s="21">
        <f>(AK35/100)*'Data &amp; ANOVA'!$S$7</f>
        <v>0.12613957552066576</v>
      </c>
      <c r="AM35" s="21">
        <f>'Data &amp; ANOVA'!$S$7-AL35</f>
        <v>0.10154918895707027</v>
      </c>
      <c r="AN35" s="21">
        <f t="shared" si="9"/>
        <v>0.80743632696207313</v>
      </c>
    </row>
    <row r="36" spans="1:40" s="15" customFormat="1" x14ac:dyDescent="0.25">
      <c r="A36" s="15">
        <v>12</v>
      </c>
      <c r="B36" s="49">
        <f>A36*'Data &amp; ANOVA'!$U$21</f>
        <v>6.0966666666666658</v>
      </c>
      <c r="C36" s="21">
        <v>29.3</v>
      </c>
      <c r="D36" s="21">
        <v>27.9</v>
      </c>
      <c r="E36" s="21">
        <f t="shared" si="0"/>
        <v>28.6</v>
      </c>
      <c r="F36" s="21">
        <f>(E36/100)*'Data &amp; ANOVA'!$S$7</f>
        <v>6.5118986640632509E-2</v>
      </c>
      <c r="G36" s="21">
        <f>'Data &amp; ANOVA'!$S$7-F36</f>
        <v>0.16256977783710352</v>
      </c>
      <c r="H36" s="21">
        <f t="shared" si="1"/>
        <v>0.33587181630896923</v>
      </c>
      <c r="J36" s="49">
        <f>A36*'Data &amp; ANOVA'!$U$22</f>
        <v>6.227586206896552</v>
      </c>
      <c r="K36" s="21">
        <v>44.3</v>
      </c>
      <c r="L36" s="21">
        <v>43.1</v>
      </c>
      <c r="M36" s="21">
        <f t="shared" si="2"/>
        <v>43.7</v>
      </c>
      <c r="N36" s="21">
        <f>(M36/100)*'Data &amp; ANOVA'!$S$7</f>
        <v>9.9499990076770656E-2</v>
      </c>
      <c r="O36" s="21">
        <f>'Data &amp; ANOVA'!$S$7-N36</f>
        <v>0.12818877440096538</v>
      </c>
      <c r="P36" s="21">
        <f t="shared" si="3"/>
        <v>0.57447565084244667</v>
      </c>
      <c r="R36" s="49">
        <f>A36*'Data &amp; ANOVA'!$U$23</f>
        <v>6.1550000000000002</v>
      </c>
      <c r="S36" s="21">
        <v>51.6</v>
      </c>
      <c r="T36" s="21">
        <v>54.5</v>
      </c>
      <c r="U36" s="21">
        <f t="shared" si="4"/>
        <v>53.05</v>
      </c>
      <c r="V36" s="21">
        <f>(U36/100)*'Data &amp; ANOVA'!$S$7</f>
        <v>0.12078888955543896</v>
      </c>
      <c r="W36" s="21">
        <f>'Data &amp; ANOVA'!$S$7-V36</f>
        <v>0.10689987492229708</v>
      </c>
      <c r="X36" s="21">
        <f t="shared" si="5"/>
        <v>0.75608698033381949</v>
      </c>
      <c r="Z36" s="49">
        <f>A36*'Data &amp; ANOVA'!$U$24</f>
        <v>6.02</v>
      </c>
      <c r="AA36" s="21">
        <v>59.9</v>
      </c>
      <c r="AB36" s="21">
        <v>54.7</v>
      </c>
      <c r="AC36" s="21">
        <f t="shared" si="6"/>
        <v>57.3</v>
      </c>
      <c r="AD36" s="21">
        <f>(AC36/100)*'Data &amp; ANOVA'!$S$7</f>
        <v>0.13046566204574273</v>
      </c>
      <c r="AE36" s="21">
        <f>'Data &amp; ANOVA'!$S$7-AD36</f>
        <v>9.7223102431993308E-2</v>
      </c>
      <c r="AF36" s="21">
        <f t="shared" si="7"/>
        <v>0.85097126575351223</v>
      </c>
      <c r="AH36" s="49">
        <f>A36*'Data &amp; ANOVA'!$U$25</f>
        <v>6</v>
      </c>
      <c r="AI36" s="21">
        <v>61.6</v>
      </c>
      <c r="AJ36" s="21">
        <v>59.4</v>
      </c>
      <c r="AK36" s="21">
        <f t="shared" si="8"/>
        <v>60.5</v>
      </c>
      <c r="AL36" s="21">
        <f>(AK36/100)*'Data &amp; ANOVA'!$S$7</f>
        <v>0.13775170250903029</v>
      </c>
      <c r="AM36" s="21">
        <f>'Data &amp; ANOVA'!$S$7-AL36</f>
        <v>8.9937061968705739E-2</v>
      </c>
      <c r="AN36" s="21">
        <f t="shared" si="9"/>
        <v>0.92886951408101504</v>
      </c>
    </row>
    <row r="37" spans="1:40" s="15" customFormat="1" x14ac:dyDescent="0.25">
      <c r="A37" s="15">
        <v>13</v>
      </c>
      <c r="B37" s="49">
        <f>A37*'Data &amp; ANOVA'!$U$21</f>
        <v>6.6047222222222217</v>
      </c>
      <c r="C37" s="21">
        <v>33.1</v>
      </c>
      <c r="D37" s="21">
        <v>31.7</v>
      </c>
      <c r="E37" s="21">
        <f t="shared" si="0"/>
        <v>32.4</v>
      </c>
      <c r="F37" s="21">
        <f>(E37/100)*'Data &amp; ANOVA'!$S$7</f>
        <v>7.3771159690786473E-2</v>
      </c>
      <c r="G37" s="21">
        <f>'Data &amp; ANOVA'!$S$7-F37</f>
        <v>0.15391760478694955</v>
      </c>
      <c r="H37" s="21">
        <f t="shared" si="1"/>
        <v>0.39056170260558953</v>
      </c>
      <c r="J37" s="49">
        <f>A37*'Data &amp; ANOVA'!$U$22</f>
        <v>6.7465517241379311</v>
      </c>
      <c r="K37" s="21">
        <v>49.2</v>
      </c>
      <c r="L37" s="21">
        <v>47.8</v>
      </c>
      <c r="M37" s="21">
        <f t="shared" si="2"/>
        <v>48.5</v>
      </c>
      <c r="N37" s="21">
        <f>(M37/100)*'Data &amp; ANOVA'!$S$7</f>
        <v>0.11042905077170197</v>
      </c>
      <c r="O37" s="21">
        <f>'Data &amp; ANOVA'!$S$7-N37</f>
        <v>0.11725971370603407</v>
      </c>
      <c r="P37" s="21">
        <f t="shared" si="3"/>
        <v>0.66358837831840078</v>
      </c>
      <c r="R37" s="49">
        <f>A37*'Data &amp; ANOVA'!$U$23</f>
        <v>6.6679166666666667</v>
      </c>
      <c r="S37" s="21">
        <v>56.3</v>
      </c>
      <c r="T37" s="21">
        <v>59.4</v>
      </c>
      <c r="U37" s="21">
        <f t="shared" si="4"/>
        <v>57.849999999999994</v>
      </c>
      <c r="V37" s="21">
        <f>(U37/100)*'Data &amp; ANOVA'!$S$7</f>
        <v>0.13171795025037028</v>
      </c>
      <c r="W37" s="21">
        <f>'Data &amp; ANOVA'!$S$7-V37</f>
        <v>9.5970814227365753E-2</v>
      </c>
      <c r="X37" s="21">
        <f t="shared" si="5"/>
        <v>0.86393550154022669</v>
      </c>
      <c r="Z37" s="49">
        <f>A37*'Data &amp; ANOVA'!$U$24</f>
        <v>6.5216666666666656</v>
      </c>
      <c r="AA37" s="21">
        <v>64.900000000000006</v>
      </c>
      <c r="AB37" s="21">
        <v>60.1</v>
      </c>
      <c r="AC37" s="21">
        <f t="shared" si="6"/>
        <v>62.5</v>
      </c>
      <c r="AD37" s="21">
        <f>(AC37/100)*'Data &amp; ANOVA'!$S$7</f>
        <v>0.14230547779858502</v>
      </c>
      <c r="AE37" s="21">
        <f>'Data &amp; ANOVA'!$S$7-AD37</f>
        <v>8.5383286679151016E-2</v>
      </c>
      <c r="AF37" s="21">
        <f t="shared" si="7"/>
        <v>0.98082925301172619</v>
      </c>
      <c r="AH37" s="49">
        <f>A37*'Data &amp; ANOVA'!$U$25</f>
        <v>6.5</v>
      </c>
      <c r="AI37" s="21">
        <v>66.3</v>
      </c>
      <c r="AJ37" s="21">
        <v>64.400000000000006</v>
      </c>
      <c r="AK37" s="21">
        <f t="shared" si="8"/>
        <v>65.349999999999994</v>
      </c>
      <c r="AL37" s="21">
        <f>(AK37/100)*'Data &amp; ANOVA'!$S$7</f>
        <v>0.1487946075862005</v>
      </c>
      <c r="AM37" s="21">
        <f>'Data &amp; ANOVA'!$S$7-AL37</f>
        <v>7.8894156891535533E-2</v>
      </c>
      <c r="AN37" s="21">
        <f t="shared" si="9"/>
        <v>1.0598724603521792</v>
      </c>
    </row>
    <row r="38" spans="1:40" s="15" customFormat="1" x14ac:dyDescent="0.25">
      <c r="A38" s="15">
        <v>14</v>
      </c>
      <c r="B38" s="49">
        <f>A38*'Data &amp; ANOVA'!$U$21</f>
        <v>7.1127777777777768</v>
      </c>
      <c r="C38" s="21">
        <v>36.700000000000003</v>
      </c>
      <c r="D38" s="21">
        <v>35.5</v>
      </c>
      <c r="E38" s="21">
        <f t="shared" si="0"/>
        <v>36.1</v>
      </c>
      <c r="F38" s="21">
        <f>(E38/100)*'Data &amp; ANOVA'!$S$7</f>
        <v>8.2195643976462701E-2</v>
      </c>
      <c r="G38" s="21">
        <f>'Data &amp; ANOVA'!$S$7-F38</f>
        <v>0.14549312050127333</v>
      </c>
      <c r="H38" s="21">
        <f t="shared" si="1"/>
        <v>0.44685032427101867</v>
      </c>
      <c r="J38" s="49">
        <f>A38*'Data &amp; ANOVA'!$U$22</f>
        <v>7.2655172413793103</v>
      </c>
      <c r="K38" s="21">
        <v>54</v>
      </c>
      <c r="L38" s="21">
        <v>52.6</v>
      </c>
      <c r="M38" s="21">
        <f t="shared" si="2"/>
        <v>53.3</v>
      </c>
      <c r="N38" s="21">
        <f>(M38/100)*'Data &amp; ANOVA'!$S$7</f>
        <v>0.12135811146663329</v>
      </c>
      <c r="O38" s="21">
        <f>'Data &amp; ANOVA'!$S$7-N38</f>
        <v>0.10633065301110274</v>
      </c>
      <c r="P38" s="21">
        <f t="shared" si="3"/>
        <v>0.76142602131323966</v>
      </c>
      <c r="R38" s="49">
        <f>A38*'Data &amp; ANOVA'!$U$23</f>
        <v>7.1808333333333341</v>
      </c>
      <c r="S38" s="21">
        <v>60.9</v>
      </c>
      <c r="T38" s="21">
        <v>64.2</v>
      </c>
      <c r="U38" s="21">
        <f t="shared" si="4"/>
        <v>62.55</v>
      </c>
      <c r="V38" s="21">
        <f>(U38/100)*'Data &amp; ANOVA'!$S$7</f>
        <v>0.14241932218082387</v>
      </c>
      <c r="W38" s="21">
        <f>'Data &amp; ANOVA'!$S$7-V38</f>
        <v>8.5269442296912162E-2</v>
      </c>
      <c r="X38" s="21">
        <f t="shared" si="5"/>
        <v>0.98216347602486276</v>
      </c>
      <c r="Z38" s="49">
        <f>A38*'Data &amp; ANOVA'!$U$24</f>
        <v>7.0233333333333325</v>
      </c>
      <c r="AA38" s="21">
        <v>69.400000000000006</v>
      </c>
      <c r="AB38" s="21">
        <v>65.099999999999994</v>
      </c>
      <c r="AC38" s="21">
        <f t="shared" si="6"/>
        <v>67.25</v>
      </c>
      <c r="AD38" s="21">
        <f>(AC38/100)*'Data &amp; ANOVA'!$S$7</f>
        <v>0.15312069411127749</v>
      </c>
      <c r="AE38" s="21">
        <f>'Data &amp; ANOVA'!$S$7-AD38</f>
        <v>7.4568070366458544E-2</v>
      </c>
      <c r="AF38" s="21">
        <f t="shared" si="7"/>
        <v>1.1162672239068305</v>
      </c>
      <c r="AH38" s="49">
        <f>A38*'Data &amp; ANOVA'!$U$25</f>
        <v>7</v>
      </c>
      <c r="AI38" s="21">
        <v>71</v>
      </c>
      <c r="AJ38" s="21">
        <v>69.400000000000006</v>
      </c>
      <c r="AK38" s="21">
        <f t="shared" si="8"/>
        <v>70.2</v>
      </c>
      <c r="AL38" s="21">
        <f>(AK38/100)*'Data &amp; ANOVA'!$S$7</f>
        <v>0.15983751266337071</v>
      </c>
      <c r="AM38" s="21">
        <f>'Data &amp; ANOVA'!$S$7-AL38</f>
        <v>6.7851251814365326E-2</v>
      </c>
      <c r="AN38" s="21">
        <f t="shared" si="9"/>
        <v>1.2106617924767327</v>
      </c>
    </row>
    <row r="39" spans="1:40" s="15" customFormat="1" x14ac:dyDescent="0.25">
      <c r="A39" s="15">
        <v>15</v>
      </c>
      <c r="B39" s="49">
        <f>A39*'Data &amp; ANOVA'!$U$21</f>
        <v>7.6208333333333318</v>
      </c>
      <c r="C39" s="21">
        <v>40.5</v>
      </c>
      <c r="D39" s="21">
        <v>39</v>
      </c>
      <c r="E39" s="21">
        <f t="shared" si="0"/>
        <v>39.75</v>
      </c>
      <c r="F39" s="21">
        <f>(E39/100)*'Data &amp; ANOVA'!$S$7</f>
        <v>9.0506283879900076E-2</v>
      </c>
      <c r="G39" s="21">
        <f>'Data &amp; ANOVA'!$S$7-F39</f>
        <v>0.13718248059783594</v>
      </c>
      <c r="H39" s="21">
        <f t="shared" si="1"/>
        <v>0.50566711328374347</v>
      </c>
      <c r="J39" s="49">
        <f>A39*'Data &amp; ANOVA'!$U$22</f>
        <v>7.7844827586206895</v>
      </c>
      <c r="K39" s="21">
        <v>58.2</v>
      </c>
      <c r="L39" s="21">
        <v>57.1</v>
      </c>
      <c r="M39" s="21">
        <f t="shared" si="2"/>
        <v>57.650000000000006</v>
      </c>
      <c r="N39" s="21">
        <f>(M39/100)*'Data &amp; ANOVA'!$S$7</f>
        <v>0.13126257272141484</v>
      </c>
      <c r="O39" s="21">
        <f>'Data &amp; ANOVA'!$S$7-N39</f>
        <v>9.6426191756321195E-2</v>
      </c>
      <c r="P39" s="21">
        <f t="shared" si="3"/>
        <v>0.85920176489002809</v>
      </c>
      <c r="R39" s="49">
        <f>A39*'Data &amp; ANOVA'!$U$23</f>
        <v>7.6937500000000005</v>
      </c>
      <c r="S39" s="21">
        <v>65.400000000000006</v>
      </c>
      <c r="T39" s="21">
        <v>68.900000000000006</v>
      </c>
      <c r="U39" s="21">
        <f t="shared" si="4"/>
        <v>67.150000000000006</v>
      </c>
      <c r="V39" s="21">
        <f>(U39/100)*'Data &amp; ANOVA'!$S$7</f>
        <v>0.15289300534679978</v>
      </c>
      <c r="W39" s="21">
        <f>'Data &amp; ANOVA'!$S$7-V39</f>
        <v>7.4795759130936251E-2</v>
      </c>
      <c r="X39" s="21">
        <f t="shared" si="5"/>
        <v>1.1132184410574724</v>
      </c>
      <c r="Z39" s="49">
        <f>A39*'Data &amp; ANOVA'!$U$24</f>
        <v>7.5249999999999986</v>
      </c>
      <c r="AA39" s="21">
        <v>73.599999999999994</v>
      </c>
      <c r="AB39" s="21">
        <v>69.400000000000006</v>
      </c>
      <c r="AC39" s="21">
        <f t="shared" si="6"/>
        <v>71.5</v>
      </c>
      <c r="AD39" s="21">
        <f>(AC39/100)*'Data &amp; ANOVA'!$S$7</f>
        <v>0.16279746660158126</v>
      </c>
      <c r="AE39" s="21">
        <f>'Data &amp; ANOVA'!$S$7-AD39</f>
        <v>6.4891297876154774E-2</v>
      </c>
      <c r="AF39" s="21">
        <f t="shared" si="7"/>
        <v>1.2552660987134865</v>
      </c>
      <c r="AH39" s="49">
        <f>A39*'Data &amp; ANOVA'!$U$25</f>
        <v>7.5</v>
      </c>
      <c r="AI39" s="21">
        <v>75.5</v>
      </c>
      <c r="AJ39" s="21">
        <v>73.900000000000006</v>
      </c>
      <c r="AK39" s="21">
        <f t="shared" si="8"/>
        <v>74.7</v>
      </c>
      <c r="AL39" s="21">
        <f>(AK39/100)*'Data &amp; ANOVA'!$S$7</f>
        <v>0.17008350706486883</v>
      </c>
      <c r="AM39" s="21">
        <f>'Data &amp; ANOVA'!$S$7-AL39</f>
        <v>5.7605257412867206E-2</v>
      </c>
      <c r="AN39" s="21">
        <f t="shared" si="9"/>
        <v>1.3743657902546169</v>
      </c>
    </row>
    <row r="40" spans="1:40" s="15" customFormat="1" x14ac:dyDescent="0.25">
      <c r="A40" s="15">
        <v>16</v>
      </c>
      <c r="B40" s="49">
        <f>A40*'Data &amp; ANOVA'!$U$21</f>
        <v>8.1288888888888877</v>
      </c>
      <c r="C40" s="21">
        <v>43.8</v>
      </c>
      <c r="D40" s="21">
        <v>42.8</v>
      </c>
      <c r="E40" s="21">
        <f t="shared" si="0"/>
        <v>43.3</v>
      </c>
      <c r="F40" s="21">
        <f>(E40/100)*'Data &amp; ANOVA'!$S$7</f>
        <v>9.8589235018859703E-2</v>
      </c>
      <c r="G40" s="21">
        <f>'Data &amp; ANOVA'!$S$7-F40</f>
        <v>0.12909952945887632</v>
      </c>
      <c r="H40" s="21">
        <f t="shared" si="1"/>
        <v>0.56639547492080156</v>
      </c>
      <c r="J40" s="49">
        <f>A40*'Data &amp; ANOVA'!$U$22</f>
        <v>8.3034482758620687</v>
      </c>
      <c r="K40" s="21">
        <v>62.5</v>
      </c>
      <c r="L40" s="21">
        <v>61.1</v>
      </c>
      <c r="M40" s="21">
        <f t="shared" si="2"/>
        <v>61.8</v>
      </c>
      <c r="N40" s="21">
        <f>(M40/100)*'Data &amp; ANOVA'!$S$7</f>
        <v>0.14071165644724087</v>
      </c>
      <c r="O40" s="21">
        <f>'Data &amp; ANOVA'!$S$7-N40</f>
        <v>8.6977108030495159E-2</v>
      </c>
      <c r="P40" s="21">
        <f t="shared" si="3"/>
        <v>0.96233467037556197</v>
      </c>
      <c r="R40" s="49">
        <f>A40*'Data &amp; ANOVA'!$U$23</f>
        <v>8.206666666666667</v>
      </c>
      <c r="S40" s="21">
        <v>69.099999999999994</v>
      </c>
      <c r="T40" s="21">
        <v>73.2</v>
      </c>
      <c r="U40" s="21">
        <f t="shared" si="4"/>
        <v>71.150000000000006</v>
      </c>
      <c r="V40" s="21">
        <f>(U40/100)*'Data &amp; ANOVA'!$S$7</f>
        <v>0.1620005559259092</v>
      </c>
      <c r="W40" s="21">
        <f>'Data &amp; ANOVA'!$S$7-V40</f>
        <v>6.5688208551826832E-2</v>
      </c>
      <c r="X40" s="21">
        <f t="shared" si="5"/>
        <v>1.2430601930339829</v>
      </c>
      <c r="Z40" s="49">
        <f>A40*'Data &amp; ANOVA'!$U$24</f>
        <v>8.0266666666666655</v>
      </c>
      <c r="AA40" s="21">
        <v>77.7</v>
      </c>
      <c r="AB40" s="21">
        <v>73.599999999999994</v>
      </c>
      <c r="AC40" s="21">
        <f t="shared" si="6"/>
        <v>75.650000000000006</v>
      </c>
      <c r="AD40" s="21">
        <f>(AC40/100)*'Data &amp; ANOVA'!$S$7</f>
        <v>0.17224655032740732</v>
      </c>
      <c r="AE40" s="21">
        <f>'Data &amp; ANOVA'!$S$7-AD40</f>
        <v>5.5442214150328711E-2</v>
      </c>
      <c r="AF40" s="21">
        <f t="shared" si="7"/>
        <v>1.412638336459493</v>
      </c>
      <c r="AH40" s="49">
        <f>A40*'Data &amp; ANOVA'!$U$25</f>
        <v>8</v>
      </c>
      <c r="AI40" s="21">
        <v>79.3</v>
      </c>
      <c r="AJ40" s="21">
        <v>77.7</v>
      </c>
      <c r="AK40" s="21">
        <f t="shared" si="8"/>
        <v>78.5</v>
      </c>
      <c r="AL40" s="21">
        <f>(AK40/100)*'Data &amp; ANOVA'!$S$7</f>
        <v>0.1787356801150228</v>
      </c>
      <c r="AM40" s="21">
        <f>'Data &amp; ANOVA'!$S$7-AL40</f>
        <v>4.8953084362713228E-2</v>
      </c>
      <c r="AN40" s="21">
        <f t="shared" si="9"/>
        <v>1.5371172508544746</v>
      </c>
    </row>
    <row r="41" spans="1:40" s="15" customFormat="1" x14ac:dyDescent="0.25">
      <c r="A41" s="15">
        <v>17</v>
      </c>
      <c r="B41" s="49">
        <f>A41*'Data &amp; ANOVA'!$U$21</f>
        <v>8.6369444444444436</v>
      </c>
      <c r="C41" s="21">
        <v>47.6</v>
      </c>
      <c r="D41" s="21">
        <v>46.6</v>
      </c>
      <c r="E41" s="21">
        <f t="shared" si="0"/>
        <v>47.1</v>
      </c>
      <c r="F41" s="21">
        <f>(E41/100)*'Data &amp; ANOVA'!$S$7</f>
        <v>0.10724140806901368</v>
      </c>
      <c r="G41" s="21">
        <f>'Data &amp; ANOVA'!$S$7-F41</f>
        <v>0.12044735640872235</v>
      </c>
      <c r="H41" s="21">
        <f t="shared" si="1"/>
        <v>0.63576634679025412</v>
      </c>
      <c r="J41" s="49">
        <f>A41*'Data &amp; ANOVA'!$U$22</f>
        <v>8.8224137931034488</v>
      </c>
      <c r="K41" s="21">
        <v>66.8</v>
      </c>
      <c r="L41" s="21">
        <v>64.599999999999994</v>
      </c>
      <c r="M41" s="21">
        <f t="shared" si="2"/>
        <v>65.699999999999989</v>
      </c>
      <c r="N41" s="21">
        <f>(M41/100)*'Data &amp; ANOVA'!$S$7</f>
        <v>0.14959151826187256</v>
      </c>
      <c r="O41" s="21">
        <f>'Data &amp; ANOVA'!$S$7-N41</f>
        <v>7.8097246215863475E-2</v>
      </c>
      <c r="P41" s="21">
        <f t="shared" si="3"/>
        <v>1.0700248318161969</v>
      </c>
      <c r="R41" s="49">
        <f>A41*'Data &amp; ANOVA'!$U$23</f>
        <v>8.7195833333333344</v>
      </c>
      <c r="S41" s="21">
        <v>72.900000000000006</v>
      </c>
      <c r="T41" s="21">
        <v>77.400000000000006</v>
      </c>
      <c r="U41" s="21">
        <f t="shared" si="4"/>
        <v>75.150000000000006</v>
      </c>
      <c r="V41" s="21">
        <f>(U41/100)*'Data &amp; ANOVA'!$S$7</f>
        <v>0.17110810650501865</v>
      </c>
      <c r="W41" s="21">
        <f>'Data &amp; ANOVA'!$S$7-V41</f>
        <v>5.6580657972717385E-2</v>
      </c>
      <c r="X41" s="21">
        <f t="shared" si="5"/>
        <v>1.392312433445454</v>
      </c>
      <c r="Z41" s="49">
        <f>A41*'Data &amp; ANOVA'!$U$24</f>
        <v>8.5283333333333324</v>
      </c>
      <c r="AA41" s="21">
        <v>81.2</v>
      </c>
      <c r="AB41" s="21">
        <v>77.7</v>
      </c>
      <c r="AC41" s="21">
        <f t="shared" si="6"/>
        <v>79.45</v>
      </c>
      <c r="AD41" s="21">
        <f>(AC41/100)*'Data &amp; ANOVA'!$S$7</f>
        <v>0.18089872337756127</v>
      </c>
      <c r="AE41" s="21">
        <f>'Data &amp; ANOVA'!$S$7-AD41</f>
        <v>4.6790041100174762E-2</v>
      </c>
      <c r="AF41" s="21">
        <f t="shared" si="7"/>
        <v>1.5823092450458476</v>
      </c>
      <c r="AH41" s="47">
        <f>A41*'Data &amp; ANOVA'!$U$25</f>
        <v>8.5</v>
      </c>
      <c r="AI41" s="9">
        <v>82.9</v>
      </c>
      <c r="AJ41" s="9">
        <v>81.7</v>
      </c>
      <c r="AK41" s="9">
        <f t="shared" si="8"/>
        <v>82.300000000000011</v>
      </c>
      <c r="AL41" s="9">
        <f>(AK41/100)*'Data &amp; ANOVA'!$S$7</f>
        <v>0.18738785316517678</v>
      </c>
      <c r="AM41" s="9">
        <f>'Data &amp; ANOVA'!$S$7-AL41</f>
        <v>4.0300911312559251E-2</v>
      </c>
      <c r="AN41" s="9">
        <f t="shared" si="9"/>
        <v>1.7316055464083087</v>
      </c>
    </row>
    <row r="42" spans="1:40" s="15" customFormat="1" x14ac:dyDescent="0.25">
      <c r="A42" s="15">
        <v>18</v>
      </c>
      <c r="B42" s="49">
        <f>A42*'Data &amp; ANOVA'!$U$21</f>
        <v>9.1449999999999996</v>
      </c>
      <c r="C42" s="21">
        <v>50.9</v>
      </c>
      <c r="D42" s="21">
        <v>50.2</v>
      </c>
      <c r="E42" s="21">
        <f t="shared" si="0"/>
        <v>50.55</v>
      </c>
      <c r="F42" s="21">
        <f>(E42/100)*'Data &amp; ANOVA'!$S$7</f>
        <v>0.11509667044349556</v>
      </c>
      <c r="G42" s="21">
        <f>'Data &amp; ANOVA'!$S$7-F42</f>
        <v>0.11259209403424048</v>
      </c>
      <c r="H42" s="21">
        <f t="shared" si="1"/>
        <v>0.70320762758578659</v>
      </c>
      <c r="J42" s="49">
        <f>A42*'Data &amp; ANOVA'!$U$22</f>
        <v>9.341379310344827</v>
      </c>
      <c r="K42" s="21">
        <v>70.8</v>
      </c>
      <c r="L42" s="21">
        <v>68.400000000000006</v>
      </c>
      <c r="M42" s="21">
        <f t="shared" si="2"/>
        <v>69.599999999999994</v>
      </c>
      <c r="N42" s="21">
        <f>(M42/100)*'Data &amp; ANOVA'!$S$7</f>
        <v>0.15847138007650427</v>
      </c>
      <c r="O42" s="21">
        <f>'Data &amp; ANOVA'!$S$7-N42</f>
        <v>6.9217384401231763E-2</v>
      </c>
      <c r="P42" s="21">
        <f t="shared" si="3"/>
        <v>1.1907275775759152</v>
      </c>
      <c r="R42" s="49">
        <f>A42*'Data &amp; ANOVA'!$U$23</f>
        <v>9.2324999999999999</v>
      </c>
      <c r="S42" s="21">
        <v>76.5</v>
      </c>
      <c r="T42" s="21">
        <v>81.2</v>
      </c>
      <c r="U42" s="21">
        <f t="shared" si="4"/>
        <v>78.849999999999994</v>
      </c>
      <c r="V42" s="21">
        <f>(U42/100)*'Data &amp; ANOVA'!$S$7</f>
        <v>0.17953259079069486</v>
      </c>
      <c r="W42" s="21">
        <f>'Data &amp; ANOVA'!$S$7-V42</f>
        <v>4.8156173687041171E-2</v>
      </c>
      <c r="X42" s="21">
        <f t="shared" si="5"/>
        <v>1.5535302804958044</v>
      </c>
      <c r="Z42" s="47">
        <f>A42*'Data &amp; ANOVA'!$U$24</f>
        <v>9.0299999999999994</v>
      </c>
      <c r="AA42" s="9">
        <v>84.8</v>
      </c>
      <c r="AB42" s="9">
        <v>81.5</v>
      </c>
      <c r="AC42" s="9">
        <f t="shared" si="6"/>
        <v>83.15</v>
      </c>
      <c r="AD42" s="9">
        <f>(AC42/100)*'Data &amp; ANOVA'!$S$7</f>
        <v>0.18932320766323751</v>
      </c>
      <c r="AE42" s="9">
        <f>'Data &amp; ANOVA'!$S$7-AD42</f>
        <v>3.8365556814498519E-2</v>
      </c>
      <c r="AF42" s="9">
        <f t="shared" si="7"/>
        <v>1.7808195291897206</v>
      </c>
      <c r="AH42" s="47">
        <f>A42*'Data &amp; ANOVA'!$U$25</f>
        <v>9</v>
      </c>
      <c r="AI42" s="9">
        <v>86.4</v>
      </c>
      <c r="AJ42" s="9">
        <v>85.5</v>
      </c>
      <c r="AK42" s="9">
        <f t="shared" si="8"/>
        <v>85.95</v>
      </c>
      <c r="AL42" s="9">
        <f>(AK42/100)*'Data &amp; ANOVA'!$S$7</f>
        <v>0.19569849306861414</v>
      </c>
      <c r="AM42" s="9">
        <f>'Data &amp; ANOVA'!$S$7-AL42</f>
        <v>3.199027140912189E-2</v>
      </c>
      <c r="AN42" s="9">
        <f t="shared" si="9"/>
        <v>1.9625477902083375</v>
      </c>
    </row>
    <row r="43" spans="1:40" s="15" customFormat="1" x14ac:dyDescent="0.25">
      <c r="A43" s="15">
        <v>19</v>
      </c>
      <c r="B43" s="49">
        <f>A43*'Data &amp; ANOVA'!$U$21</f>
        <v>9.6530555555555537</v>
      </c>
      <c r="C43" s="21">
        <v>54.2</v>
      </c>
      <c r="D43" s="21">
        <v>53.7</v>
      </c>
      <c r="E43" s="21">
        <f t="shared" si="0"/>
        <v>53.95</v>
      </c>
      <c r="F43" s="21">
        <f>(E43/100)*'Data &amp; ANOVA'!$S$7</f>
        <v>0.12283808843573858</v>
      </c>
      <c r="G43" s="21">
        <f>'Data &amp; ANOVA'!$S$7-F43</f>
        <v>0.10485067604199745</v>
      </c>
      <c r="H43" s="21">
        <f t="shared" si="1"/>
        <v>0.77444192295319181</v>
      </c>
      <c r="J43" s="49">
        <f>A43*'Data &amp; ANOVA'!$U$22</f>
        <v>9.8603448275862071</v>
      </c>
      <c r="K43" s="21">
        <v>74.599999999999994</v>
      </c>
      <c r="L43" s="21">
        <v>72</v>
      </c>
      <c r="M43" s="21">
        <f t="shared" si="2"/>
        <v>73.3</v>
      </c>
      <c r="N43" s="21">
        <f>(M43/100)*'Data &amp; ANOVA'!$S$7</f>
        <v>0.16689586436218051</v>
      </c>
      <c r="O43" s="21">
        <f>'Data &amp; ANOVA'!$S$7-N43</f>
        <v>6.079290011555552E-2</v>
      </c>
      <c r="P43" s="21">
        <f t="shared" si="3"/>
        <v>1.3205066205818874</v>
      </c>
      <c r="R43" s="47">
        <f>A43*'Data &amp; ANOVA'!$U$23</f>
        <v>9.7454166666666673</v>
      </c>
      <c r="S43" s="9">
        <v>79.8</v>
      </c>
      <c r="T43" s="9">
        <v>84.1</v>
      </c>
      <c r="U43" s="9">
        <f t="shared" si="4"/>
        <v>81.949999999999989</v>
      </c>
      <c r="V43" s="9">
        <f>(U43/100)*'Data &amp; ANOVA'!$S$7</f>
        <v>0.18659094248950467</v>
      </c>
      <c r="W43" s="9">
        <f>'Data &amp; ANOVA'!$S$7-V43</f>
        <v>4.1097821988231364E-2</v>
      </c>
      <c r="X43" s="9">
        <f t="shared" si="5"/>
        <v>1.7120245012092012</v>
      </c>
      <c r="Z43" s="47">
        <f>A43*'Data &amp; ANOVA'!$U$24</f>
        <v>9.5316666666666645</v>
      </c>
      <c r="AA43" s="9">
        <v>87.9</v>
      </c>
      <c r="AB43" s="9">
        <v>84.8</v>
      </c>
      <c r="AC43" s="9">
        <f t="shared" si="6"/>
        <v>86.35</v>
      </c>
      <c r="AD43" s="9">
        <f>(AC43/100)*'Data &amp; ANOVA'!$S$7</f>
        <v>0.19660924812652505</v>
      </c>
      <c r="AE43" s="9">
        <f>'Data &amp; ANOVA'!$S$7-AD43</f>
        <v>3.1079516351210978E-2</v>
      </c>
      <c r="AF43" s="9">
        <f t="shared" si="7"/>
        <v>1.9914306643571225</v>
      </c>
      <c r="AH43" s="47">
        <f>A43*'Data &amp; ANOVA'!$U$25</f>
        <v>9.5</v>
      </c>
      <c r="AI43" s="9">
        <v>89.8</v>
      </c>
      <c r="AJ43" s="9">
        <v>88.3</v>
      </c>
      <c r="AK43" s="9">
        <f t="shared" si="8"/>
        <v>89.05</v>
      </c>
      <c r="AL43" s="9">
        <f>(AK43/100)*'Data &amp; ANOVA'!$S$7</f>
        <v>0.20275684476742392</v>
      </c>
      <c r="AM43" s="9">
        <f>'Data &amp; ANOVA'!$S$7-AL43</f>
        <v>2.4931919710312112E-2</v>
      </c>
      <c r="AN43" s="9">
        <f t="shared" si="9"/>
        <v>2.2118307297255808</v>
      </c>
    </row>
    <row r="44" spans="1:40" s="15" customFormat="1" x14ac:dyDescent="0.25">
      <c r="A44" s="15">
        <v>20</v>
      </c>
      <c r="B44" s="49">
        <f>A44*'Data &amp; ANOVA'!$U$21</f>
        <v>10.16111111111111</v>
      </c>
      <c r="C44" s="21">
        <v>57.5</v>
      </c>
      <c r="D44" s="21">
        <v>57.1</v>
      </c>
      <c r="E44" s="21">
        <f t="shared" si="0"/>
        <v>57.3</v>
      </c>
      <c r="F44" s="21">
        <f>(E44/100)*'Data &amp; ANOVA'!$S$7</f>
        <v>0.13046566204574273</v>
      </c>
      <c r="G44" s="21">
        <f>'Data &amp; ANOVA'!$S$7-F44</f>
        <v>9.7223102431993308E-2</v>
      </c>
      <c r="H44" s="21">
        <f t="shared" si="1"/>
        <v>0.84997076541992866</v>
      </c>
      <c r="J44" s="49">
        <f>A44*'Data &amp; ANOVA'!$U$22</f>
        <v>10.379310344827585</v>
      </c>
      <c r="K44" s="21">
        <v>78.599999999999994</v>
      </c>
      <c r="L44" s="21">
        <v>75.3</v>
      </c>
      <c r="M44" s="21">
        <f t="shared" si="2"/>
        <v>76.949999999999989</v>
      </c>
      <c r="N44" s="21">
        <f>(M44/100)*'Data &amp; ANOVA'!$S$7</f>
        <v>0.17520650426561785</v>
      </c>
      <c r="O44" s="21">
        <f>'Data &amp; ANOVA'!$S$7-N44</f>
        <v>5.2482260212118187E-2</v>
      </c>
      <c r="P44" s="21">
        <f t="shared" si="3"/>
        <v>1.4675044165454332</v>
      </c>
      <c r="R44" s="47">
        <f>A44*'Data &amp; ANOVA'!$U$23</f>
        <v>10.258333333333333</v>
      </c>
      <c r="S44" s="9">
        <v>82.9</v>
      </c>
      <c r="T44" s="9">
        <v>87.4</v>
      </c>
      <c r="U44" s="9">
        <f t="shared" si="4"/>
        <v>85.15</v>
      </c>
      <c r="V44" s="9">
        <f>(U44/100)*'Data &amp; ANOVA'!$S$7</f>
        <v>0.19387698295279224</v>
      </c>
      <c r="W44" s="9">
        <f>'Data &amp; ANOVA'!$S$7-V44</f>
        <v>3.3811781524943796E-2</v>
      </c>
      <c r="X44" s="9">
        <f t="shared" si="5"/>
        <v>1.9071703207393829</v>
      </c>
      <c r="Z44" s="47">
        <f>A44*'Data &amp; ANOVA'!$U$24</f>
        <v>10.033333333333331</v>
      </c>
      <c r="AA44" s="9">
        <v>90.5</v>
      </c>
      <c r="AB44" s="9">
        <v>88.1</v>
      </c>
      <c r="AC44" s="9">
        <f t="shared" si="6"/>
        <v>89.3</v>
      </c>
      <c r="AD44" s="9">
        <f>(AC44/100)*'Data &amp; ANOVA'!$S$7</f>
        <v>0.20332606667861827</v>
      </c>
      <c r="AE44" s="9">
        <f>'Data &amp; ANOVA'!$S$7-AD44</f>
        <v>2.4362697799117761E-2</v>
      </c>
      <c r="AF44" s="9">
        <f t="shared" si="7"/>
        <v>2.2349264445202306</v>
      </c>
      <c r="AH44" s="47">
        <f>A44*'Data &amp; ANOVA'!$U$25</f>
        <v>10</v>
      </c>
      <c r="AI44" s="9">
        <v>92.6</v>
      </c>
      <c r="AJ44" s="9">
        <v>91.2</v>
      </c>
      <c r="AK44" s="9">
        <f t="shared" si="8"/>
        <v>91.9</v>
      </c>
      <c r="AL44" s="9">
        <f>(AK44/100)*'Data &amp; ANOVA'!$S$7</f>
        <v>0.20924597455503943</v>
      </c>
      <c r="AM44" s="9">
        <f>'Data &amp; ANOVA'!$S$7-AL44</f>
        <v>1.8442789922696601E-2</v>
      </c>
      <c r="AN44" s="9">
        <f t="shared" si="9"/>
        <v>2.5133061243096995</v>
      </c>
    </row>
    <row r="45" spans="1:40" s="15" customFormat="1" x14ac:dyDescent="0.25">
      <c r="A45" s="15">
        <v>21</v>
      </c>
      <c r="B45" s="49">
        <f>A45*'Data &amp; ANOVA'!$U$21</f>
        <v>10.669166666666666</v>
      </c>
      <c r="C45" s="21">
        <v>60.9</v>
      </c>
      <c r="D45" s="21">
        <v>60.4</v>
      </c>
      <c r="E45" s="21">
        <f t="shared" si="0"/>
        <v>60.65</v>
      </c>
      <c r="F45" s="21">
        <f>(E45/100)*'Data &amp; ANOVA'!$S$7</f>
        <v>0.13809323565574691</v>
      </c>
      <c r="G45" s="21">
        <f>'Data &amp; ANOVA'!$S$7-F45</f>
        <v>8.9595528821989123E-2</v>
      </c>
      <c r="H45" s="21">
        <f t="shared" si="1"/>
        <v>0.93167371079109562</v>
      </c>
      <c r="J45" s="47">
        <f>A45*'Data &amp; ANOVA'!$U$22</f>
        <v>10.898275862068965</v>
      </c>
      <c r="K45" s="9">
        <v>81.7</v>
      </c>
      <c r="L45" s="9">
        <v>78.599999999999994</v>
      </c>
      <c r="M45" s="9">
        <f t="shared" si="2"/>
        <v>80.150000000000006</v>
      </c>
      <c r="N45" s="9">
        <f>(M45/100)*'Data &amp; ANOVA'!$S$7</f>
        <v>0.18249254472890544</v>
      </c>
      <c r="O45" s="9">
        <f>'Data &amp; ANOVA'!$S$7-N45</f>
        <v>4.5196219748830591E-2</v>
      </c>
      <c r="P45" s="9">
        <f t="shared" si="3"/>
        <v>1.6169661788548921</v>
      </c>
      <c r="R45" s="47">
        <f>A45*'Data &amp; ANOVA'!$U$23</f>
        <v>10.77125</v>
      </c>
      <c r="S45" s="9">
        <v>86.2</v>
      </c>
      <c r="T45" s="9">
        <v>90.5</v>
      </c>
      <c r="U45" s="9">
        <f t="shared" si="4"/>
        <v>88.35</v>
      </c>
      <c r="V45" s="9">
        <f>(U45/100)*'Data &amp; ANOVA'!$S$7</f>
        <v>0.20116302341607978</v>
      </c>
      <c r="W45" s="9">
        <f>'Data &amp; ANOVA'!$S$7-V45</f>
        <v>2.6525741061656255E-2</v>
      </c>
      <c r="X45" s="9">
        <f t="shared" si="5"/>
        <v>2.1498640059763816</v>
      </c>
      <c r="Z45" s="47">
        <f>A45*'Data &amp; ANOVA'!$U$24</f>
        <v>10.534999999999998</v>
      </c>
      <c r="AA45" s="9">
        <v>93.3</v>
      </c>
      <c r="AB45" s="9">
        <v>90.9</v>
      </c>
      <c r="AC45" s="9">
        <f t="shared" si="6"/>
        <v>92.1</v>
      </c>
      <c r="AD45" s="9">
        <f>(AC45/100)*'Data &amp; ANOVA'!$S$7</f>
        <v>0.20970135208399487</v>
      </c>
      <c r="AE45" s="9">
        <f>'Data &amp; ANOVA'!$S$7-AD45</f>
        <v>1.7987412393741159E-2</v>
      </c>
      <c r="AF45" s="9">
        <f t="shared" si="7"/>
        <v>2.5383074265151149</v>
      </c>
      <c r="AH45" s="47">
        <f>A45*'Data &amp; ANOVA'!$U$25</f>
        <v>10.5</v>
      </c>
      <c r="AI45" s="9">
        <v>95.4</v>
      </c>
      <c r="AJ45" s="9">
        <v>94</v>
      </c>
      <c r="AK45" s="9">
        <f t="shared" si="8"/>
        <v>94.7</v>
      </c>
      <c r="AL45" s="9">
        <f>(AK45/100)*'Data &amp; ANOVA'!$S$7</f>
        <v>0.21562125996041603</v>
      </c>
      <c r="AM45" s="9">
        <f>'Data &amp; ANOVA'!$S$7-AL45</f>
        <v>1.2067504517319999E-2</v>
      </c>
      <c r="AN45" s="9">
        <f t="shared" si="9"/>
        <v>2.9374633654300162</v>
      </c>
    </row>
    <row r="46" spans="1:40" s="15" customFormat="1" x14ac:dyDescent="0.25">
      <c r="A46" s="15">
        <v>22</v>
      </c>
      <c r="B46" s="49">
        <f>A46*'Data &amp; ANOVA'!$U$21</f>
        <v>11.17722222222222</v>
      </c>
      <c r="C46" s="21">
        <v>63.9</v>
      </c>
      <c r="D46" s="21">
        <v>63.5</v>
      </c>
      <c r="E46" s="21">
        <f t="shared" si="0"/>
        <v>63.7</v>
      </c>
      <c r="F46" s="21">
        <f>(E46/100)*'Data &amp; ANOVA'!$S$7</f>
        <v>0.14503774297231786</v>
      </c>
      <c r="G46" s="21">
        <f>'Data &amp; ANOVA'!$S$7-F46</f>
        <v>8.2651021505418171E-2</v>
      </c>
      <c r="H46" s="21">
        <f t="shared" si="1"/>
        <v>1.0123519443837028</v>
      </c>
      <c r="J46" s="47">
        <f>A46*'Data &amp; ANOVA'!$U$22</f>
        <v>11.417241379310344</v>
      </c>
      <c r="K46" s="9">
        <v>84.3</v>
      </c>
      <c r="L46" s="9">
        <v>81.900000000000006</v>
      </c>
      <c r="M46" s="9">
        <f t="shared" si="2"/>
        <v>83.1</v>
      </c>
      <c r="N46" s="9">
        <f>(M46/100)*'Data &amp; ANOVA'!$S$7</f>
        <v>0.18920936328099863</v>
      </c>
      <c r="O46" s="9">
        <f>'Data &amp; ANOVA'!$S$7-N46</f>
        <v>3.8479401196737401E-2</v>
      </c>
      <c r="P46" s="9">
        <f t="shared" si="3"/>
        <v>1.7778565640590633</v>
      </c>
      <c r="R46" s="47">
        <f>A46*'Data &amp; ANOVA'!$U$23</f>
        <v>11.284166666666668</v>
      </c>
      <c r="S46" s="9">
        <v>89.3</v>
      </c>
      <c r="T46" s="9">
        <v>93.3</v>
      </c>
      <c r="U46" s="9">
        <f t="shared" si="4"/>
        <v>91.3</v>
      </c>
      <c r="V46" s="9">
        <f>(U46/100)*'Data &amp; ANOVA'!$S$7</f>
        <v>0.20787984196817297</v>
      </c>
      <c r="W46" s="9">
        <f>'Data &amp; ANOVA'!$S$7-V46</f>
        <v>1.9808922509563065E-2</v>
      </c>
      <c r="X46" s="9">
        <f t="shared" si="5"/>
        <v>2.4418471603275518</v>
      </c>
      <c r="Z46" s="47">
        <f>A46*'Data &amp; ANOVA'!$U$24</f>
        <v>11.036666666666665</v>
      </c>
      <c r="AA46" s="9">
        <v>95.7</v>
      </c>
      <c r="AB46" s="9">
        <v>93.8</v>
      </c>
      <c r="AC46" s="9">
        <f t="shared" si="6"/>
        <v>94.75</v>
      </c>
      <c r="AD46" s="9">
        <f>(AC46/100)*'Data &amp; ANOVA'!$S$7</f>
        <v>0.21573510434265489</v>
      </c>
      <c r="AE46" s="9">
        <f>'Data &amp; ANOVA'!$S$7-AD46</f>
        <v>1.1953660135081146E-2</v>
      </c>
      <c r="AF46" s="9">
        <f t="shared" si="7"/>
        <v>2.9469421093845587</v>
      </c>
      <c r="AH46" s="47">
        <f>A46*'Data &amp; ANOVA'!$U$25</f>
        <v>11</v>
      </c>
      <c r="AI46" s="9">
        <v>97.8</v>
      </c>
      <c r="AJ46" s="9">
        <v>96.6</v>
      </c>
      <c r="AK46" s="9">
        <f t="shared" si="8"/>
        <v>97.199999999999989</v>
      </c>
      <c r="AL46" s="9">
        <f>(AK46/100)*'Data &amp; ANOVA'!$S$7</f>
        <v>0.2213134790723594</v>
      </c>
      <c r="AM46" s="9">
        <f>'Data &amp; ANOVA'!$S$7-AL46</f>
        <v>6.3752854053766295E-3</v>
      </c>
      <c r="AN46" s="9">
        <f t="shared" si="9"/>
        <v>3.5755507688069299</v>
      </c>
    </row>
    <row r="47" spans="1:40" s="15" customFormat="1" x14ac:dyDescent="0.25">
      <c r="A47" s="15">
        <v>23</v>
      </c>
      <c r="B47" s="49">
        <f>A47*'Data &amp; ANOVA'!$U$21</f>
        <v>11.685277777777776</v>
      </c>
      <c r="C47" s="21">
        <v>66.8</v>
      </c>
      <c r="D47" s="21">
        <v>66.8</v>
      </c>
      <c r="E47" s="21">
        <f t="shared" si="0"/>
        <v>66.8</v>
      </c>
      <c r="F47" s="21">
        <f>(E47/100)*'Data &amp; ANOVA'!$S$7</f>
        <v>0.15209609467112764</v>
      </c>
      <c r="G47" s="21">
        <f>'Data &amp; ANOVA'!$S$7-F47</f>
        <v>7.5592669806608392E-2</v>
      </c>
      <c r="H47" s="21">
        <f t="shared" si="1"/>
        <v>1.1016198097320646</v>
      </c>
      <c r="J47" s="47">
        <f>A47*'Data &amp; ANOVA'!$U$22</f>
        <v>11.936206896551724</v>
      </c>
      <c r="K47" s="9">
        <v>87.4</v>
      </c>
      <c r="L47" s="9">
        <v>85</v>
      </c>
      <c r="M47" s="9">
        <f t="shared" si="2"/>
        <v>86.2</v>
      </c>
      <c r="N47" s="9">
        <f>(M47/100)*'Data &amp; ANOVA'!$S$7</f>
        <v>0.19626771497980847</v>
      </c>
      <c r="O47" s="9">
        <f>'Data &amp; ANOVA'!$S$7-N47</f>
        <v>3.1421049497927567E-2</v>
      </c>
      <c r="P47" s="9">
        <f t="shared" si="3"/>
        <v>1.9805015938249324</v>
      </c>
      <c r="R47" s="47">
        <f>A47*'Data &amp; ANOVA'!$U$23</f>
        <v>11.797083333333333</v>
      </c>
      <c r="S47" s="9">
        <v>90.9</v>
      </c>
      <c r="T47" s="9">
        <v>95.9</v>
      </c>
      <c r="U47" s="9">
        <f t="shared" si="4"/>
        <v>93.4</v>
      </c>
      <c r="V47" s="9">
        <f>(U47/100)*'Data &amp; ANOVA'!$S$7</f>
        <v>0.21266130602220545</v>
      </c>
      <c r="W47" s="9">
        <f>'Data &amp; ANOVA'!$S$7-V47</f>
        <v>1.5027458455530579E-2</v>
      </c>
      <c r="X47" s="9">
        <f t="shared" si="5"/>
        <v>2.7181005369557116</v>
      </c>
      <c r="Z47" s="47">
        <f>A47*'Data &amp; ANOVA'!$U$24</f>
        <v>11.538333333333332</v>
      </c>
      <c r="AA47" s="9">
        <v>98.3</v>
      </c>
      <c r="AB47" s="9">
        <v>96.6</v>
      </c>
      <c r="AC47" s="9">
        <f t="shared" si="6"/>
        <v>97.449999999999989</v>
      </c>
      <c r="AD47" s="9">
        <f>(AC47/100)*'Data &amp; ANOVA'!$S$7</f>
        <v>0.22188270098355375</v>
      </c>
      <c r="AE47" s="9">
        <f>'Data &amp; ANOVA'!$S$7-AD47</f>
        <v>5.8060634941822786E-3</v>
      </c>
      <c r="AF47" s="9">
        <f t="shared" si="7"/>
        <v>3.6690768268177547</v>
      </c>
      <c r="AH47" s="47">
        <f>A47*'Data &amp; ANOVA'!$U$25</f>
        <v>11.5</v>
      </c>
      <c r="AI47" s="9">
        <v>100</v>
      </c>
      <c r="AJ47" s="9">
        <v>99</v>
      </c>
      <c r="AK47" s="9">
        <f t="shared" si="8"/>
        <v>99.5</v>
      </c>
      <c r="AL47" s="9">
        <f>(AK47/100)*'Data &amp; ANOVA'!$S$7</f>
        <v>0.22655032065534736</v>
      </c>
      <c r="AM47" s="9">
        <f>'Data &amp; ANOVA'!$S$7-AL47</f>
        <v>1.1384438223886739E-3</v>
      </c>
      <c r="AN47" s="9">
        <f t="shared" si="9"/>
        <v>5.2983173665480425</v>
      </c>
    </row>
    <row r="48" spans="1:40" s="15" customFormat="1" x14ac:dyDescent="0.25">
      <c r="A48" s="15">
        <v>24</v>
      </c>
      <c r="B48" s="49">
        <f>A48*'Data &amp; ANOVA'!$U$21</f>
        <v>12.193333333333332</v>
      </c>
      <c r="C48" s="21">
        <v>69.599999999999994</v>
      </c>
      <c r="D48" s="21">
        <v>69.599999999999994</v>
      </c>
      <c r="E48" s="21">
        <f t="shared" si="0"/>
        <v>69.599999999999994</v>
      </c>
      <c r="F48" s="21">
        <f>(E48/100)*'Data &amp; ANOVA'!$S$7</f>
        <v>0.15847138007650427</v>
      </c>
      <c r="G48" s="21">
        <f>'Data &amp; ANOVA'!$S$7-F48</f>
        <v>6.9217384401231763E-2</v>
      </c>
      <c r="H48" s="21">
        <f t="shared" si="1"/>
        <v>1.1897270772423316</v>
      </c>
      <c r="J48" s="47">
        <f>A48*'Data &amp; ANOVA'!$U$22</f>
        <v>12.455172413793104</v>
      </c>
      <c r="K48" s="9">
        <v>90</v>
      </c>
      <c r="L48" s="9">
        <v>87.6</v>
      </c>
      <c r="M48" s="9">
        <f t="shared" si="2"/>
        <v>88.8</v>
      </c>
      <c r="N48" s="9">
        <f>(M48/100)*'Data &amp; ANOVA'!$S$7</f>
        <v>0.2021876228562296</v>
      </c>
      <c r="O48" s="9">
        <f>'Data &amp; ANOVA'!$S$7-N48</f>
        <v>2.5501141621506435E-2</v>
      </c>
      <c r="P48" s="9">
        <f t="shared" si="3"/>
        <v>2.1892564076870427</v>
      </c>
      <c r="R48" s="47">
        <f>A48*'Data &amp; ANOVA'!$U$23</f>
        <v>12.31</v>
      </c>
      <c r="S48" s="9">
        <v>93.6</v>
      </c>
      <c r="T48" s="9">
        <v>98.3</v>
      </c>
      <c r="U48" s="9">
        <f t="shared" si="4"/>
        <v>95.949999999999989</v>
      </c>
      <c r="V48" s="9">
        <f>(U48/100)*'Data &amp; ANOVA'!$S$7</f>
        <v>0.2184673695163877</v>
      </c>
      <c r="W48" s="9">
        <f>'Data &amp; ANOVA'!$S$7-V48</f>
        <v>9.2213949613483281E-3</v>
      </c>
      <c r="X48" s="9">
        <f t="shared" si="5"/>
        <v>3.2064533048696418</v>
      </c>
      <c r="Z48" s="47">
        <f>A48*'Data &amp; ANOVA'!$U$24</f>
        <v>12.04</v>
      </c>
      <c r="AA48" s="9">
        <v>100</v>
      </c>
      <c r="AB48" s="9">
        <v>98.8</v>
      </c>
      <c r="AC48" s="9">
        <f t="shared" si="6"/>
        <v>99.4</v>
      </c>
      <c r="AD48" s="9">
        <f>(AC48/100)*'Data &amp; ANOVA'!$S$7</f>
        <v>0.22632263189086965</v>
      </c>
      <c r="AE48" s="9">
        <f>'Data &amp; ANOVA'!$S$7-AD48</f>
        <v>1.3661325868663809E-3</v>
      </c>
      <c r="AF48" s="9">
        <f t="shared" si="7"/>
        <v>5.1159958097541081</v>
      </c>
      <c r="AH48" s="47">
        <f>A48*'Data &amp; ANOVA'!$U$25</f>
        <v>12</v>
      </c>
      <c r="AI48" s="9"/>
      <c r="AJ48" s="9">
        <v>100</v>
      </c>
      <c r="AK48" s="9">
        <f t="shared" si="8"/>
        <v>100</v>
      </c>
      <c r="AL48" s="9">
        <f>(AK48/100)*'Data &amp; ANOVA'!$S$7</f>
        <v>0.22768876447773603</v>
      </c>
      <c r="AM48" s="9">
        <f>'Data &amp; ANOVA'!$S$7-AL48</f>
        <v>0</v>
      </c>
      <c r="AN48" s="9" t="e">
        <f t="shared" ref="AN48" si="10">LN(($H$22)/(AM48))</f>
        <v>#DIV/0!</v>
      </c>
    </row>
    <row r="49" spans="1:32" s="15" customFormat="1" x14ac:dyDescent="0.25">
      <c r="A49" s="15">
        <v>25</v>
      </c>
      <c r="B49" s="49">
        <f>A49*'Data &amp; ANOVA'!$U$21</f>
        <v>12.701388888888888</v>
      </c>
      <c r="C49" s="21">
        <v>72.5</v>
      </c>
      <c r="D49" s="21">
        <v>72.7</v>
      </c>
      <c r="E49" s="21">
        <f t="shared" si="0"/>
        <v>72.599999999999994</v>
      </c>
      <c r="F49" s="21">
        <f>(E49/100)*'Data &amp; ANOVA'!$S$7</f>
        <v>0.16530204301083634</v>
      </c>
      <c r="G49" s="21">
        <f>'Data &amp; ANOVA'!$S$7-F49</f>
        <v>6.2386721466899692E-2</v>
      </c>
      <c r="H49" s="21">
        <f t="shared" si="1"/>
        <v>1.293626672260483</v>
      </c>
      <c r="J49" s="47">
        <f>A49*'Data &amp; ANOVA'!$U$22</f>
        <v>12.974137931034482</v>
      </c>
      <c r="K49" s="9">
        <v>92.6</v>
      </c>
      <c r="L49" s="9">
        <v>90</v>
      </c>
      <c r="M49" s="9">
        <f t="shared" si="2"/>
        <v>91.3</v>
      </c>
      <c r="N49" s="9">
        <f>(M49/100)*'Data &amp; ANOVA'!$S$7</f>
        <v>0.20787984196817297</v>
      </c>
      <c r="O49" s="9">
        <f>'Data &amp; ANOVA'!$S$7-N49</f>
        <v>1.9808922509563065E-2</v>
      </c>
      <c r="P49" s="9">
        <f t="shared" si="3"/>
        <v>2.4418471603275518</v>
      </c>
      <c r="R49" s="47">
        <f>A49*'Data &amp; ANOVA'!$U$23</f>
        <v>12.822916666666668</v>
      </c>
      <c r="S49" s="9">
        <v>95.9</v>
      </c>
      <c r="T49" s="9">
        <v>100</v>
      </c>
      <c r="U49" s="9">
        <f t="shared" si="4"/>
        <v>97.95</v>
      </c>
      <c r="V49" s="9">
        <f>(U49/100)*'Data &amp; ANOVA'!$S$7</f>
        <v>0.22302114480594246</v>
      </c>
      <c r="W49" s="9">
        <f>'Data &amp; ANOVA'!$S$7-V49</f>
        <v>4.667619671793577E-3</v>
      </c>
      <c r="X49" s="9">
        <f t="shared" si="5"/>
        <v>3.8873303928377769</v>
      </c>
      <c r="Z49" s="47">
        <f>A49*'Data &amp; ANOVA'!$U$24</f>
        <v>12.541666666666664</v>
      </c>
      <c r="AA49" s="9"/>
      <c r="AB49" s="9">
        <v>100</v>
      </c>
      <c r="AC49" s="9">
        <f t="shared" si="6"/>
        <v>100</v>
      </c>
      <c r="AD49" s="9">
        <f>(AC49/100)*'Data &amp; ANOVA'!$S$7</f>
        <v>0.22768876447773603</v>
      </c>
      <c r="AE49" s="9">
        <f>'Data &amp; ANOVA'!$S$7-AD49</f>
        <v>0</v>
      </c>
      <c r="AF49" s="9" t="e">
        <f t="shared" si="7"/>
        <v>#DIV/0!</v>
      </c>
    </row>
    <row r="50" spans="1:32" s="15" customFormat="1" x14ac:dyDescent="0.25">
      <c r="A50" s="15">
        <v>26</v>
      </c>
      <c r="B50" s="49">
        <f>A50*'Data &amp; ANOVA'!$U$21</f>
        <v>13.209444444444443</v>
      </c>
      <c r="C50" s="21">
        <v>75.099999999999994</v>
      </c>
      <c r="D50" s="21">
        <v>75.8</v>
      </c>
      <c r="E50" s="21">
        <f t="shared" si="0"/>
        <v>75.449999999999989</v>
      </c>
      <c r="F50" s="21">
        <f>(E50/100)*'Data &amp; ANOVA'!$S$7</f>
        <v>0.1717911727984518</v>
      </c>
      <c r="G50" s="21">
        <f>'Data &amp; ANOVA'!$S$7-F50</f>
        <v>5.5897591679284236E-2</v>
      </c>
      <c r="H50" s="21">
        <f t="shared" si="1"/>
        <v>1.4034578314139776</v>
      </c>
      <c r="J50" s="47">
        <f>A50*'Data &amp; ANOVA'!$U$22</f>
        <v>13.493103448275862</v>
      </c>
      <c r="K50" s="9">
        <v>95</v>
      </c>
      <c r="L50" s="9">
        <v>92.4</v>
      </c>
      <c r="M50" s="9">
        <f t="shared" si="2"/>
        <v>93.7</v>
      </c>
      <c r="N50" s="9">
        <f>(M50/100)*'Data &amp; ANOVA'!$S$7</f>
        <v>0.21334437231563869</v>
      </c>
      <c r="O50" s="9">
        <f>'Data &amp; ANOVA'!$S$7-N50</f>
        <v>1.4344392162097347E-2</v>
      </c>
      <c r="P50" s="9">
        <f t="shared" si="3"/>
        <v>2.764620552590606</v>
      </c>
      <c r="R50" s="47">
        <f>A50*'Data &amp; ANOVA'!$U$23</f>
        <v>13.335833333333333</v>
      </c>
      <c r="S50" s="9">
        <v>97.8</v>
      </c>
      <c r="T50" s="9"/>
      <c r="U50" s="9">
        <f t="shared" si="4"/>
        <v>97.8</v>
      </c>
      <c r="V50" s="9">
        <f>(U50/100)*'Data &amp; ANOVA'!$S$7</f>
        <v>0.22267961165922584</v>
      </c>
      <c r="W50" s="9">
        <f>'Data &amp; ANOVA'!$S$7-V50</f>
        <v>5.009152818510193E-3</v>
      </c>
      <c r="X50" s="9">
        <f t="shared" si="5"/>
        <v>3.8167128256238212</v>
      </c>
    </row>
    <row r="51" spans="1:32" s="15" customFormat="1" x14ac:dyDescent="0.25">
      <c r="A51" s="15">
        <v>27</v>
      </c>
      <c r="B51" s="49">
        <f>A51*'Data &amp; ANOVA'!$U$21</f>
        <v>13.717499999999998</v>
      </c>
      <c r="C51" s="21">
        <v>77.7</v>
      </c>
      <c r="D51" s="21">
        <v>78.099999999999994</v>
      </c>
      <c r="E51" s="21">
        <f t="shared" si="0"/>
        <v>77.900000000000006</v>
      </c>
      <c r="F51" s="21">
        <f>(E51/100)*'Data &amp; ANOVA'!$S$7</f>
        <v>0.17736954752815637</v>
      </c>
      <c r="G51" s="21">
        <f>'Data &amp; ANOVA'!$S$7-F51</f>
        <v>5.0319216949579665E-2</v>
      </c>
      <c r="H51" s="21">
        <f t="shared" si="1"/>
        <v>1.5085920771308008</v>
      </c>
      <c r="J51" s="47">
        <f>A51*'Data &amp; ANOVA'!$U$22</f>
        <v>14.012068965517241</v>
      </c>
      <c r="K51" s="9">
        <v>97.3</v>
      </c>
      <c r="L51" s="9">
        <v>94.5</v>
      </c>
      <c r="M51" s="9">
        <f t="shared" si="2"/>
        <v>95.9</v>
      </c>
      <c r="N51" s="9">
        <f>(M51/100)*'Data &amp; ANOVA'!$S$7</f>
        <v>0.21835352513414888</v>
      </c>
      <c r="O51" s="9">
        <f>'Data &amp; ANOVA'!$S$7-N51</f>
        <v>9.3352393435871539E-3</v>
      </c>
      <c r="P51" s="9">
        <f t="shared" si="3"/>
        <v>3.1941832122778315</v>
      </c>
      <c r="R51" s="47">
        <f>A51*'Data &amp; ANOVA'!$U$23</f>
        <v>13.848750000000001</v>
      </c>
      <c r="S51" s="9">
        <v>100</v>
      </c>
      <c r="T51" s="9"/>
      <c r="U51" s="9">
        <f t="shared" si="4"/>
        <v>100</v>
      </c>
      <c r="V51" s="9">
        <f>(U51/100)*'Data &amp; ANOVA'!$S$7</f>
        <v>0.22768876447773603</v>
      </c>
      <c r="W51" s="9">
        <f>'Data &amp; ANOVA'!$S$7-V51</f>
        <v>0</v>
      </c>
      <c r="X51" s="9" t="e">
        <f t="shared" si="5"/>
        <v>#DIV/0!</v>
      </c>
    </row>
    <row r="52" spans="1:32" s="15" customFormat="1" x14ac:dyDescent="0.25">
      <c r="A52" s="15">
        <v>28</v>
      </c>
      <c r="B52" s="47">
        <f>A52*'Data &amp; ANOVA'!$U$21</f>
        <v>14.225555555555554</v>
      </c>
      <c r="C52" s="9">
        <v>80</v>
      </c>
      <c r="D52" s="9">
        <v>80.5</v>
      </c>
      <c r="E52" s="9">
        <f t="shared" si="0"/>
        <v>80.25</v>
      </c>
      <c r="F52" s="9">
        <f>(E52/100)*'Data &amp; ANOVA'!$S$7</f>
        <v>0.18272023349338318</v>
      </c>
      <c r="G52" s="9">
        <f>'Data &amp; ANOVA'!$S$7-F52</f>
        <v>4.4968530984352856E-2</v>
      </c>
      <c r="H52" s="9">
        <f t="shared" si="1"/>
        <v>1.6210161943073771</v>
      </c>
      <c r="J52" s="47">
        <f>A52*'Data &amp; ANOVA'!$U$22</f>
        <v>14.531034482758621</v>
      </c>
      <c r="K52" s="9">
        <v>99.2</v>
      </c>
      <c r="L52" s="9">
        <v>97.1</v>
      </c>
      <c r="M52" s="9">
        <f t="shared" si="2"/>
        <v>98.15</v>
      </c>
      <c r="N52" s="9">
        <f>(M52/100)*'Data &amp; ANOVA'!$S$7</f>
        <v>0.22347652233489793</v>
      </c>
      <c r="O52" s="9">
        <f>'Data &amp; ANOVA'!$S$7-N52</f>
        <v>4.2122421428381074E-3</v>
      </c>
      <c r="P52" s="9">
        <f t="shared" si="3"/>
        <v>3.9899845468978601</v>
      </c>
    </row>
    <row r="53" spans="1:32" s="15" customFormat="1" x14ac:dyDescent="0.25">
      <c r="A53" s="15">
        <v>29</v>
      </c>
      <c r="B53" s="47">
        <f>A53*'Data &amp; ANOVA'!$U$21</f>
        <v>14.733611111111109</v>
      </c>
      <c r="C53" s="9">
        <v>82.4</v>
      </c>
      <c r="D53" s="9">
        <v>82.9</v>
      </c>
      <c r="E53" s="9">
        <f t="shared" si="0"/>
        <v>82.65</v>
      </c>
      <c r="F53" s="9">
        <f>(E53/100)*'Data &amp; ANOVA'!$S$7</f>
        <v>0.18818476384084884</v>
      </c>
      <c r="G53" s="9">
        <f>'Data &amp; ANOVA'!$S$7-F53</f>
        <v>3.9504000636887193E-2</v>
      </c>
      <c r="H53" s="9">
        <f t="shared" si="1"/>
        <v>1.7505771792616398</v>
      </c>
      <c r="J53" s="47">
        <f>A53*'Data &amp; ANOVA'!$U$22</f>
        <v>15.049999999999999</v>
      </c>
      <c r="K53" s="9">
        <v>100</v>
      </c>
      <c r="L53" s="9">
        <v>99</v>
      </c>
      <c r="M53" s="9">
        <f t="shared" si="2"/>
        <v>99.5</v>
      </c>
      <c r="N53" s="9">
        <f>(M53/100)*'Data &amp; ANOVA'!$S$7</f>
        <v>0.22655032065534736</v>
      </c>
      <c r="O53" s="9">
        <f>'Data &amp; ANOVA'!$S$7-N53</f>
        <v>1.1384438223886739E-3</v>
      </c>
      <c r="P53" s="9">
        <f t="shared" si="3"/>
        <v>5.2983173665480425</v>
      </c>
    </row>
    <row r="54" spans="1:32" s="15" customFormat="1" x14ac:dyDescent="0.25">
      <c r="A54" s="15">
        <v>30</v>
      </c>
      <c r="B54" s="47">
        <f>A54*'Data &amp; ANOVA'!$U$21</f>
        <v>15.241666666666664</v>
      </c>
      <c r="C54" s="9">
        <v>85</v>
      </c>
      <c r="D54" s="9">
        <v>85.3</v>
      </c>
      <c r="E54" s="9">
        <f t="shared" si="0"/>
        <v>85.15</v>
      </c>
      <c r="F54" s="9">
        <f>(E54/100)*'Data &amp; ANOVA'!$S$7</f>
        <v>0.19387698295279224</v>
      </c>
      <c r="G54" s="9">
        <f>'Data &amp; ANOVA'!$S$7-F54</f>
        <v>3.3811781524943796E-2</v>
      </c>
      <c r="H54" s="9">
        <f t="shared" si="1"/>
        <v>1.9061698204057993</v>
      </c>
      <c r="J54" s="47">
        <f>A54*'Data &amp; ANOVA'!$U$22</f>
        <v>15.568965517241379</v>
      </c>
      <c r="K54" s="9"/>
      <c r="L54" s="9">
        <v>100</v>
      </c>
      <c r="M54" s="9">
        <f t="shared" si="2"/>
        <v>100</v>
      </c>
      <c r="N54" s="9">
        <f>(M54/100)*'Data &amp; ANOVA'!$S$7</f>
        <v>0.22768876447773603</v>
      </c>
      <c r="O54" s="9">
        <f>'Data &amp; ANOVA'!$S$7-N54</f>
        <v>0</v>
      </c>
      <c r="P54" s="9" t="e">
        <f t="shared" si="3"/>
        <v>#DIV/0!</v>
      </c>
    </row>
    <row r="55" spans="1:32" s="15" customFormat="1" x14ac:dyDescent="0.25">
      <c r="A55" s="15">
        <v>31</v>
      </c>
      <c r="B55" s="47">
        <f>A55*'Data &amp; ANOVA'!$U$21</f>
        <v>15.74972222222222</v>
      </c>
      <c r="C55" s="9">
        <v>87.2</v>
      </c>
      <c r="D55" s="9">
        <v>87.6</v>
      </c>
      <c r="E55" s="9">
        <f t="shared" si="0"/>
        <v>87.4</v>
      </c>
      <c r="F55" s="9">
        <f>(E55/100)*'Data &amp; ANOVA'!$S$7</f>
        <v>0.19899998015354131</v>
      </c>
      <c r="G55" s="9">
        <f>'Data &amp; ANOVA'!$S$7-F55</f>
        <v>2.8688784324194722E-2</v>
      </c>
      <c r="H55" s="9">
        <f t="shared" si="1"/>
        <v>2.0704728716970764</v>
      </c>
    </row>
    <row r="56" spans="1:32" s="15" customFormat="1" x14ac:dyDescent="0.25">
      <c r="A56" s="15">
        <v>32</v>
      </c>
      <c r="B56" s="47">
        <f>A56*'Data &amp; ANOVA'!$U$21</f>
        <v>16.257777777777775</v>
      </c>
      <c r="C56" s="9">
        <v>88.6</v>
      </c>
      <c r="D56" s="9">
        <v>89.8</v>
      </c>
      <c r="E56" s="9">
        <f t="shared" si="0"/>
        <v>89.199999999999989</v>
      </c>
      <c r="F56" s="9">
        <f>(E56/100)*'Data &amp; ANOVA'!$S$7</f>
        <v>0.20309837791414051</v>
      </c>
      <c r="G56" s="9">
        <f>'Data &amp; ANOVA'!$S$7-F56</f>
        <v>2.4590386563595523E-2</v>
      </c>
      <c r="H56" s="9">
        <f t="shared" si="1"/>
        <v>2.2246235515243327</v>
      </c>
    </row>
    <row r="57" spans="1:32" s="15" customFormat="1" x14ac:dyDescent="0.25">
      <c r="A57" s="15">
        <v>33</v>
      </c>
      <c r="B57" s="47">
        <f>A57*'Data &amp; ANOVA'!$U$21</f>
        <v>16.76583333333333</v>
      </c>
      <c r="C57" s="9">
        <v>90.7</v>
      </c>
      <c r="D57" s="9">
        <v>91.7</v>
      </c>
      <c r="E57" s="9">
        <f t="shared" si="0"/>
        <v>91.2</v>
      </c>
      <c r="F57" s="9">
        <f>(E57/100)*'Data &amp; ANOVA'!$S$7</f>
        <v>0.20765215320369526</v>
      </c>
      <c r="G57" s="9">
        <f>'Data &amp; ANOVA'!$S$7-F57</f>
        <v>2.0036611274040772E-2</v>
      </c>
      <c r="H57" s="9">
        <f t="shared" si="1"/>
        <v>2.4294179641703471</v>
      </c>
    </row>
    <row r="58" spans="1:32" s="15" customFormat="1" x14ac:dyDescent="0.25">
      <c r="A58" s="15">
        <v>34</v>
      </c>
      <c r="B58" s="47">
        <f>A58*'Data &amp; ANOVA'!$U$21</f>
        <v>17.273888888888887</v>
      </c>
      <c r="C58" s="9">
        <v>92.6</v>
      </c>
      <c r="D58" s="9">
        <v>93.8</v>
      </c>
      <c r="E58" s="9">
        <f t="shared" si="0"/>
        <v>93.199999999999989</v>
      </c>
      <c r="F58" s="9">
        <f>(E58/100)*'Data &amp; ANOVA'!$S$7</f>
        <v>0.21220592849324996</v>
      </c>
      <c r="G58" s="9">
        <f>'Data &amp; ANOVA'!$S$7-F58</f>
        <v>1.5482835984486076E-2</v>
      </c>
      <c r="H58" s="9">
        <f t="shared" si="1"/>
        <v>2.6872470734724452</v>
      </c>
    </row>
    <row r="59" spans="1:32" s="15" customFormat="1" x14ac:dyDescent="0.25">
      <c r="A59" s="15">
        <v>35</v>
      </c>
      <c r="B59" s="47">
        <f>A59*'Data &amp; ANOVA'!$U$21</f>
        <v>17.781944444444441</v>
      </c>
      <c r="C59" s="9">
        <v>94.5</v>
      </c>
      <c r="D59" s="9">
        <v>95.4</v>
      </c>
      <c r="E59" s="9">
        <f t="shared" si="0"/>
        <v>94.95</v>
      </c>
      <c r="F59" s="9">
        <f>(E59/100)*'Data &amp; ANOVA'!$S$7</f>
        <v>0.21619048187161036</v>
      </c>
      <c r="G59" s="9">
        <f>'Data &amp; ANOVA'!$S$7-F59</f>
        <v>1.1498282606125676E-2</v>
      </c>
      <c r="H59" s="9">
        <f t="shared" si="1"/>
        <v>2.9847814423672387</v>
      </c>
    </row>
    <row r="60" spans="1:32" s="15" customFormat="1" x14ac:dyDescent="0.25">
      <c r="A60" s="15">
        <v>36</v>
      </c>
      <c r="B60" s="47">
        <f>A60*'Data &amp; ANOVA'!$U$21</f>
        <v>18.29</v>
      </c>
      <c r="C60" s="9">
        <v>96.2</v>
      </c>
      <c r="D60" s="9">
        <v>97.1</v>
      </c>
      <c r="E60" s="9">
        <f t="shared" si="0"/>
        <v>96.65</v>
      </c>
      <c r="F60" s="9">
        <f>(E60/100)*'Data &amp; ANOVA'!$S$7</f>
        <v>0.22006119086773188</v>
      </c>
      <c r="G60" s="9">
        <f>'Data &amp; ANOVA'!$S$7-F60</f>
        <v>7.6275736100041569E-3</v>
      </c>
      <c r="H60" s="9">
        <f t="shared" si="1"/>
        <v>3.3952093398175327</v>
      </c>
    </row>
    <row r="61" spans="1:32" s="15" customFormat="1" x14ac:dyDescent="0.25">
      <c r="A61" s="15">
        <v>37</v>
      </c>
      <c r="B61" s="47">
        <f>A61*'Data &amp; ANOVA'!$U$21</f>
        <v>18.798055555555553</v>
      </c>
      <c r="C61" s="9">
        <v>97.6</v>
      </c>
      <c r="D61" s="9">
        <v>98.8</v>
      </c>
      <c r="E61" s="9">
        <f t="shared" si="0"/>
        <v>98.199999999999989</v>
      </c>
      <c r="F61" s="9">
        <f>(E61/100)*'Data &amp; ANOVA'!$S$7</f>
        <v>0.22359036671713675</v>
      </c>
      <c r="G61" s="9">
        <f>'Data &amp; ANOVA'!$S$7-F61</f>
        <v>4.0983977605992816E-3</v>
      </c>
      <c r="H61" s="9">
        <f t="shared" si="1"/>
        <v>4.0163830207523805</v>
      </c>
    </row>
    <row r="62" spans="1:32" s="15" customFormat="1" x14ac:dyDescent="0.25">
      <c r="A62" s="15">
        <v>38</v>
      </c>
      <c r="B62" s="47">
        <f>A62*'Data &amp; ANOVA'!$U$21</f>
        <v>19.306111111111107</v>
      </c>
      <c r="C62" s="9">
        <v>99.2</v>
      </c>
      <c r="D62" s="9">
        <v>100</v>
      </c>
      <c r="E62" s="9">
        <f t="shared" si="0"/>
        <v>99.6</v>
      </c>
      <c r="F62" s="9">
        <f>(E62/100)*'Data &amp; ANOVA'!$S$7</f>
        <v>0.22677800941982509</v>
      </c>
      <c r="G62" s="9">
        <f>'Data &amp; ANOVA'!$S$7-F62</f>
        <v>9.1075505791093914E-4</v>
      </c>
      <c r="H62" s="9">
        <f t="shared" si="1"/>
        <v>5.5204604175286685</v>
      </c>
    </row>
    <row r="63" spans="1:32" s="15" customFormat="1" x14ac:dyDescent="0.25">
      <c r="A63" s="15">
        <v>39</v>
      </c>
      <c r="B63" s="47">
        <f>A63*'Data &amp; ANOVA'!$U$21</f>
        <v>19.814166666666665</v>
      </c>
      <c r="C63" s="9">
        <v>100</v>
      </c>
      <c r="D63" s="9"/>
      <c r="E63" s="9">
        <f t="shared" si="0"/>
        <v>100</v>
      </c>
      <c r="F63" s="9">
        <f>(E63/100)*'Data &amp; ANOVA'!$S$7</f>
        <v>0.22768876447773603</v>
      </c>
      <c r="G63" s="9">
        <f>'Data &amp; ANOVA'!$S$7-F63</f>
        <v>0</v>
      </c>
      <c r="H63" s="9" t="e">
        <f t="shared" si="1"/>
        <v>#DIV/0!</v>
      </c>
    </row>
    <row r="64" spans="1:32" s="15" customFormat="1" x14ac:dyDescent="0.25"/>
    <row r="65" spans="2:40" s="15" customFormat="1" ht="33.75" x14ac:dyDescent="0.5">
      <c r="B65" s="95" t="s">
        <v>36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2:40" ht="28.5" x14ac:dyDescent="0.45">
      <c r="B66" s="96" t="s">
        <v>51</v>
      </c>
      <c r="C66" s="97"/>
      <c r="D66" s="97"/>
      <c r="E66" s="97"/>
      <c r="F66" s="97"/>
      <c r="G66" s="97"/>
      <c r="H66" s="98"/>
      <c r="J66" s="96" t="s">
        <v>55</v>
      </c>
      <c r="K66" s="97"/>
      <c r="L66" s="97"/>
      <c r="M66" s="97"/>
      <c r="N66" s="97"/>
      <c r="O66" s="97"/>
      <c r="P66" s="98"/>
      <c r="R66" s="96" t="s">
        <v>54</v>
      </c>
      <c r="S66" s="97"/>
      <c r="T66" s="97"/>
      <c r="U66" s="97"/>
      <c r="V66" s="97"/>
      <c r="W66" s="97"/>
      <c r="X66" s="98"/>
      <c r="Z66" s="96" t="s">
        <v>53</v>
      </c>
      <c r="AA66" s="97"/>
      <c r="AB66" s="97"/>
      <c r="AC66" s="97"/>
      <c r="AD66" s="97"/>
      <c r="AE66" s="97"/>
      <c r="AF66" s="98"/>
      <c r="AH66" s="96" t="s">
        <v>52</v>
      </c>
      <c r="AI66" s="97"/>
      <c r="AJ66" s="97"/>
      <c r="AK66" s="97"/>
      <c r="AL66" s="97"/>
      <c r="AM66" s="97"/>
      <c r="AN66" s="98"/>
    </row>
    <row r="67" spans="2:40" ht="21" x14ac:dyDescent="0.35">
      <c r="B67" s="10" t="s">
        <v>0</v>
      </c>
      <c r="C67" s="2"/>
      <c r="D67" s="10">
        <v>0.3</v>
      </c>
      <c r="E67" s="10" t="s">
        <v>1</v>
      </c>
      <c r="F67" s="11" t="s">
        <v>3</v>
      </c>
      <c r="G67" s="10">
        <v>0.14310300000000001</v>
      </c>
      <c r="H67" s="10" t="s">
        <v>30</v>
      </c>
      <c r="J67" s="10" t="s">
        <v>0</v>
      </c>
      <c r="K67" s="2"/>
      <c r="L67" s="10">
        <v>0.3</v>
      </c>
      <c r="M67" s="10" t="s">
        <v>1</v>
      </c>
      <c r="N67" s="11" t="s">
        <v>3</v>
      </c>
      <c r="O67" s="10">
        <v>0.19998099999999999</v>
      </c>
      <c r="P67" s="10" t="s">
        <v>30</v>
      </c>
      <c r="R67" s="10" t="s">
        <v>0</v>
      </c>
      <c r="S67" s="2"/>
      <c r="T67" s="10">
        <v>0.3</v>
      </c>
      <c r="U67" s="10" t="s">
        <v>1</v>
      </c>
      <c r="V67" s="11" t="s">
        <v>3</v>
      </c>
      <c r="W67" s="10">
        <v>0.21188000000000001</v>
      </c>
      <c r="X67" s="10" t="s">
        <v>30</v>
      </c>
      <c r="Z67" s="10" t="s">
        <v>0</v>
      </c>
      <c r="AA67" s="2"/>
      <c r="AB67" s="10">
        <v>0.3</v>
      </c>
      <c r="AC67" s="10" t="s">
        <v>1</v>
      </c>
      <c r="AD67" s="11" t="s">
        <v>3</v>
      </c>
      <c r="AE67" s="10">
        <v>0.24237800000000001</v>
      </c>
      <c r="AF67" s="10" t="s">
        <v>30</v>
      </c>
      <c r="AH67" s="10" t="s">
        <v>0</v>
      </c>
      <c r="AI67" s="2"/>
      <c r="AJ67" s="10">
        <v>0.3</v>
      </c>
      <c r="AK67" s="10" t="s">
        <v>1</v>
      </c>
      <c r="AL67" s="11" t="s">
        <v>3</v>
      </c>
      <c r="AM67" s="10">
        <v>0.26001299999999999</v>
      </c>
      <c r="AN67" s="10" t="s">
        <v>30</v>
      </c>
    </row>
    <row r="68" spans="2:40" ht="21" x14ac:dyDescent="0.35">
      <c r="B68" s="10" t="s">
        <v>4</v>
      </c>
      <c r="C68" s="2"/>
      <c r="D68" s="12">
        <v>100</v>
      </c>
      <c r="E68" s="10" t="s">
        <v>5</v>
      </c>
      <c r="F68" s="11" t="s">
        <v>3</v>
      </c>
      <c r="G68" s="13">
        <f>G67*60</f>
        <v>8.5861800000000006</v>
      </c>
      <c r="H68" s="10" t="s">
        <v>31</v>
      </c>
      <c r="J68" s="10" t="s">
        <v>4</v>
      </c>
      <c r="K68" s="2"/>
      <c r="L68" s="12">
        <v>200</v>
      </c>
      <c r="M68" s="10" t="s">
        <v>5</v>
      </c>
      <c r="N68" s="11" t="s">
        <v>3</v>
      </c>
      <c r="O68" s="13">
        <f>O67*60</f>
        <v>11.998859999999999</v>
      </c>
      <c r="P68" s="10" t="s">
        <v>31</v>
      </c>
      <c r="R68" s="10" t="s">
        <v>4</v>
      </c>
      <c r="S68" s="2"/>
      <c r="T68" s="12">
        <v>300</v>
      </c>
      <c r="U68" s="10" t="s">
        <v>5</v>
      </c>
      <c r="V68" s="11" t="s">
        <v>3</v>
      </c>
      <c r="W68" s="13">
        <f>W67*60</f>
        <v>12.712800000000001</v>
      </c>
      <c r="X68" s="10" t="s">
        <v>31</v>
      </c>
      <c r="Z68" s="10" t="s">
        <v>4</v>
      </c>
      <c r="AA68" s="2"/>
      <c r="AB68" s="12">
        <v>400</v>
      </c>
      <c r="AC68" s="10" t="s">
        <v>5</v>
      </c>
      <c r="AD68" s="11" t="s">
        <v>3</v>
      </c>
      <c r="AE68" s="13">
        <f>AE67*60</f>
        <v>14.542680000000001</v>
      </c>
      <c r="AF68" s="10" t="s">
        <v>31</v>
      </c>
      <c r="AH68" s="10" t="s">
        <v>4</v>
      </c>
      <c r="AI68" s="2"/>
      <c r="AJ68" s="12">
        <v>500</v>
      </c>
      <c r="AK68" s="10" t="s">
        <v>5</v>
      </c>
      <c r="AL68" s="11" t="s">
        <v>3</v>
      </c>
      <c r="AM68" s="13">
        <f>AM67*60</f>
        <v>15.60078</v>
      </c>
      <c r="AN68" s="10" t="s">
        <v>31</v>
      </c>
    </row>
    <row r="69" spans="2:40" ht="15" customHeight="1" x14ac:dyDescent="0.35">
      <c r="B69" s="18"/>
      <c r="C69" s="3"/>
      <c r="D69" s="18"/>
      <c r="E69" s="18"/>
      <c r="F69" s="19"/>
      <c r="G69" s="18"/>
      <c r="H69" s="7" t="s">
        <v>2</v>
      </c>
      <c r="J69" s="18"/>
      <c r="K69" s="3"/>
      <c r="L69" s="18"/>
      <c r="M69" s="18"/>
      <c r="N69" s="19"/>
      <c r="O69" s="18"/>
      <c r="P69" s="7" t="s">
        <v>2</v>
      </c>
      <c r="R69" s="18"/>
      <c r="S69" s="3"/>
      <c r="T69" s="18"/>
      <c r="U69" s="18"/>
      <c r="V69" s="19"/>
      <c r="W69" s="18"/>
      <c r="X69" s="7" t="s">
        <v>2</v>
      </c>
      <c r="Z69" s="18"/>
      <c r="AA69" s="3"/>
      <c r="AB69" s="18"/>
      <c r="AC69" s="18"/>
      <c r="AD69" s="19"/>
      <c r="AE69" s="18"/>
      <c r="AF69" s="7" t="s">
        <v>2</v>
      </c>
      <c r="AH69" s="18"/>
      <c r="AI69" s="3"/>
      <c r="AJ69" s="18"/>
      <c r="AK69" s="18"/>
      <c r="AL69" s="19"/>
      <c r="AM69" s="18"/>
      <c r="AN69" s="7" t="s">
        <v>2</v>
      </c>
    </row>
    <row r="70" spans="2:40" x14ac:dyDescent="0.25">
      <c r="B70" s="2"/>
      <c r="C70" s="2"/>
      <c r="D70" s="2"/>
      <c r="E70" s="2"/>
      <c r="F70" s="2"/>
      <c r="G70" s="2"/>
      <c r="H70" s="2">
        <f>'Data &amp; ANOVA'!$S$7-F72</f>
        <v>0.22723338694878056</v>
      </c>
      <c r="J70" s="2"/>
      <c r="K70" s="2"/>
      <c r="L70" s="2"/>
      <c r="M70" s="2"/>
      <c r="N70" s="2"/>
      <c r="O70" s="2"/>
      <c r="P70" s="2">
        <f>'Data &amp; ANOVA'!$S$7-N72</f>
        <v>0.22768876447773603</v>
      </c>
      <c r="R70" s="2"/>
      <c r="S70" s="2"/>
      <c r="T70" s="2"/>
      <c r="U70" s="2"/>
      <c r="V70" s="2"/>
      <c r="W70" s="2"/>
      <c r="X70" s="2">
        <f>'Data &amp; ANOVA'!$S$7-V72</f>
        <v>0.22768876447773603</v>
      </c>
      <c r="Z70" s="2"/>
      <c r="AA70" s="2"/>
      <c r="AB70" s="2"/>
      <c r="AC70" s="2"/>
      <c r="AD70" s="2"/>
      <c r="AE70" s="2"/>
      <c r="AF70" s="2">
        <f>'Data &amp; ANOVA'!$S$7-AD72</f>
        <v>0.22768876447773603</v>
      </c>
      <c r="AH70" s="2"/>
      <c r="AI70" s="2"/>
      <c r="AJ70" s="2"/>
      <c r="AK70" s="2"/>
      <c r="AL70" s="2"/>
      <c r="AM70" s="2"/>
      <c r="AN70" s="2">
        <f>'Data &amp; ANOVA'!$S$7-AL72</f>
        <v>0.22768876447773603</v>
      </c>
    </row>
    <row r="71" spans="2:40" x14ac:dyDescent="0.25">
      <c r="B71" s="6" t="s">
        <v>21</v>
      </c>
      <c r="C71" s="6"/>
      <c r="D71" s="2"/>
      <c r="E71" s="7" t="s">
        <v>35</v>
      </c>
      <c r="F71" s="7" t="s">
        <v>6</v>
      </c>
      <c r="G71" s="7" t="s">
        <v>7</v>
      </c>
      <c r="H71" s="7" t="s">
        <v>8</v>
      </c>
      <c r="J71" s="6" t="s">
        <v>21</v>
      </c>
      <c r="K71" s="6"/>
      <c r="L71" s="2"/>
      <c r="M71" s="7" t="s">
        <v>35</v>
      </c>
      <c r="N71" s="7" t="s">
        <v>6</v>
      </c>
      <c r="O71" s="7" t="s">
        <v>7</v>
      </c>
      <c r="P71" s="7" t="s">
        <v>8</v>
      </c>
      <c r="R71" s="6" t="s">
        <v>21</v>
      </c>
      <c r="S71" s="6"/>
      <c r="T71" s="2"/>
      <c r="U71" s="7" t="s">
        <v>35</v>
      </c>
      <c r="V71" s="7" t="s">
        <v>6</v>
      </c>
      <c r="W71" s="7" t="s">
        <v>7</v>
      </c>
      <c r="X71" s="7" t="s">
        <v>8</v>
      </c>
      <c r="Z71" s="6" t="s">
        <v>21</v>
      </c>
      <c r="AA71" s="6"/>
      <c r="AB71" s="2"/>
      <c r="AC71" s="7" t="s">
        <v>35</v>
      </c>
      <c r="AD71" s="7" t="s">
        <v>6</v>
      </c>
      <c r="AE71" s="7" t="s">
        <v>7</v>
      </c>
      <c r="AF71" s="7" t="s">
        <v>8</v>
      </c>
      <c r="AH71" s="6" t="s">
        <v>21</v>
      </c>
      <c r="AI71" s="6"/>
      <c r="AJ71" s="2"/>
      <c r="AK71" s="7" t="s">
        <v>35</v>
      </c>
      <c r="AL71" s="7" t="s">
        <v>6</v>
      </c>
      <c r="AM71" s="7" t="s">
        <v>7</v>
      </c>
      <c r="AN71" s="7" t="s">
        <v>8</v>
      </c>
    </row>
    <row r="72" spans="2:40" x14ac:dyDescent="0.25">
      <c r="B72" s="51">
        <f t="shared" ref="B72:B111" si="11">B24</f>
        <v>0</v>
      </c>
      <c r="C72" s="2"/>
      <c r="D72" s="2"/>
      <c r="E72" s="2">
        <f t="shared" ref="E72:E111" si="12">C24</f>
        <v>0.2</v>
      </c>
      <c r="F72" s="2">
        <f>(E72/100)*'Data &amp; ANOVA'!$S$7</f>
        <v>4.5537752895547206E-4</v>
      </c>
      <c r="G72" s="2">
        <f>'Data &amp; ANOVA'!$S$7-F72</f>
        <v>0.22723338694878056</v>
      </c>
      <c r="H72" s="2">
        <f t="shared" ref="H72:H111" si="13">LN($H$70/G72)</f>
        <v>0</v>
      </c>
      <c r="J72" s="51">
        <f t="shared" ref="J72:J101" si="14">J24</f>
        <v>0</v>
      </c>
      <c r="K72" s="2"/>
      <c r="L72" s="2"/>
      <c r="M72" s="2">
        <f t="shared" ref="M72:M101" si="15">K24</f>
        <v>0</v>
      </c>
      <c r="N72" s="2">
        <f>(M72/100)*'Data &amp; ANOVA'!$S$7</f>
        <v>0</v>
      </c>
      <c r="O72" s="2">
        <f>'Data &amp; ANOVA'!$S$7-N72</f>
        <v>0.22768876447773603</v>
      </c>
      <c r="P72" s="2">
        <f>LN($P$70/O72)</f>
        <v>0</v>
      </c>
      <c r="R72" s="51">
        <f t="shared" ref="R72:R99" si="16">R24</f>
        <v>0</v>
      </c>
      <c r="S72" s="2"/>
      <c r="T72" s="2"/>
      <c r="U72" s="2">
        <f t="shared" ref="U72:U99" si="17">S24</f>
        <v>0</v>
      </c>
      <c r="V72" s="2">
        <f>(U72/100)*'Data &amp; ANOVA'!$S$7</f>
        <v>0</v>
      </c>
      <c r="W72" s="2">
        <f>'Data &amp; ANOVA'!$S$7-V72</f>
        <v>0.22768876447773603</v>
      </c>
      <c r="X72" s="2">
        <f>LN($X$70/W72)</f>
        <v>0</v>
      </c>
      <c r="Z72" s="51">
        <f t="shared" ref="Z72:Z96" si="18">Z24</f>
        <v>0</v>
      </c>
      <c r="AA72" s="2"/>
      <c r="AB72" s="2"/>
      <c r="AC72" s="2">
        <f t="shared" ref="AC72:AC96" si="19">AA24</f>
        <v>0</v>
      </c>
      <c r="AD72" s="2">
        <f>(AC72/100)*'Data &amp; ANOVA'!$S$7</f>
        <v>0</v>
      </c>
      <c r="AE72" s="2">
        <f>'Data &amp; ANOVA'!$S$7-AD72</f>
        <v>0.22768876447773603</v>
      </c>
      <c r="AF72" s="2">
        <f>LN($AF$70/AE72)</f>
        <v>0</v>
      </c>
      <c r="AH72" s="51">
        <f t="shared" ref="AH72:AH95" si="20">AH24</f>
        <v>0</v>
      </c>
      <c r="AI72" s="2"/>
      <c r="AJ72" s="2"/>
      <c r="AK72" s="2">
        <f t="shared" ref="AK72:AK95" si="21">AI24</f>
        <v>0</v>
      </c>
      <c r="AL72" s="2">
        <f>(AK72/100)*'Data &amp; ANOVA'!$S$7</f>
        <v>0</v>
      </c>
      <c r="AM72" s="2">
        <f>'Data &amp; ANOVA'!$S$7-AL72</f>
        <v>0.22768876447773603</v>
      </c>
      <c r="AN72" s="2">
        <f t="shared" ref="AN72:AN95" si="22">LN($H$70/AM72)</f>
        <v>-2.0020026706730793E-3</v>
      </c>
    </row>
    <row r="73" spans="2:40" x14ac:dyDescent="0.25">
      <c r="B73" s="51">
        <f t="shared" si="11"/>
        <v>0.50805555555555548</v>
      </c>
      <c r="C73" s="2"/>
      <c r="D73" s="2"/>
      <c r="E73" s="2">
        <f t="shared" si="12"/>
        <v>0.4</v>
      </c>
      <c r="F73" s="2">
        <f>(E73/100)*'Data &amp; ANOVA'!$S$7</f>
        <v>9.1075505791094412E-4</v>
      </c>
      <c r="G73" s="2">
        <f>'Data &amp; ANOVA'!$S$7-F73</f>
        <v>0.22677800941982509</v>
      </c>
      <c r="H73" s="2">
        <f t="shared" si="13"/>
        <v>2.006018726865766E-3</v>
      </c>
      <c r="J73" s="51">
        <f t="shared" si="14"/>
        <v>0.51896551724137929</v>
      </c>
      <c r="K73" s="2"/>
      <c r="L73" s="2"/>
      <c r="M73" s="2">
        <f t="shared" si="15"/>
        <v>0.2</v>
      </c>
      <c r="N73" s="2">
        <f>(M73/100)*'Data &amp; ANOVA'!$S$7</f>
        <v>4.5537752895547206E-4</v>
      </c>
      <c r="O73" s="2">
        <f>'Data &amp; ANOVA'!$S$7-N73</f>
        <v>0.22723338694878056</v>
      </c>
      <c r="P73" s="2">
        <f t="shared" ref="P73:P101" si="23">LN($P$70/O73)</f>
        <v>2.0020026706729687E-3</v>
      </c>
      <c r="R73" s="51">
        <f t="shared" si="16"/>
        <v>0.51291666666666669</v>
      </c>
      <c r="S73" s="2"/>
      <c r="T73" s="2"/>
      <c r="U73" s="2">
        <f t="shared" si="17"/>
        <v>0.2</v>
      </c>
      <c r="V73" s="2">
        <f>(U73/100)*'Data &amp; ANOVA'!$S$7</f>
        <v>4.5537752895547206E-4</v>
      </c>
      <c r="W73" s="2">
        <f>'Data &amp; ANOVA'!$S$7-V73</f>
        <v>0.22723338694878056</v>
      </c>
      <c r="X73" s="2">
        <f t="shared" ref="X73:X99" si="24">LN($X$70/W73)</f>
        <v>2.0020026706729687E-3</v>
      </c>
      <c r="Z73" s="51">
        <f t="shared" si="18"/>
        <v>0.50166666666666659</v>
      </c>
      <c r="AA73" s="2"/>
      <c r="AB73" s="2"/>
      <c r="AC73" s="2">
        <f t="shared" si="19"/>
        <v>0.7</v>
      </c>
      <c r="AD73" s="2">
        <f>(AC73/100)*'Data &amp; ANOVA'!$S$7</f>
        <v>1.5938213513441522E-3</v>
      </c>
      <c r="AE73" s="2">
        <f>'Data &amp; ANOVA'!$S$7-AD73</f>
        <v>0.22609494312639189</v>
      </c>
      <c r="AF73" s="2">
        <f t="shared" ref="AF73:AF96" si="25">LN($AF$70/AE73)</f>
        <v>7.0246149369644385E-3</v>
      </c>
      <c r="AH73" s="51">
        <f t="shared" si="20"/>
        <v>0.5</v>
      </c>
      <c r="AI73" s="2"/>
      <c r="AJ73" s="2"/>
      <c r="AK73" s="2">
        <f t="shared" si="21"/>
        <v>0.2</v>
      </c>
      <c r="AL73" s="2">
        <f>(AK73/100)*'Data &amp; ANOVA'!$S$7</f>
        <v>4.5537752895547206E-4</v>
      </c>
      <c r="AM73" s="2">
        <f>'Data &amp; ANOVA'!$S$7-AL73</f>
        <v>0.22723338694878056</v>
      </c>
      <c r="AN73" s="2">
        <f t="shared" si="22"/>
        <v>0</v>
      </c>
    </row>
    <row r="74" spans="2:40" x14ac:dyDescent="0.25">
      <c r="B74" s="51">
        <f t="shared" si="11"/>
        <v>1.016111111111111</v>
      </c>
      <c r="C74" s="2"/>
      <c r="D74" s="2"/>
      <c r="E74" s="2">
        <f t="shared" si="12"/>
        <v>1.1000000000000001</v>
      </c>
      <c r="F74" s="2">
        <f>(E74/100)*'Data &amp; ANOVA'!$S$7</f>
        <v>2.5045764092550965E-3</v>
      </c>
      <c r="G74" s="2">
        <f>'Data &amp; ANOVA'!$S$7-F74</f>
        <v>0.22518418806848095</v>
      </c>
      <c r="H74" s="2">
        <f t="shared" si="13"/>
        <v>9.0589446887517529E-3</v>
      </c>
      <c r="J74" s="51">
        <f t="shared" si="14"/>
        <v>1.0379310344827586</v>
      </c>
      <c r="K74" s="2"/>
      <c r="L74" s="2"/>
      <c r="M74" s="2">
        <f t="shared" si="15"/>
        <v>1.1000000000000001</v>
      </c>
      <c r="N74" s="2">
        <f>(M74/100)*'Data &amp; ANOVA'!$S$7</f>
        <v>2.5045764092550965E-3</v>
      </c>
      <c r="O74" s="2">
        <f>'Data &amp; ANOVA'!$S$7-N74</f>
        <v>0.22518418806848095</v>
      </c>
      <c r="P74" s="2">
        <f t="shared" si="23"/>
        <v>1.1060947359424976E-2</v>
      </c>
      <c r="R74" s="51">
        <f t="shared" si="16"/>
        <v>1.0258333333333334</v>
      </c>
      <c r="S74" s="2"/>
      <c r="T74" s="2"/>
      <c r="U74" s="2">
        <f t="shared" si="17"/>
        <v>1.8</v>
      </c>
      <c r="V74" s="2">
        <f>(U74/100)*'Data &amp; ANOVA'!$S$7</f>
        <v>4.0983977605992487E-3</v>
      </c>
      <c r="W74" s="2">
        <f>'Data &amp; ANOVA'!$S$7-V74</f>
        <v>0.22359036671713678</v>
      </c>
      <c r="X74" s="2">
        <f t="shared" si="24"/>
        <v>1.8163970627671121E-2</v>
      </c>
      <c r="Z74" s="51">
        <f t="shared" si="18"/>
        <v>1.0033333333333332</v>
      </c>
      <c r="AA74" s="2"/>
      <c r="AB74" s="2"/>
      <c r="AC74" s="2">
        <f t="shared" si="19"/>
        <v>3</v>
      </c>
      <c r="AD74" s="2">
        <f>(AC74/100)*'Data &amp; ANOVA'!$S$7</f>
        <v>6.8306629343320808E-3</v>
      </c>
      <c r="AE74" s="2">
        <f>'Data &amp; ANOVA'!$S$7-AD74</f>
        <v>0.22085810154340396</v>
      </c>
      <c r="AF74" s="2">
        <f t="shared" si="25"/>
        <v>3.0459207484708439E-2</v>
      </c>
      <c r="AH74" s="51">
        <f t="shared" si="20"/>
        <v>1</v>
      </c>
      <c r="AI74" s="2"/>
      <c r="AJ74" s="2"/>
      <c r="AK74" s="2">
        <f t="shared" si="21"/>
        <v>1.4</v>
      </c>
      <c r="AL74" s="2">
        <f>(AK74/100)*'Data &amp; ANOVA'!$S$7</f>
        <v>3.1876427026883043E-3</v>
      </c>
      <c r="AM74" s="2">
        <f>'Data &amp; ANOVA'!$S$7-AL74</f>
        <v>0.22450112177504772</v>
      </c>
      <c r="AN74" s="2">
        <f t="shared" si="22"/>
        <v>1.2096921708828531E-2</v>
      </c>
    </row>
    <row r="75" spans="2:40" x14ac:dyDescent="0.25">
      <c r="B75" s="51">
        <f t="shared" si="11"/>
        <v>1.5241666666666664</v>
      </c>
      <c r="C75" s="2"/>
      <c r="D75" s="2"/>
      <c r="E75" s="2">
        <f t="shared" si="12"/>
        <v>2.6</v>
      </c>
      <c r="F75" s="2">
        <f>(E75/100)*'Data &amp; ANOVA'!$S$7</f>
        <v>5.9199078764211373E-3</v>
      </c>
      <c r="G75" s="2">
        <f>'Data &amp; ANOVA'!$S$7-F75</f>
        <v>0.2217688566013149</v>
      </c>
      <c r="H75" s="2">
        <f t="shared" si="13"/>
        <v>2.4341972668928798E-2</v>
      </c>
      <c r="J75" s="51">
        <f t="shared" si="14"/>
        <v>1.556896551724138</v>
      </c>
      <c r="K75" s="2"/>
      <c r="L75" s="2"/>
      <c r="M75" s="2">
        <f t="shared" si="15"/>
        <v>3.3</v>
      </c>
      <c r="N75" s="2">
        <f>(M75/100)*'Data &amp; ANOVA'!$S$7</f>
        <v>7.5137292277652895E-3</v>
      </c>
      <c r="O75" s="2">
        <f>'Data &amp; ANOVA'!$S$7-N75</f>
        <v>0.22017503524997073</v>
      </c>
      <c r="P75" s="2">
        <f t="shared" si="23"/>
        <v>3.3556783528842768E-2</v>
      </c>
      <c r="R75" s="51">
        <f t="shared" si="16"/>
        <v>1.5387500000000001</v>
      </c>
      <c r="S75" s="2"/>
      <c r="T75" s="2"/>
      <c r="U75" s="2">
        <f t="shared" si="17"/>
        <v>4.5</v>
      </c>
      <c r="V75" s="2">
        <f>(U75/100)*'Data &amp; ANOVA'!$S$7</f>
        <v>1.0245994401498121E-2</v>
      </c>
      <c r="W75" s="2">
        <f>'Data &amp; ANOVA'!$S$7-V75</f>
        <v>0.21744277007623791</v>
      </c>
      <c r="X75" s="2">
        <f t="shared" si="24"/>
        <v>4.6043938501406798E-2</v>
      </c>
      <c r="Z75" s="51">
        <f t="shared" si="18"/>
        <v>1.5049999999999999</v>
      </c>
      <c r="AA75" s="2"/>
      <c r="AB75" s="2"/>
      <c r="AC75" s="2">
        <f t="shared" si="19"/>
        <v>7.3</v>
      </c>
      <c r="AD75" s="2">
        <f>(AC75/100)*'Data &amp; ANOVA'!$S$7</f>
        <v>1.6621279806874729E-2</v>
      </c>
      <c r="AE75" s="2">
        <f>'Data &amp; ANOVA'!$S$7-AD75</f>
        <v>0.21106748467086131</v>
      </c>
      <c r="AF75" s="2">
        <f t="shared" si="25"/>
        <v>7.5801713416281891E-2</v>
      </c>
      <c r="AH75" s="51">
        <f t="shared" si="20"/>
        <v>1.5</v>
      </c>
      <c r="AI75" s="2"/>
      <c r="AJ75" s="2"/>
      <c r="AK75" s="2">
        <f t="shared" si="21"/>
        <v>5.2</v>
      </c>
      <c r="AL75" s="2">
        <f>(AK75/100)*'Data &amp; ANOVA'!$S$7</f>
        <v>1.1839815752842275E-2</v>
      </c>
      <c r="AM75" s="2">
        <f>'Data &amp; ANOVA'!$S$7-AL75</f>
        <v>0.21584894872489377</v>
      </c>
      <c r="AN75" s="2">
        <f t="shared" si="22"/>
        <v>5.1398774056442088E-2</v>
      </c>
    </row>
    <row r="76" spans="2:40" x14ac:dyDescent="0.25">
      <c r="B76" s="51">
        <f t="shared" si="11"/>
        <v>2.0322222222222219</v>
      </c>
      <c r="C76" s="2"/>
      <c r="D76" s="2"/>
      <c r="E76" s="2">
        <f t="shared" si="12"/>
        <v>4.5</v>
      </c>
      <c r="F76" s="2">
        <f>(E76/100)*'Data &amp; ANOVA'!$S$7</f>
        <v>1.0245994401498121E-2</v>
      </c>
      <c r="G76" s="2">
        <f>'Data &amp; ANOVA'!$S$7-F76</f>
        <v>0.21744277007623791</v>
      </c>
      <c r="H76" s="2">
        <f t="shared" si="13"/>
        <v>4.4041935830733785E-2</v>
      </c>
      <c r="J76" s="51">
        <f t="shared" si="14"/>
        <v>2.0758620689655172</v>
      </c>
      <c r="K76" s="2"/>
      <c r="L76" s="2"/>
      <c r="M76" s="2">
        <f t="shared" si="15"/>
        <v>6.1</v>
      </c>
      <c r="N76" s="2">
        <f>(M76/100)*'Data &amp; ANOVA'!$S$7</f>
        <v>1.3889014633141898E-2</v>
      </c>
      <c r="O76" s="2">
        <f>'Data &amp; ANOVA'!$S$7-N76</f>
        <v>0.21379974984459413</v>
      </c>
      <c r="P76" s="2">
        <f t="shared" si="23"/>
        <v>6.2939799773874136E-2</v>
      </c>
      <c r="R76" s="51">
        <f t="shared" si="16"/>
        <v>2.0516666666666667</v>
      </c>
      <c r="S76" s="2"/>
      <c r="T76" s="2"/>
      <c r="U76" s="2">
        <f t="shared" si="17"/>
        <v>9</v>
      </c>
      <c r="V76" s="2">
        <f>(U76/100)*'Data &amp; ANOVA'!$S$7</f>
        <v>2.0491988802996242E-2</v>
      </c>
      <c r="W76" s="2">
        <f>'Data &amp; ANOVA'!$S$7-V76</f>
        <v>0.20719677567473979</v>
      </c>
      <c r="X76" s="2">
        <f t="shared" si="24"/>
        <v>9.4310679471241415E-2</v>
      </c>
      <c r="Z76" s="51">
        <f t="shared" si="18"/>
        <v>2.0066666666666664</v>
      </c>
      <c r="AA76" s="2"/>
      <c r="AB76" s="2"/>
      <c r="AC76" s="2">
        <f t="shared" si="19"/>
        <v>12.3</v>
      </c>
      <c r="AD76" s="2">
        <f>(AC76/100)*'Data &amp; ANOVA'!$S$7</f>
        <v>2.8005718030761535E-2</v>
      </c>
      <c r="AE76" s="2">
        <f>'Data &amp; ANOVA'!$S$7-AD76</f>
        <v>0.19968304644697449</v>
      </c>
      <c r="AF76" s="2">
        <f t="shared" si="25"/>
        <v>0.13124828660995402</v>
      </c>
      <c r="AH76" s="51">
        <f t="shared" si="20"/>
        <v>2</v>
      </c>
      <c r="AI76" s="2"/>
      <c r="AJ76" s="2"/>
      <c r="AK76" s="2">
        <f t="shared" si="21"/>
        <v>10.4</v>
      </c>
      <c r="AL76" s="2">
        <f>(AK76/100)*'Data &amp; ANOVA'!$S$7</f>
        <v>2.3679631505684549E-2</v>
      </c>
      <c r="AM76" s="2">
        <f>'Data &amp; ANOVA'!$S$7-AL76</f>
        <v>0.20400913297205148</v>
      </c>
      <c r="AN76" s="2">
        <f t="shared" si="22"/>
        <v>0.10781286333653359</v>
      </c>
    </row>
    <row r="77" spans="2:40" x14ac:dyDescent="0.25">
      <c r="B77" s="51">
        <f t="shared" si="11"/>
        <v>2.5402777777777774</v>
      </c>
      <c r="C77" s="2"/>
      <c r="D77" s="2"/>
      <c r="E77" s="2">
        <f t="shared" si="12"/>
        <v>6.8</v>
      </c>
      <c r="F77" s="2">
        <f>(E77/100)*'Data &amp; ANOVA'!$S$7</f>
        <v>1.5482835984486052E-2</v>
      </c>
      <c r="G77" s="2">
        <f>'Data &amp; ANOVA'!$S$7-F77</f>
        <v>0.21220592849324998</v>
      </c>
      <c r="H77" s="2">
        <f t="shared" si="13"/>
        <v>6.8420461625872772E-2</v>
      </c>
      <c r="J77" s="51">
        <f t="shared" si="14"/>
        <v>2.5948275862068964</v>
      </c>
      <c r="K77" s="2"/>
      <c r="L77" s="2"/>
      <c r="M77" s="2">
        <f t="shared" si="15"/>
        <v>10.1</v>
      </c>
      <c r="N77" s="2">
        <f>(M77/100)*'Data &amp; ANOVA'!$S$7</f>
        <v>2.2996565212251338E-2</v>
      </c>
      <c r="O77" s="2">
        <f>'Data &amp; ANOVA'!$S$7-N77</f>
        <v>0.20469219926548471</v>
      </c>
      <c r="P77" s="2">
        <f t="shared" si="23"/>
        <v>0.10647224451051672</v>
      </c>
      <c r="R77" s="51">
        <f t="shared" si="16"/>
        <v>2.5645833333333332</v>
      </c>
      <c r="S77" s="2"/>
      <c r="T77" s="2"/>
      <c r="U77" s="2">
        <f t="shared" si="17"/>
        <v>13.5</v>
      </c>
      <c r="V77" s="2">
        <f>(U77/100)*'Data &amp; ANOVA'!$S$7</f>
        <v>3.0737983204494366E-2</v>
      </c>
      <c r="W77" s="2">
        <f>'Data &amp; ANOVA'!$S$7-V77</f>
        <v>0.19695078127324167</v>
      </c>
      <c r="X77" s="2">
        <f t="shared" si="24"/>
        <v>0.1450257720502578</v>
      </c>
      <c r="Z77" s="51">
        <f t="shared" si="18"/>
        <v>2.5083333333333329</v>
      </c>
      <c r="AA77" s="2"/>
      <c r="AB77" s="2"/>
      <c r="AC77" s="2">
        <f t="shared" si="19"/>
        <v>17.7</v>
      </c>
      <c r="AD77" s="2">
        <f>(AC77/100)*'Data &amp; ANOVA'!$S$7</f>
        <v>4.0300911312559279E-2</v>
      </c>
      <c r="AE77" s="2">
        <f>'Data &amp; ANOVA'!$S$7-AD77</f>
        <v>0.18738785316517675</v>
      </c>
      <c r="AF77" s="2">
        <f t="shared" si="25"/>
        <v>0.19479907830506732</v>
      </c>
      <c r="AH77" s="51">
        <f t="shared" si="20"/>
        <v>2.5</v>
      </c>
      <c r="AI77" s="2"/>
      <c r="AJ77" s="2"/>
      <c r="AK77" s="2">
        <f t="shared" si="21"/>
        <v>16.100000000000001</v>
      </c>
      <c r="AL77" s="2">
        <f>(AK77/100)*'Data &amp; ANOVA'!$S$7</f>
        <v>3.6657891080915501E-2</v>
      </c>
      <c r="AM77" s="2">
        <f>'Data &amp; ANOVA'!$S$7-AL77</f>
        <v>0.19103087339682054</v>
      </c>
      <c r="AN77" s="2">
        <f t="shared" si="22"/>
        <v>0.17354256984425775</v>
      </c>
    </row>
    <row r="78" spans="2:40" x14ac:dyDescent="0.25">
      <c r="B78" s="51">
        <f t="shared" si="11"/>
        <v>3.0483333333333329</v>
      </c>
      <c r="C78" s="2"/>
      <c r="D78" s="2"/>
      <c r="E78" s="2">
        <f t="shared" si="12"/>
        <v>9.4</v>
      </c>
      <c r="F78" s="2">
        <f>(E78/100)*'Data &amp; ANOVA'!$S$7</f>
        <v>2.1402743860907188E-2</v>
      </c>
      <c r="G78" s="2">
        <f>'Data &amp; ANOVA'!$S$7-F78</f>
        <v>0.20628602061682885</v>
      </c>
      <c r="H78" s="2">
        <f t="shared" si="13"/>
        <v>9.6713970268484717E-2</v>
      </c>
      <c r="J78" s="51">
        <f t="shared" si="14"/>
        <v>3.113793103448276</v>
      </c>
      <c r="K78" s="2"/>
      <c r="L78" s="2"/>
      <c r="M78" s="2">
        <f t="shared" si="15"/>
        <v>13.9</v>
      </c>
      <c r="N78" s="2">
        <f>(M78/100)*'Data &amp; ANOVA'!$S$7</f>
        <v>3.1648738262405308E-2</v>
      </c>
      <c r="O78" s="2">
        <f>'Data &amp; ANOVA'!$S$7-N78</f>
        <v>0.19604002621533073</v>
      </c>
      <c r="P78" s="2">
        <f t="shared" si="23"/>
        <v>0.14966077455440627</v>
      </c>
      <c r="R78" s="51">
        <f t="shared" si="16"/>
        <v>3.0775000000000001</v>
      </c>
      <c r="S78" s="2"/>
      <c r="T78" s="2"/>
      <c r="U78" s="2">
        <f t="shared" si="17"/>
        <v>19.100000000000001</v>
      </c>
      <c r="V78" s="2">
        <f>(U78/100)*'Data &amp; ANOVA'!$S$7</f>
        <v>4.348855401524758E-2</v>
      </c>
      <c r="W78" s="2">
        <f>'Data &amp; ANOVA'!$S$7-V78</f>
        <v>0.18420021046248847</v>
      </c>
      <c r="X78" s="2">
        <f t="shared" si="24"/>
        <v>0.21195636192364525</v>
      </c>
      <c r="Z78" s="53">
        <f t="shared" si="18"/>
        <v>3.01</v>
      </c>
      <c r="AA78" s="20"/>
      <c r="AB78" s="20"/>
      <c r="AC78" s="20">
        <f t="shared" si="19"/>
        <v>23.9</v>
      </c>
      <c r="AD78" s="20">
        <f>(AC78/100)*'Data &amp; ANOVA'!$S$7</f>
        <v>5.4417614710178912E-2</v>
      </c>
      <c r="AE78" s="20">
        <f>'Data &amp; ANOVA'!$S$7-AD78</f>
        <v>0.17327114976755711</v>
      </c>
      <c r="AF78" s="20">
        <f t="shared" si="25"/>
        <v>0.27312192112045119</v>
      </c>
      <c r="AH78" s="53">
        <f t="shared" si="20"/>
        <v>3</v>
      </c>
      <c r="AI78" s="20"/>
      <c r="AJ78" s="20"/>
      <c r="AK78" s="20">
        <f t="shared" si="21"/>
        <v>23.2</v>
      </c>
      <c r="AL78" s="20">
        <f>(AK78/100)*'Data &amp; ANOVA'!$S$7</f>
        <v>5.2823793358834754E-2</v>
      </c>
      <c r="AM78" s="20">
        <f>'Data &amp; ANOVA'!$S$7-AL78</f>
        <v>0.17486497111890129</v>
      </c>
      <c r="AN78" s="20">
        <f t="shared" si="22"/>
        <v>0.26196354316379167</v>
      </c>
    </row>
    <row r="79" spans="2:40" x14ac:dyDescent="0.25">
      <c r="B79" s="51">
        <f t="shared" si="11"/>
        <v>3.5563888888888884</v>
      </c>
      <c r="C79" s="2"/>
      <c r="D79" s="2"/>
      <c r="E79" s="2">
        <f t="shared" si="12"/>
        <v>12</v>
      </c>
      <c r="F79" s="2">
        <f>(E79/100)*'Data &amp; ANOVA'!$S$7</f>
        <v>2.7322651737328323E-2</v>
      </c>
      <c r="G79" s="2">
        <f>'Data &amp; ANOVA'!$S$7-F79</f>
        <v>0.20036611274040772</v>
      </c>
      <c r="H79" s="2">
        <f t="shared" si="13"/>
        <v>0.12583136883921178</v>
      </c>
      <c r="J79" s="51">
        <f t="shared" si="14"/>
        <v>3.6327586206896552</v>
      </c>
      <c r="K79" s="2"/>
      <c r="L79" s="2"/>
      <c r="M79" s="2">
        <f t="shared" si="15"/>
        <v>18.7</v>
      </c>
      <c r="N79" s="2">
        <f>(M79/100)*'Data &amp; ANOVA'!$S$7</f>
        <v>4.2577798957336641E-2</v>
      </c>
      <c r="O79" s="2">
        <f>'Data &amp; ANOVA'!$S$7-N79</f>
        <v>0.18511096552039941</v>
      </c>
      <c r="P79" s="2">
        <f t="shared" si="23"/>
        <v>0.20702416943432644</v>
      </c>
      <c r="R79" s="53">
        <f t="shared" si="16"/>
        <v>3.590416666666667</v>
      </c>
      <c r="S79" s="20"/>
      <c r="T79" s="20"/>
      <c r="U79" s="20">
        <f t="shared" si="17"/>
        <v>24.8</v>
      </c>
      <c r="V79" s="20">
        <f>(U79/100)*'Data &amp; ANOVA'!$S$7</f>
        <v>5.6466813590478539E-2</v>
      </c>
      <c r="W79" s="20">
        <f>'Data &amp; ANOVA'!$S$7-V79</f>
        <v>0.1712219508872575</v>
      </c>
      <c r="X79" s="20">
        <f t="shared" si="24"/>
        <v>0.28501895503229718</v>
      </c>
      <c r="Z79" s="53">
        <f t="shared" si="18"/>
        <v>3.5116666666666663</v>
      </c>
      <c r="AA79" s="20"/>
      <c r="AB79" s="20"/>
      <c r="AC79" s="20">
        <f t="shared" si="19"/>
        <v>30.8</v>
      </c>
      <c r="AD79" s="20">
        <f>(AC79/100)*'Data &amp; ANOVA'!$S$7</f>
        <v>7.0128139459142702E-2</v>
      </c>
      <c r="AE79" s="20">
        <f>'Data &amp; ANOVA'!$S$7-AD79</f>
        <v>0.15756062501859333</v>
      </c>
      <c r="AF79" s="20">
        <f t="shared" si="25"/>
        <v>0.3681693233644675</v>
      </c>
      <c r="AH79" s="53">
        <f t="shared" si="20"/>
        <v>3.5</v>
      </c>
      <c r="AI79" s="20"/>
      <c r="AJ79" s="20"/>
      <c r="AK79" s="20">
        <f t="shared" si="21"/>
        <v>30.3</v>
      </c>
      <c r="AL79" s="20">
        <f>(AK79/100)*'Data &amp; ANOVA'!$S$7</f>
        <v>6.8989695636754014E-2</v>
      </c>
      <c r="AM79" s="20">
        <f>'Data &amp; ANOVA'!$S$7-AL79</f>
        <v>0.158699068840982</v>
      </c>
      <c r="AN79" s="20">
        <f t="shared" si="22"/>
        <v>0.35896786555094012</v>
      </c>
    </row>
    <row r="80" spans="2:40" x14ac:dyDescent="0.25">
      <c r="B80" s="51">
        <f t="shared" si="11"/>
        <v>4.0644444444444439</v>
      </c>
      <c r="C80" s="2"/>
      <c r="D80" s="2"/>
      <c r="E80" s="2">
        <f t="shared" si="12"/>
        <v>15.1</v>
      </c>
      <c r="F80" s="2">
        <f>(E80/100)*'Data &amp; ANOVA'!$S$7</f>
        <v>3.438100343613814E-2</v>
      </c>
      <c r="G80" s="2">
        <f>'Data &amp; ANOVA'!$S$7-F80</f>
        <v>0.19330776104159789</v>
      </c>
      <c r="H80" s="2">
        <f t="shared" si="13"/>
        <v>0.16169409000011678</v>
      </c>
      <c r="J80" s="53">
        <f t="shared" si="14"/>
        <v>4.1517241379310343</v>
      </c>
      <c r="K80" s="20"/>
      <c r="L80" s="20"/>
      <c r="M80" s="20">
        <f t="shared" si="15"/>
        <v>23.6</v>
      </c>
      <c r="N80" s="20">
        <f>(M80/100)*'Data &amp; ANOVA'!$S$7</f>
        <v>5.3734548416745707E-2</v>
      </c>
      <c r="O80" s="20">
        <f>'Data &amp; ANOVA'!$S$7-N80</f>
        <v>0.17395421606099032</v>
      </c>
      <c r="P80" s="20">
        <f t="shared" si="23"/>
        <v>0.26918748981561669</v>
      </c>
      <c r="R80" s="53">
        <f t="shared" si="16"/>
        <v>4.1033333333333335</v>
      </c>
      <c r="S80" s="20"/>
      <c r="T80" s="20"/>
      <c r="U80" s="20">
        <f t="shared" si="17"/>
        <v>30.3</v>
      </c>
      <c r="V80" s="20">
        <f>(U80/100)*'Data &amp; ANOVA'!$S$7</f>
        <v>6.8989695636754014E-2</v>
      </c>
      <c r="W80" s="20">
        <f>'Data &amp; ANOVA'!$S$7-V80</f>
        <v>0.158699068840982</v>
      </c>
      <c r="X80" s="20">
        <f t="shared" si="24"/>
        <v>0.36096986822161325</v>
      </c>
      <c r="Z80" s="53">
        <f t="shared" si="18"/>
        <v>4.0133333333333328</v>
      </c>
      <c r="AA80" s="20"/>
      <c r="AB80" s="20"/>
      <c r="AC80" s="20">
        <f t="shared" si="19"/>
        <v>36.700000000000003</v>
      </c>
      <c r="AD80" s="20">
        <f>(AC80/100)*'Data &amp; ANOVA'!$S$7</f>
        <v>8.3561776563329138E-2</v>
      </c>
      <c r="AE80" s="20">
        <f>'Data &amp; ANOVA'!$S$7-AD80</f>
        <v>0.1441269879144069</v>
      </c>
      <c r="AF80" s="20">
        <f t="shared" si="25"/>
        <v>0.457284856837961</v>
      </c>
      <c r="AH80" s="53">
        <f t="shared" si="20"/>
        <v>4</v>
      </c>
      <c r="AI80" s="20"/>
      <c r="AJ80" s="20"/>
      <c r="AK80" s="20">
        <f t="shared" si="21"/>
        <v>37.4</v>
      </c>
      <c r="AL80" s="20">
        <f>(AK80/100)*'Data &amp; ANOVA'!$S$7</f>
        <v>8.5155597914673281E-2</v>
      </c>
      <c r="AM80" s="20">
        <f>'Data &amp; ANOVA'!$S$7-AL80</f>
        <v>0.14253316656306275</v>
      </c>
      <c r="AN80" s="20">
        <f t="shared" si="22"/>
        <v>0.46640290521136557</v>
      </c>
    </row>
    <row r="81" spans="2:40" x14ac:dyDescent="0.25">
      <c r="B81" s="51">
        <f t="shared" si="11"/>
        <v>4.5724999999999998</v>
      </c>
      <c r="C81" s="2"/>
      <c r="D81" s="2"/>
      <c r="E81" s="2">
        <f t="shared" si="12"/>
        <v>18.7</v>
      </c>
      <c r="F81" s="2">
        <f>(E81/100)*'Data &amp; ANOVA'!$S$7</f>
        <v>4.2577798957336641E-2</v>
      </c>
      <c r="G81" s="2">
        <f>'Data &amp; ANOVA'!$S$7-F81</f>
        <v>0.18511096552039941</v>
      </c>
      <c r="H81" s="2">
        <f t="shared" si="13"/>
        <v>0.2050221667636534</v>
      </c>
      <c r="J81" s="53">
        <f t="shared" si="14"/>
        <v>4.6706896551724135</v>
      </c>
      <c r="K81" s="20"/>
      <c r="L81" s="20"/>
      <c r="M81" s="20">
        <f t="shared" si="15"/>
        <v>28.6</v>
      </c>
      <c r="N81" s="20">
        <f>(M81/100)*'Data &amp; ANOVA'!$S$7</f>
        <v>6.5118986640632509E-2</v>
      </c>
      <c r="O81" s="20">
        <f>'Data &amp; ANOVA'!$S$7-N81</f>
        <v>0.16256977783710352</v>
      </c>
      <c r="P81" s="20">
        <f t="shared" si="23"/>
        <v>0.33687231664255274</v>
      </c>
      <c r="R81" s="53">
        <f t="shared" si="16"/>
        <v>4.61625</v>
      </c>
      <c r="S81" s="20"/>
      <c r="T81" s="20"/>
      <c r="U81" s="20">
        <f t="shared" si="17"/>
        <v>36</v>
      </c>
      <c r="V81" s="20">
        <f>(U81/100)*'Data &amp; ANOVA'!$S$7</f>
        <v>8.1967955211984966E-2</v>
      </c>
      <c r="W81" s="20">
        <f>'Data &amp; ANOVA'!$S$7-V81</f>
        <v>0.14572080926575107</v>
      </c>
      <c r="X81" s="20">
        <f t="shared" si="24"/>
        <v>0.44628710262841953</v>
      </c>
      <c r="Z81" s="53">
        <f t="shared" si="18"/>
        <v>4.5149999999999997</v>
      </c>
      <c r="AA81" s="20"/>
      <c r="AB81" s="20"/>
      <c r="AC81" s="20">
        <f t="shared" si="19"/>
        <v>43.1</v>
      </c>
      <c r="AD81" s="20">
        <f>(AC81/100)*'Data &amp; ANOVA'!$S$7</f>
        <v>9.8133857489904233E-2</v>
      </c>
      <c r="AE81" s="20">
        <f>'Data &amp; ANOVA'!$S$7-AD81</f>
        <v>0.12955490698783179</v>
      </c>
      <c r="AF81" s="20">
        <f t="shared" si="25"/>
        <v>0.56387484485580619</v>
      </c>
      <c r="AH81" s="53">
        <f t="shared" si="20"/>
        <v>4.5</v>
      </c>
      <c r="AI81" s="20"/>
      <c r="AJ81" s="20"/>
      <c r="AK81" s="20">
        <f t="shared" si="21"/>
        <v>44.3</v>
      </c>
      <c r="AL81" s="20">
        <f>(AK81/100)*'Data &amp; ANOVA'!$S$7</f>
        <v>0.10086612266363705</v>
      </c>
      <c r="AM81" s="20">
        <f>'Data &amp; ANOVA'!$S$7-AL81</f>
        <v>0.12682264181409897</v>
      </c>
      <c r="AN81" s="20">
        <f t="shared" si="22"/>
        <v>0.58318803638417993</v>
      </c>
    </row>
    <row r="82" spans="2:40" x14ac:dyDescent="0.25">
      <c r="B82" s="53">
        <f t="shared" si="11"/>
        <v>5.0805555555555548</v>
      </c>
      <c r="C82" s="20"/>
      <c r="D82" s="20"/>
      <c r="E82" s="20">
        <f t="shared" si="12"/>
        <v>22.2</v>
      </c>
      <c r="F82" s="20">
        <f>(E82/100)*'Data &amp; ANOVA'!$S$7</f>
        <v>5.05469057140574E-2</v>
      </c>
      <c r="G82" s="20">
        <f>'Data &amp; ANOVA'!$S$7-F82</f>
        <v>0.17714185876367863</v>
      </c>
      <c r="H82" s="20">
        <f t="shared" si="13"/>
        <v>0.24902675213307229</v>
      </c>
      <c r="J82" s="53">
        <f t="shared" si="14"/>
        <v>5.1896551724137927</v>
      </c>
      <c r="K82" s="20"/>
      <c r="L82" s="20"/>
      <c r="M82" s="20">
        <f t="shared" si="15"/>
        <v>33.799999999999997</v>
      </c>
      <c r="N82" s="20">
        <f>(M82/100)*'Data &amp; ANOVA'!$S$7</f>
        <v>7.6958802393474773E-2</v>
      </c>
      <c r="O82" s="20">
        <f>'Data &amp; ANOVA'!$S$7-N82</f>
        <v>0.15072996208426126</v>
      </c>
      <c r="P82" s="20">
        <f t="shared" si="23"/>
        <v>0.41248972304512876</v>
      </c>
      <c r="R82" s="53">
        <f t="shared" si="16"/>
        <v>5.1291666666666664</v>
      </c>
      <c r="S82" s="20"/>
      <c r="T82" s="20"/>
      <c r="U82" s="20">
        <f t="shared" si="17"/>
        <v>41.2</v>
      </c>
      <c r="V82" s="20">
        <f>(U82/100)*'Data &amp; ANOVA'!$S$7</f>
        <v>9.3807770964827258E-2</v>
      </c>
      <c r="W82" s="20">
        <f>'Data &amp; ANOVA'!$S$7-V82</f>
        <v>0.13388099351290877</v>
      </c>
      <c r="X82" s="20">
        <f t="shared" si="24"/>
        <v>0.53102833108351022</v>
      </c>
      <c r="Z82" s="53">
        <f t="shared" si="18"/>
        <v>5.0166666666666657</v>
      </c>
      <c r="AA82" s="20"/>
      <c r="AB82" s="20"/>
      <c r="AC82" s="20">
        <f t="shared" si="19"/>
        <v>49.2</v>
      </c>
      <c r="AD82" s="20">
        <f>(AC82/100)*'Data &amp; ANOVA'!$S$7</f>
        <v>0.11202287212304614</v>
      </c>
      <c r="AE82" s="20">
        <f>'Data &amp; ANOVA'!$S$7-AD82</f>
        <v>0.11566589235468989</v>
      </c>
      <c r="AF82" s="20">
        <f t="shared" si="25"/>
        <v>0.67727383140365527</v>
      </c>
      <c r="AH82" s="53">
        <f t="shared" si="20"/>
        <v>5</v>
      </c>
      <c r="AI82" s="20"/>
      <c r="AJ82" s="20"/>
      <c r="AK82" s="20">
        <f t="shared" si="21"/>
        <v>50.7</v>
      </c>
      <c r="AL82" s="20">
        <f>(AK82/100)*'Data &amp; ANOVA'!$S$7</f>
        <v>0.11543820359021217</v>
      </c>
      <c r="AM82" s="20">
        <f>'Data &amp; ANOVA'!$S$7-AL82</f>
        <v>0.11225056088752386</v>
      </c>
      <c r="AN82" s="20">
        <f t="shared" si="22"/>
        <v>0.70524410226877388</v>
      </c>
    </row>
    <row r="83" spans="2:40" x14ac:dyDescent="0.25">
      <c r="B83" s="53">
        <f t="shared" si="11"/>
        <v>5.5886111111111099</v>
      </c>
      <c r="C83" s="20"/>
      <c r="D83" s="20"/>
      <c r="E83" s="20">
        <f t="shared" si="12"/>
        <v>25.5</v>
      </c>
      <c r="F83" s="20">
        <f>(E83/100)*'Data &amp; ANOVA'!$S$7</f>
        <v>5.8060634941822689E-2</v>
      </c>
      <c r="G83" s="20">
        <f>'Data &amp; ANOVA'!$S$7-F83</f>
        <v>0.16962812953591333</v>
      </c>
      <c r="H83" s="20">
        <f t="shared" si="13"/>
        <v>0.29236905793190454</v>
      </c>
      <c r="J83" s="53">
        <f t="shared" si="14"/>
        <v>5.7086206896551719</v>
      </c>
      <c r="K83" s="20"/>
      <c r="L83" s="20"/>
      <c r="M83" s="20">
        <f t="shared" si="15"/>
        <v>39</v>
      </c>
      <c r="N83" s="20">
        <f>(M83/100)*'Data &amp; ANOVA'!$S$7</f>
        <v>8.8798618146317052E-2</v>
      </c>
      <c r="O83" s="20">
        <f>'Data &amp; ANOVA'!$S$7-N83</f>
        <v>0.138890146331419</v>
      </c>
      <c r="P83" s="20">
        <f t="shared" si="23"/>
        <v>0.49429632181478</v>
      </c>
      <c r="R83" s="53">
        <f t="shared" si="16"/>
        <v>5.6420833333333338</v>
      </c>
      <c r="S83" s="20"/>
      <c r="T83" s="20"/>
      <c r="U83" s="20">
        <f t="shared" si="17"/>
        <v>46.4</v>
      </c>
      <c r="V83" s="20">
        <f>(U83/100)*'Data &amp; ANOVA'!$S$7</f>
        <v>0.10564758671766951</v>
      </c>
      <c r="W83" s="20">
        <f>'Data &amp; ANOVA'!$S$7-V83</f>
        <v>0.12204117776006652</v>
      </c>
      <c r="X83" s="20">
        <f t="shared" si="24"/>
        <v>0.62362111791133501</v>
      </c>
      <c r="Z83" s="53">
        <f t="shared" si="18"/>
        <v>5.5183333333333326</v>
      </c>
      <c r="AA83" s="20"/>
      <c r="AB83" s="20"/>
      <c r="AC83" s="20">
        <f t="shared" si="19"/>
        <v>54.7</v>
      </c>
      <c r="AD83" s="20">
        <f>(AC83/100)*'Data &amp; ANOVA'!$S$7</f>
        <v>0.12454575416932162</v>
      </c>
      <c r="AE83" s="20">
        <f>'Data &amp; ANOVA'!$S$7-AD83</f>
        <v>0.10314301030841441</v>
      </c>
      <c r="AF83" s="20">
        <f t="shared" si="25"/>
        <v>0.79186315349910308</v>
      </c>
      <c r="AH83" s="53">
        <f t="shared" si="20"/>
        <v>5.5</v>
      </c>
      <c r="AI83" s="20"/>
      <c r="AJ83" s="20"/>
      <c r="AK83" s="20">
        <f t="shared" si="21"/>
        <v>56.6</v>
      </c>
      <c r="AL83" s="20">
        <f>(AK83/100)*'Data &amp; ANOVA'!$S$7</f>
        <v>0.12887184069439861</v>
      </c>
      <c r="AM83" s="20">
        <f>'Data &amp; ANOVA'!$S$7-AL83</f>
        <v>9.8816923783337424E-2</v>
      </c>
      <c r="AN83" s="20">
        <f t="shared" si="22"/>
        <v>0.83270874221105928</v>
      </c>
    </row>
    <row r="84" spans="2:40" x14ac:dyDescent="0.25">
      <c r="B84" s="53">
        <f t="shared" si="11"/>
        <v>6.0966666666666658</v>
      </c>
      <c r="C84" s="20"/>
      <c r="D84" s="20"/>
      <c r="E84" s="20">
        <f t="shared" si="12"/>
        <v>29.3</v>
      </c>
      <c r="F84" s="20">
        <f>(E84/100)*'Data &amp; ANOVA'!$S$7</f>
        <v>6.6712807991976653E-2</v>
      </c>
      <c r="G84" s="20">
        <f>'Data &amp; ANOVA'!$S$7-F84</f>
        <v>0.16097595648575938</v>
      </c>
      <c r="H84" s="20">
        <f t="shared" si="13"/>
        <v>0.34472261041489116</v>
      </c>
      <c r="J84" s="53">
        <f t="shared" si="14"/>
        <v>6.227586206896552</v>
      </c>
      <c r="K84" s="20"/>
      <c r="L84" s="20"/>
      <c r="M84" s="20">
        <f t="shared" si="15"/>
        <v>44.3</v>
      </c>
      <c r="N84" s="20">
        <f>(M84/100)*'Data &amp; ANOVA'!$S$7</f>
        <v>0.10086612266363705</v>
      </c>
      <c r="O84" s="20">
        <f>'Data &amp; ANOVA'!$S$7-N84</f>
        <v>0.12682264181409897</v>
      </c>
      <c r="P84" s="20">
        <f t="shared" si="23"/>
        <v>0.58519003905485301</v>
      </c>
      <c r="R84" s="53">
        <f t="shared" si="16"/>
        <v>6.1550000000000002</v>
      </c>
      <c r="S84" s="20"/>
      <c r="T84" s="20"/>
      <c r="U84" s="20">
        <f t="shared" si="17"/>
        <v>51.6</v>
      </c>
      <c r="V84" s="20">
        <f>(U84/100)*'Data &amp; ANOVA'!$S$7</f>
        <v>0.1174874024705118</v>
      </c>
      <c r="W84" s="20">
        <f>'Data &amp; ANOVA'!$S$7-V84</f>
        <v>0.11020136200722423</v>
      </c>
      <c r="X84" s="20">
        <f t="shared" si="24"/>
        <v>0.72567037226550546</v>
      </c>
      <c r="Z84" s="53">
        <f t="shared" si="18"/>
        <v>6.02</v>
      </c>
      <c r="AA84" s="20"/>
      <c r="AB84" s="20"/>
      <c r="AC84" s="20">
        <f t="shared" si="19"/>
        <v>59.9</v>
      </c>
      <c r="AD84" s="20">
        <f>(AC84/100)*'Data &amp; ANOVA'!$S$7</f>
        <v>0.13638556992216389</v>
      </c>
      <c r="AE84" s="20">
        <f>'Data &amp; ANOVA'!$S$7-AD84</f>
        <v>9.1303194555572148E-2</v>
      </c>
      <c r="AF84" s="20">
        <f t="shared" si="25"/>
        <v>0.91379385167556793</v>
      </c>
      <c r="AH84" s="53">
        <f t="shared" si="20"/>
        <v>6</v>
      </c>
      <c r="AI84" s="20"/>
      <c r="AJ84" s="20"/>
      <c r="AK84" s="20">
        <f t="shared" si="21"/>
        <v>61.6</v>
      </c>
      <c r="AL84" s="20">
        <f>(AK84/100)*'Data &amp; ANOVA'!$S$7</f>
        <v>0.1402562789182854</v>
      </c>
      <c r="AM84" s="20">
        <f>'Data &amp; ANOVA'!$S$7-AL84</f>
        <v>8.7432485559450629E-2</v>
      </c>
      <c r="AN84" s="20">
        <f t="shared" si="22"/>
        <v>0.95511072372373718</v>
      </c>
    </row>
    <row r="85" spans="2:40" x14ac:dyDescent="0.25">
      <c r="B85" s="53">
        <f t="shared" si="11"/>
        <v>6.6047222222222217</v>
      </c>
      <c r="C85" s="20"/>
      <c r="D85" s="20"/>
      <c r="E85" s="20">
        <f t="shared" si="12"/>
        <v>33.1</v>
      </c>
      <c r="F85" s="20">
        <f>(E85/100)*'Data &amp; ANOVA'!$S$7</f>
        <v>7.536498104213063E-2</v>
      </c>
      <c r="G85" s="20">
        <f>'Data &amp; ANOVA'!$S$7-F85</f>
        <v>0.1523237834356054</v>
      </c>
      <c r="H85" s="20">
        <f t="shared" si="13"/>
        <v>0.39996921618323555</v>
      </c>
      <c r="J85" s="53">
        <f t="shared" si="14"/>
        <v>6.7465517241379311</v>
      </c>
      <c r="K85" s="20"/>
      <c r="L85" s="20"/>
      <c r="M85" s="20">
        <f t="shared" si="15"/>
        <v>49.2</v>
      </c>
      <c r="N85" s="20">
        <f>(M85/100)*'Data &amp; ANOVA'!$S$7</f>
        <v>0.11202287212304614</v>
      </c>
      <c r="O85" s="20">
        <f>'Data &amp; ANOVA'!$S$7-N85</f>
        <v>0.11566589235468989</v>
      </c>
      <c r="P85" s="20">
        <f t="shared" si="23"/>
        <v>0.67727383140365527</v>
      </c>
      <c r="R85" s="53">
        <f t="shared" si="16"/>
        <v>6.6679166666666667</v>
      </c>
      <c r="S85" s="20"/>
      <c r="T85" s="20"/>
      <c r="U85" s="20">
        <f t="shared" si="17"/>
        <v>56.3</v>
      </c>
      <c r="V85" s="20">
        <f>(U85/100)*'Data &amp; ANOVA'!$S$7</f>
        <v>0.12818877440096538</v>
      </c>
      <c r="W85" s="20">
        <f>'Data &amp; ANOVA'!$S$7-V85</f>
        <v>9.9499990076770656E-2</v>
      </c>
      <c r="X85" s="20">
        <f t="shared" si="24"/>
        <v>0.82782208388654677</v>
      </c>
      <c r="Z85" s="53">
        <f t="shared" si="18"/>
        <v>6.5216666666666656</v>
      </c>
      <c r="AA85" s="20"/>
      <c r="AB85" s="20"/>
      <c r="AC85" s="20">
        <f t="shared" si="19"/>
        <v>64.900000000000006</v>
      </c>
      <c r="AD85" s="20">
        <f>(AC85/100)*'Data &amp; ANOVA'!$S$7</f>
        <v>0.14777000814605068</v>
      </c>
      <c r="AE85" s="20">
        <f>'Data &amp; ANOVA'!$S$7-AD85</f>
        <v>7.9918756331685353E-2</v>
      </c>
      <c r="AF85" s="20">
        <f t="shared" si="25"/>
        <v>1.0469690555162712</v>
      </c>
      <c r="AH85" s="53">
        <f t="shared" si="20"/>
        <v>6.5</v>
      </c>
      <c r="AI85" s="20"/>
      <c r="AJ85" s="20"/>
      <c r="AK85" s="20">
        <f t="shared" si="21"/>
        <v>66.3</v>
      </c>
      <c r="AL85" s="20">
        <f>(AK85/100)*'Data &amp; ANOVA'!$S$7</f>
        <v>0.15095765084873897</v>
      </c>
      <c r="AM85" s="20">
        <f>'Data &amp; ANOVA'!$S$7-AL85</f>
        <v>7.6731113628997066E-2</v>
      </c>
      <c r="AN85" s="20">
        <f t="shared" si="22"/>
        <v>1.0856703459591019</v>
      </c>
    </row>
    <row r="86" spans="2:40" x14ac:dyDescent="0.25">
      <c r="B86" s="53">
        <f t="shared" si="11"/>
        <v>7.1127777777777768</v>
      </c>
      <c r="C86" s="20"/>
      <c r="D86" s="20"/>
      <c r="E86" s="20">
        <f t="shared" si="12"/>
        <v>36.700000000000003</v>
      </c>
      <c r="F86" s="20">
        <f>(E86/100)*'Data &amp; ANOVA'!$S$7</f>
        <v>8.3561776563329138E-2</v>
      </c>
      <c r="G86" s="20">
        <f>'Data &amp; ANOVA'!$S$7-F86</f>
        <v>0.1441269879144069</v>
      </c>
      <c r="H86" s="20">
        <f t="shared" si="13"/>
        <v>0.45528285416728786</v>
      </c>
      <c r="J86" s="53">
        <f t="shared" si="14"/>
        <v>7.2655172413793103</v>
      </c>
      <c r="K86" s="20"/>
      <c r="L86" s="20"/>
      <c r="M86" s="20">
        <f t="shared" si="15"/>
        <v>54</v>
      </c>
      <c r="N86" s="20">
        <f>(M86/100)*'Data &amp; ANOVA'!$S$7</f>
        <v>0.12295193281797746</v>
      </c>
      <c r="O86" s="20">
        <f>'Data &amp; ANOVA'!$S$7-N86</f>
        <v>0.10473683165975857</v>
      </c>
      <c r="P86" s="20">
        <f t="shared" si="23"/>
        <v>0.77652878949899651</v>
      </c>
      <c r="R86" s="53">
        <f t="shared" si="16"/>
        <v>7.1808333333333341</v>
      </c>
      <c r="S86" s="20"/>
      <c r="T86" s="20"/>
      <c r="U86" s="20">
        <f t="shared" si="17"/>
        <v>60.9</v>
      </c>
      <c r="V86" s="20">
        <f>(U86/100)*'Data &amp; ANOVA'!$S$7</f>
        <v>0.13866245756694123</v>
      </c>
      <c r="W86" s="20">
        <f>'Data &amp; ANOVA'!$S$7-V86</f>
        <v>8.90263069107948E-2</v>
      </c>
      <c r="X86" s="20">
        <f t="shared" si="24"/>
        <v>0.93904771899677109</v>
      </c>
      <c r="Z86" s="53">
        <f t="shared" si="18"/>
        <v>7.0233333333333325</v>
      </c>
      <c r="AA86" s="20"/>
      <c r="AB86" s="20"/>
      <c r="AC86" s="20">
        <f t="shared" si="19"/>
        <v>69.400000000000006</v>
      </c>
      <c r="AD86" s="20">
        <f>(AC86/100)*'Data &amp; ANOVA'!$S$7</f>
        <v>0.15801600254754883</v>
      </c>
      <c r="AE86" s="20">
        <f>'Data &amp; ANOVA'!$S$7-AD86</f>
        <v>6.9672761930187205E-2</v>
      </c>
      <c r="AF86" s="20">
        <f t="shared" si="25"/>
        <v>1.1841701770297566</v>
      </c>
      <c r="AH86" s="53">
        <f t="shared" si="20"/>
        <v>7</v>
      </c>
      <c r="AI86" s="20"/>
      <c r="AJ86" s="20"/>
      <c r="AK86" s="20">
        <f t="shared" si="21"/>
        <v>71</v>
      </c>
      <c r="AL86" s="20">
        <f>(AK86/100)*'Data &amp; ANOVA'!$S$7</f>
        <v>0.16165902277919258</v>
      </c>
      <c r="AM86" s="20">
        <f>'Data &amp; ANOVA'!$S$7-AL86</f>
        <v>6.6029741698543448E-2</v>
      </c>
      <c r="AN86" s="20">
        <f t="shared" si="22"/>
        <v>1.2358723533309444</v>
      </c>
    </row>
    <row r="87" spans="2:40" x14ac:dyDescent="0.25">
      <c r="B87" s="53">
        <f t="shared" si="11"/>
        <v>7.6208333333333318</v>
      </c>
      <c r="C87" s="20"/>
      <c r="D87" s="20"/>
      <c r="E87" s="20">
        <f t="shared" si="12"/>
        <v>40.5</v>
      </c>
      <c r="F87" s="20">
        <f>(E87/100)*'Data &amp; ANOVA'!$S$7</f>
        <v>9.2213949613483101E-2</v>
      </c>
      <c r="G87" s="20">
        <f>'Data &amp; ANOVA'!$S$7-F87</f>
        <v>0.13547481486425295</v>
      </c>
      <c r="H87" s="20">
        <f t="shared" si="13"/>
        <v>0.51719187076583428</v>
      </c>
      <c r="J87" s="53">
        <f t="shared" si="14"/>
        <v>7.7844827586206895</v>
      </c>
      <c r="K87" s="20"/>
      <c r="L87" s="20"/>
      <c r="M87" s="20">
        <f t="shared" si="15"/>
        <v>58.2</v>
      </c>
      <c r="N87" s="20">
        <f>(M87/100)*'Data &amp; ANOVA'!$S$7</f>
        <v>0.13251486092604239</v>
      </c>
      <c r="O87" s="20">
        <f>'Data &amp; ANOVA'!$S$7-N87</f>
        <v>9.5173903551693639E-2</v>
      </c>
      <c r="P87" s="20">
        <f t="shared" si="23"/>
        <v>0.87227384645738093</v>
      </c>
      <c r="R87" s="53">
        <f t="shared" si="16"/>
        <v>7.6937500000000005</v>
      </c>
      <c r="S87" s="20"/>
      <c r="T87" s="20"/>
      <c r="U87" s="20">
        <f t="shared" si="17"/>
        <v>65.400000000000006</v>
      </c>
      <c r="V87" s="20">
        <f>(U87/100)*'Data &amp; ANOVA'!$S$7</f>
        <v>0.14890845196843938</v>
      </c>
      <c r="W87" s="20">
        <f>'Data &amp; ANOVA'!$S$7-V87</f>
        <v>7.8780312509296652E-2</v>
      </c>
      <c r="X87" s="20">
        <f t="shared" si="24"/>
        <v>1.061316503924413</v>
      </c>
      <c r="Z87" s="53">
        <f t="shared" si="18"/>
        <v>7.5249999999999986</v>
      </c>
      <c r="AA87" s="20"/>
      <c r="AB87" s="20"/>
      <c r="AC87" s="20">
        <f t="shared" si="19"/>
        <v>73.599999999999994</v>
      </c>
      <c r="AD87" s="20">
        <f>(AC87/100)*'Data &amp; ANOVA'!$S$7</f>
        <v>0.16757893065561372</v>
      </c>
      <c r="AE87" s="20">
        <f>'Data &amp; ANOVA'!$S$7-AD87</f>
        <v>6.0109833822122316E-2</v>
      </c>
      <c r="AF87" s="20">
        <f t="shared" si="25"/>
        <v>1.3318061758358208</v>
      </c>
      <c r="AH87" s="53">
        <f t="shared" si="20"/>
        <v>7.5</v>
      </c>
      <c r="AI87" s="20"/>
      <c r="AJ87" s="20"/>
      <c r="AK87" s="20">
        <f t="shared" si="21"/>
        <v>75.5</v>
      </c>
      <c r="AL87" s="20">
        <f>(AK87/100)*'Data &amp; ANOVA'!$S$7</f>
        <v>0.17190501718069071</v>
      </c>
      <c r="AM87" s="20">
        <f>'Data &amp; ANOVA'!$S$7-AL87</f>
        <v>5.5783747297045327E-2</v>
      </c>
      <c r="AN87" s="20">
        <f t="shared" si="22"/>
        <v>1.404495065766737</v>
      </c>
    </row>
    <row r="88" spans="2:40" x14ac:dyDescent="0.25">
      <c r="B88" s="53">
        <f t="shared" si="11"/>
        <v>8.1288888888888877</v>
      </c>
      <c r="C88" s="20"/>
      <c r="D88" s="20"/>
      <c r="E88" s="20">
        <f t="shared" si="12"/>
        <v>43.8</v>
      </c>
      <c r="F88" s="20">
        <f>(E88/100)*'Data &amp; ANOVA'!$S$7</f>
        <v>9.9727678841248377E-2</v>
      </c>
      <c r="G88" s="20">
        <f>'Data &amp; ANOVA'!$S$7-F88</f>
        <v>0.12796108563648767</v>
      </c>
      <c r="H88" s="20">
        <f t="shared" si="13"/>
        <v>0.57425142641777271</v>
      </c>
      <c r="J88" s="53">
        <f t="shared" si="14"/>
        <v>8.3034482758620687</v>
      </c>
      <c r="K88" s="20"/>
      <c r="L88" s="20"/>
      <c r="M88" s="20">
        <f t="shared" si="15"/>
        <v>62.5</v>
      </c>
      <c r="N88" s="20">
        <f>(M88/100)*'Data &amp; ANOVA'!$S$7</f>
        <v>0.14230547779858502</v>
      </c>
      <c r="O88" s="20">
        <f>'Data &amp; ANOVA'!$S$7-N88</f>
        <v>8.5383286679151016E-2</v>
      </c>
      <c r="P88" s="20">
        <f t="shared" si="23"/>
        <v>0.98082925301172619</v>
      </c>
      <c r="R88" s="53">
        <f t="shared" si="16"/>
        <v>8.206666666666667</v>
      </c>
      <c r="S88" s="20"/>
      <c r="T88" s="20"/>
      <c r="U88" s="20">
        <f t="shared" si="17"/>
        <v>69.099999999999994</v>
      </c>
      <c r="V88" s="20">
        <f>(U88/100)*'Data &amp; ANOVA'!$S$7</f>
        <v>0.1573329362541156</v>
      </c>
      <c r="W88" s="20">
        <f>'Data &amp; ANOVA'!$S$7-V88</f>
        <v>7.0355828223620437E-2</v>
      </c>
      <c r="X88" s="20">
        <f t="shared" si="24"/>
        <v>1.1744140020843916</v>
      </c>
      <c r="Z88" s="53">
        <f t="shared" si="18"/>
        <v>8.0266666666666655</v>
      </c>
      <c r="AA88" s="20"/>
      <c r="AB88" s="20"/>
      <c r="AC88" s="20">
        <f t="shared" si="19"/>
        <v>77.7</v>
      </c>
      <c r="AD88" s="20">
        <f>(AC88/100)*'Data &amp; ANOVA'!$S$7</f>
        <v>0.1769141699992009</v>
      </c>
      <c r="AE88" s="20">
        <f>'Data &amp; ANOVA'!$S$7-AD88</f>
        <v>5.0774594478535134E-2</v>
      </c>
      <c r="AF88" s="20">
        <f t="shared" si="25"/>
        <v>1.5005835075220184</v>
      </c>
      <c r="AH88" s="53">
        <f t="shared" si="20"/>
        <v>8</v>
      </c>
      <c r="AI88" s="20"/>
      <c r="AJ88" s="20"/>
      <c r="AK88" s="20">
        <f t="shared" si="21"/>
        <v>79.3</v>
      </c>
      <c r="AL88" s="20">
        <f>(AK88/100)*'Data &amp; ANOVA'!$S$7</f>
        <v>0.18055719023084466</v>
      </c>
      <c r="AM88" s="20">
        <f>'Data &amp; ANOVA'!$S$7-AL88</f>
        <v>4.7131574246891378E-2</v>
      </c>
      <c r="AN88" s="20">
        <f t="shared" si="22"/>
        <v>1.5730344830460945</v>
      </c>
    </row>
    <row r="89" spans="2:40" x14ac:dyDescent="0.25">
      <c r="B89" s="53">
        <f t="shared" si="11"/>
        <v>8.6369444444444436</v>
      </c>
      <c r="C89" s="20"/>
      <c r="D89" s="20"/>
      <c r="E89" s="20">
        <f t="shared" si="12"/>
        <v>47.6</v>
      </c>
      <c r="F89" s="20">
        <f>(E89/100)*'Data &amp; ANOVA'!$S$7</f>
        <v>0.10837985189140235</v>
      </c>
      <c r="G89" s="20">
        <f>'Data &amp; ANOVA'!$S$7-F89</f>
        <v>0.11930891258633368</v>
      </c>
      <c r="H89" s="20">
        <f t="shared" si="13"/>
        <v>0.64426159199042188</v>
      </c>
      <c r="J89" s="53">
        <f t="shared" si="14"/>
        <v>8.8224137931034488</v>
      </c>
      <c r="K89" s="20"/>
      <c r="L89" s="20"/>
      <c r="M89" s="20">
        <f t="shared" si="15"/>
        <v>66.8</v>
      </c>
      <c r="N89" s="20">
        <f>(M89/100)*'Data &amp; ANOVA'!$S$7</f>
        <v>0.15209609467112764</v>
      </c>
      <c r="O89" s="20">
        <f>'Data &amp; ANOVA'!$S$7-N89</f>
        <v>7.5592669806608392E-2</v>
      </c>
      <c r="P89" s="20">
        <f t="shared" si="23"/>
        <v>1.1026203100656482</v>
      </c>
      <c r="R89" s="53">
        <f t="shared" si="16"/>
        <v>8.7195833333333344</v>
      </c>
      <c r="S89" s="20"/>
      <c r="T89" s="20"/>
      <c r="U89" s="20">
        <f t="shared" si="17"/>
        <v>72.900000000000006</v>
      </c>
      <c r="V89" s="20">
        <f>(U89/100)*'Data &amp; ANOVA'!$S$7</f>
        <v>0.1659851093042696</v>
      </c>
      <c r="W89" s="20">
        <f>'Data &amp; ANOVA'!$S$7-V89</f>
        <v>6.1703655173466432E-2</v>
      </c>
      <c r="X89" s="20">
        <f t="shared" si="24"/>
        <v>1.3056364581024367</v>
      </c>
      <c r="Z89" s="51">
        <f t="shared" si="18"/>
        <v>8.5283333333333324</v>
      </c>
      <c r="AA89" s="2"/>
      <c r="AB89" s="2"/>
      <c r="AC89" s="2">
        <f t="shared" si="19"/>
        <v>81.2</v>
      </c>
      <c r="AD89" s="2">
        <f>(AC89/100)*'Data &amp; ANOVA'!$S$7</f>
        <v>0.18488327675592167</v>
      </c>
      <c r="AE89" s="2">
        <f>'Data &amp; ANOVA'!$S$7-AD89</f>
        <v>4.2805487721814361E-2</v>
      </c>
      <c r="AF89" s="2">
        <f t="shared" si="25"/>
        <v>1.6713133161521883</v>
      </c>
      <c r="AH89" s="51">
        <f t="shared" si="20"/>
        <v>8.5</v>
      </c>
      <c r="AI89" s="2"/>
      <c r="AJ89" s="2"/>
      <c r="AK89" s="2">
        <f t="shared" si="21"/>
        <v>82.9</v>
      </c>
      <c r="AL89" s="2">
        <f>(AK89/100)*'Data &amp; ANOVA'!$S$7</f>
        <v>0.18875398575204319</v>
      </c>
      <c r="AM89" s="2">
        <f>'Data &amp; ANOVA'!$S$7-AL89</f>
        <v>3.8934778725692842E-2</v>
      </c>
      <c r="AN89" s="2">
        <f t="shared" si="22"/>
        <v>1.7640897198088048</v>
      </c>
    </row>
    <row r="90" spans="2:40" x14ac:dyDescent="0.25">
      <c r="B90" s="53">
        <f t="shared" si="11"/>
        <v>9.1449999999999996</v>
      </c>
      <c r="C90" s="20"/>
      <c r="D90" s="20"/>
      <c r="E90" s="20">
        <f t="shared" si="12"/>
        <v>50.9</v>
      </c>
      <c r="F90" s="20">
        <f>(E90/100)*'Data &amp; ANOVA'!$S$7</f>
        <v>0.11589358111916764</v>
      </c>
      <c r="G90" s="20">
        <f>'Data &amp; ANOVA'!$S$7-F90</f>
        <v>0.11179518335856839</v>
      </c>
      <c r="H90" s="20">
        <f t="shared" si="13"/>
        <v>0.70930914851694338</v>
      </c>
      <c r="J90" s="53">
        <f t="shared" si="14"/>
        <v>9.341379310344827</v>
      </c>
      <c r="K90" s="20"/>
      <c r="L90" s="20"/>
      <c r="M90" s="20">
        <f t="shared" si="15"/>
        <v>70.8</v>
      </c>
      <c r="N90" s="20">
        <f>(M90/100)*'Data &amp; ANOVA'!$S$7</f>
        <v>0.16120364525023712</v>
      </c>
      <c r="O90" s="20">
        <f>'Data &amp; ANOVA'!$S$7-N90</f>
        <v>6.6485119227498918E-2</v>
      </c>
      <c r="P90" s="20">
        <f t="shared" si="23"/>
        <v>1.2310014767138555</v>
      </c>
      <c r="R90" s="53">
        <f t="shared" si="16"/>
        <v>9.2324999999999999</v>
      </c>
      <c r="S90" s="20"/>
      <c r="T90" s="20"/>
      <c r="U90" s="20">
        <f t="shared" si="17"/>
        <v>76.5</v>
      </c>
      <c r="V90" s="20">
        <f>(U90/100)*'Data &amp; ANOVA'!$S$7</f>
        <v>0.17418190482546808</v>
      </c>
      <c r="W90" s="20">
        <f>'Data &amp; ANOVA'!$S$7-V90</f>
        <v>5.3506859652267952E-2</v>
      </c>
      <c r="X90" s="20">
        <f t="shared" si="24"/>
        <v>1.4481697648379785</v>
      </c>
      <c r="Z90" s="51">
        <f t="shared" si="18"/>
        <v>9.0299999999999994</v>
      </c>
      <c r="AA90" s="2"/>
      <c r="AB90" s="2"/>
      <c r="AC90" s="2">
        <f t="shared" si="19"/>
        <v>84.8</v>
      </c>
      <c r="AD90" s="2">
        <f>(AC90/100)*'Data &amp; ANOVA'!$S$7</f>
        <v>0.19308007227712015</v>
      </c>
      <c r="AE90" s="2">
        <f>'Data &amp; ANOVA'!$S$7-AD90</f>
        <v>3.4608692200615881E-2</v>
      </c>
      <c r="AF90" s="2">
        <f t="shared" si="25"/>
        <v>1.8838747581358606</v>
      </c>
      <c r="AH90" s="51">
        <f t="shared" si="20"/>
        <v>9</v>
      </c>
      <c r="AI90" s="2"/>
      <c r="AJ90" s="2"/>
      <c r="AK90" s="2">
        <f t="shared" si="21"/>
        <v>86.4</v>
      </c>
      <c r="AL90" s="2">
        <f>(AK90/100)*'Data &amp; ANOVA'!$S$7</f>
        <v>0.19672309250876396</v>
      </c>
      <c r="AM90" s="2">
        <f>'Data &amp; ANOVA'!$S$7-AL90</f>
        <v>3.0965671968972069E-2</v>
      </c>
      <c r="AN90" s="2">
        <f t="shared" si="22"/>
        <v>1.9930983905754129</v>
      </c>
    </row>
    <row r="91" spans="2:40" x14ac:dyDescent="0.25">
      <c r="B91" s="53">
        <f t="shared" si="11"/>
        <v>9.6530555555555537</v>
      </c>
      <c r="C91" s="20"/>
      <c r="D91" s="20"/>
      <c r="E91" s="20">
        <f t="shared" si="12"/>
        <v>54.2</v>
      </c>
      <c r="F91" s="20">
        <f>(E91/100)*'Data &amp; ANOVA'!$S$7</f>
        <v>0.12340731034693293</v>
      </c>
      <c r="G91" s="20">
        <f>'Data &amp; ANOVA'!$S$7-F91</f>
        <v>0.1042814541308031</v>
      </c>
      <c r="H91" s="20">
        <f t="shared" si="13"/>
        <v>0.77888409219727917</v>
      </c>
      <c r="J91" s="53">
        <f t="shared" si="14"/>
        <v>9.8603448275862071</v>
      </c>
      <c r="K91" s="20"/>
      <c r="L91" s="20"/>
      <c r="M91" s="20">
        <f t="shared" si="15"/>
        <v>74.599999999999994</v>
      </c>
      <c r="N91" s="20">
        <f>(M91/100)*'Data &amp; ANOVA'!$S$7</f>
        <v>0.16985581830039109</v>
      </c>
      <c r="O91" s="20">
        <f>'Data &amp; ANOVA'!$S$7-N91</f>
        <v>5.783294617734494E-2</v>
      </c>
      <c r="P91" s="20">
        <f t="shared" si="23"/>
        <v>1.3704210119636007</v>
      </c>
      <c r="R91" s="53">
        <f t="shared" si="16"/>
        <v>9.7454166666666673</v>
      </c>
      <c r="S91" s="20"/>
      <c r="T91" s="20"/>
      <c r="U91" s="20">
        <f t="shared" si="17"/>
        <v>79.8</v>
      </c>
      <c r="V91" s="20">
        <f>(U91/100)*'Data &amp; ANOVA'!$S$7</f>
        <v>0.18169563405323333</v>
      </c>
      <c r="W91" s="20">
        <f>'Data &amp; ANOVA'!$S$7-V91</f>
        <v>4.5993130424502704E-2</v>
      </c>
      <c r="X91" s="20">
        <f t="shared" si="24"/>
        <v>1.5994875815809317</v>
      </c>
      <c r="Z91" s="51">
        <f t="shared" si="18"/>
        <v>9.5316666666666645</v>
      </c>
      <c r="AA91" s="2"/>
      <c r="AB91" s="2"/>
      <c r="AC91" s="2">
        <f t="shared" si="19"/>
        <v>87.9</v>
      </c>
      <c r="AD91" s="2">
        <f>(AC91/100)*'Data &amp; ANOVA'!$S$7</f>
        <v>0.20013842397592999</v>
      </c>
      <c r="AE91" s="2">
        <f>'Data &amp; ANOVA'!$S$7-AD91</f>
        <v>2.7550340501806048E-2</v>
      </c>
      <c r="AF91" s="2">
        <f t="shared" si="25"/>
        <v>2.1119647333853964</v>
      </c>
      <c r="AH91" s="51">
        <f t="shared" si="20"/>
        <v>9.5</v>
      </c>
      <c r="AI91" s="2"/>
      <c r="AJ91" s="2"/>
      <c r="AK91" s="2">
        <f t="shared" si="21"/>
        <v>89.8</v>
      </c>
      <c r="AL91" s="2">
        <f>(AK91/100)*'Data &amp; ANOVA'!$S$7</f>
        <v>0.20446451050100697</v>
      </c>
      <c r="AM91" s="2">
        <f>'Data &amp; ANOVA'!$S$7-AL91</f>
        <v>2.3224253976729059E-2</v>
      </c>
      <c r="AN91" s="2">
        <f t="shared" si="22"/>
        <v>2.2807804630271935</v>
      </c>
    </row>
    <row r="92" spans="2:40" x14ac:dyDescent="0.25">
      <c r="B92" s="53">
        <f t="shared" si="11"/>
        <v>10.16111111111111</v>
      </c>
      <c r="C92" s="20"/>
      <c r="D92" s="20"/>
      <c r="E92" s="20">
        <f t="shared" si="12"/>
        <v>57.5</v>
      </c>
      <c r="F92" s="20">
        <f>(E92/100)*'Data &amp; ANOVA'!$S$7</f>
        <v>0.13092103957469822</v>
      </c>
      <c r="G92" s="20">
        <f>'Data &amp; ANOVA'!$S$7-F92</f>
        <v>9.6767724903037811E-2</v>
      </c>
      <c r="H92" s="20">
        <f t="shared" si="13"/>
        <v>0.85366410738704712</v>
      </c>
      <c r="J92" s="53">
        <f t="shared" si="14"/>
        <v>10.379310344827585</v>
      </c>
      <c r="K92" s="20"/>
      <c r="L92" s="20"/>
      <c r="M92" s="20">
        <f t="shared" si="15"/>
        <v>78.599999999999994</v>
      </c>
      <c r="N92" s="20">
        <f>(M92/100)*'Data &amp; ANOVA'!$S$7</f>
        <v>0.17896336887950051</v>
      </c>
      <c r="O92" s="20">
        <f>'Data &amp; ANOVA'!$S$7-N92</f>
        <v>4.8725395598235521E-2</v>
      </c>
      <c r="P92" s="20">
        <f t="shared" si="23"/>
        <v>1.5417792639602854</v>
      </c>
      <c r="R92" s="51">
        <f t="shared" si="16"/>
        <v>10.258333333333333</v>
      </c>
      <c r="S92" s="2"/>
      <c r="T92" s="2"/>
      <c r="U92" s="2">
        <f t="shared" si="17"/>
        <v>82.9</v>
      </c>
      <c r="V92" s="2">
        <f>(U92/100)*'Data &amp; ANOVA'!$S$7</f>
        <v>0.18875398575204319</v>
      </c>
      <c r="W92" s="2">
        <f>'Data &amp; ANOVA'!$S$7-V92</f>
        <v>3.8934778725692842E-2</v>
      </c>
      <c r="X92" s="2">
        <f t="shared" si="24"/>
        <v>1.7660917224794777</v>
      </c>
      <c r="Z92" s="51">
        <f t="shared" si="18"/>
        <v>10.033333333333331</v>
      </c>
      <c r="AA92" s="2"/>
      <c r="AB92" s="2"/>
      <c r="AC92" s="2">
        <f t="shared" si="19"/>
        <v>90.5</v>
      </c>
      <c r="AD92" s="2">
        <f>(AC92/100)*'Data &amp; ANOVA'!$S$7</f>
        <v>0.20605833185235112</v>
      </c>
      <c r="AE92" s="2">
        <f>'Data &amp; ANOVA'!$S$7-AD92</f>
        <v>2.1630432625384916E-2</v>
      </c>
      <c r="AF92" s="2">
        <f t="shared" si="25"/>
        <v>2.3538783873815965</v>
      </c>
      <c r="AH92" s="51">
        <f t="shared" si="20"/>
        <v>10</v>
      </c>
      <c r="AI92" s="2"/>
      <c r="AJ92" s="2"/>
      <c r="AK92" s="2">
        <f t="shared" si="21"/>
        <v>92.6</v>
      </c>
      <c r="AL92" s="2">
        <f>(AK92/100)*'Data &amp; ANOVA'!$S$7</f>
        <v>0.21083979590638355</v>
      </c>
      <c r="AM92" s="2">
        <f>'Data &amp; ANOVA'!$S$7-AL92</f>
        <v>1.6848968571352485E-2</v>
      </c>
      <c r="AN92" s="2">
        <f t="shared" si="22"/>
        <v>2.6016881831072931</v>
      </c>
    </row>
    <row r="93" spans="2:40" x14ac:dyDescent="0.25">
      <c r="B93" s="53">
        <f t="shared" si="11"/>
        <v>10.669166666666666</v>
      </c>
      <c r="C93" s="20"/>
      <c r="D93" s="20"/>
      <c r="E93" s="20">
        <f t="shared" si="12"/>
        <v>60.9</v>
      </c>
      <c r="F93" s="20">
        <f>(E93/100)*'Data &amp; ANOVA'!$S$7</f>
        <v>0.13866245756694123</v>
      </c>
      <c r="G93" s="20">
        <f>'Data &amp; ANOVA'!$S$7-F93</f>
        <v>8.90263069107948E-2</v>
      </c>
      <c r="H93" s="20">
        <f t="shared" si="13"/>
        <v>0.93704571632609812</v>
      </c>
      <c r="J93" s="51">
        <f t="shared" si="14"/>
        <v>10.898275862068965</v>
      </c>
      <c r="K93" s="2"/>
      <c r="L93" s="2"/>
      <c r="M93" s="2">
        <f t="shared" si="15"/>
        <v>81.7</v>
      </c>
      <c r="N93" s="2">
        <f>(M93/100)*'Data &amp; ANOVA'!$S$7</f>
        <v>0.18602172057831035</v>
      </c>
      <c r="O93" s="2">
        <f>'Data &amp; ANOVA'!$S$7-N93</f>
        <v>4.1667043899425688E-2</v>
      </c>
      <c r="P93" s="2">
        <f t="shared" si="23"/>
        <v>1.6982691261407163</v>
      </c>
      <c r="R93" s="51">
        <f t="shared" si="16"/>
        <v>10.77125</v>
      </c>
      <c r="S93" s="2"/>
      <c r="T93" s="2"/>
      <c r="U93" s="2">
        <f t="shared" si="17"/>
        <v>86.2</v>
      </c>
      <c r="V93" s="2">
        <f>(U93/100)*'Data &amp; ANOVA'!$S$7</f>
        <v>0.19626771497980847</v>
      </c>
      <c r="W93" s="2">
        <f>'Data &amp; ANOVA'!$S$7-V93</f>
        <v>3.1421049497927567E-2</v>
      </c>
      <c r="X93" s="2">
        <f t="shared" si="24"/>
        <v>1.9805015938249324</v>
      </c>
      <c r="Z93" s="51">
        <f t="shared" si="18"/>
        <v>10.534999999999998</v>
      </c>
      <c r="AA93" s="2"/>
      <c r="AB93" s="2"/>
      <c r="AC93" s="2">
        <f t="shared" si="19"/>
        <v>93.3</v>
      </c>
      <c r="AD93" s="2">
        <f>(AC93/100)*'Data &amp; ANOVA'!$S$7</f>
        <v>0.21243361725772769</v>
      </c>
      <c r="AE93" s="2">
        <f>'Data &amp; ANOVA'!$S$7-AD93</f>
        <v>1.5255147220008342E-2</v>
      </c>
      <c r="AF93" s="2">
        <f t="shared" si="25"/>
        <v>2.7030626595911693</v>
      </c>
      <c r="AH93" s="51">
        <f t="shared" si="20"/>
        <v>10.5</v>
      </c>
      <c r="AI93" s="2"/>
      <c r="AJ93" s="2"/>
      <c r="AK93" s="2">
        <f t="shared" si="21"/>
        <v>95.4</v>
      </c>
      <c r="AL93" s="2">
        <f>(AK93/100)*'Data &amp; ANOVA'!$S$7</f>
        <v>0.21721508131176021</v>
      </c>
      <c r="AM93" s="2">
        <f>'Data &amp; ANOVA'!$S$7-AL93</f>
        <v>1.0473683165975828E-2</v>
      </c>
      <c r="AN93" s="2">
        <f t="shared" si="22"/>
        <v>3.0771118798223718</v>
      </c>
    </row>
    <row r="94" spans="2:40" x14ac:dyDescent="0.25">
      <c r="B94" s="53">
        <f t="shared" si="11"/>
        <v>11.17722222222222</v>
      </c>
      <c r="C94" s="20"/>
      <c r="D94" s="20"/>
      <c r="E94" s="20">
        <f t="shared" si="12"/>
        <v>63.9</v>
      </c>
      <c r="F94" s="20">
        <f>(E94/100)*'Data &amp; ANOVA'!$S$7</f>
        <v>0.14549312050127333</v>
      </c>
      <c r="G94" s="20">
        <f>'Data &amp; ANOVA'!$S$7-F94</f>
        <v>8.2195643976462701E-2</v>
      </c>
      <c r="H94" s="20">
        <f t="shared" si="13"/>
        <v>1.0168753179785832</v>
      </c>
      <c r="J94" s="51">
        <f t="shared" si="14"/>
        <v>11.417241379310344</v>
      </c>
      <c r="K94" s="2"/>
      <c r="L94" s="2"/>
      <c r="M94" s="2">
        <f t="shared" si="15"/>
        <v>84.3</v>
      </c>
      <c r="N94" s="2">
        <f>(M94/100)*'Data &amp; ANOVA'!$S$7</f>
        <v>0.19194162845473148</v>
      </c>
      <c r="O94" s="2">
        <f>'Data &amp; ANOVA'!$S$7-N94</f>
        <v>3.5747136023004555E-2</v>
      </c>
      <c r="P94" s="2">
        <f t="shared" si="23"/>
        <v>1.8515094736338291</v>
      </c>
      <c r="R94" s="51">
        <f t="shared" si="16"/>
        <v>11.284166666666668</v>
      </c>
      <c r="S94" s="2"/>
      <c r="T94" s="2"/>
      <c r="U94" s="2">
        <f t="shared" si="17"/>
        <v>89.3</v>
      </c>
      <c r="V94" s="2">
        <f>(U94/100)*'Data &amp; ANOVA'!$S$7</f>
        <v>0.20332606667861827</v>
      </c>
      <c r="W94" s="2">
        <f>'Data &amp; ANOVA'!$S$7-V94</f>
        <v>2.4362697799117761E-2</v>
      </c>
      <c r="X94" s="2">
        <f t="shared" si="24"/>
        <v>2.2349264445202306</v>
      </c>
      <c r="Z94" s="51">
        <f t="shared" si="18"/>
        <v>11.036666666666665</v>
      </c>
      <c r="AA94" s="2"/>
      <c r="AB94" s="2"/>
      <c r="AC94" s="2">
        <f t="shared" si="19"/>
        <v>95.7</v>
      </c>
      <c r="AD94" s="2">
        <f>(AC94/100)*'Data &amp; ANOVA'!$S$7</f>
        <v>0.21789814760519341</v>
      </c>
      <c r="AE94" s="2">
        <f>'Data &amp; ANOVA'!$S$7-AD94</f>
        <v>9.7906168725426235E-3</v>
      </c>
      <c r="AF94" s="2">
        <f t="shared" si="25"/>
        <v>3.1465551632885775</v>
      </c>
      <c r="AH94" s="51">
        <f t="shared" si="20"/>
        <v>11</v>
      </c>
      <c r="AI94" s="2"/>
      <c r="AJ94" s="2"/>
      <c r="AK94" s="2">
        <f t="shared" si="21"/>
        <v>97.8</v>
      </c>
      <c r="AL94" s="2">
        <f>(AK94/100)*'Data &amp; ANOVA'!$S$7</f>
        <v>0.22267961165922584</v>
      </c>
      <c r="AM94" s="2">
        <f>'Data &amp; ANOVA'!$S$7-AL94</f>
        <v>5.009152818510193E-3</v>
      </c>
      <c r="AN94" s="2">
        <f t="shared" si="22"/>
        <v>3.8147108229531481</v>
      </c>
    </row>
    <row r="95" spans="2:40" x14ac:dyDescent="0.25">
      <c r="B95" s="53">
        <f t="shared" si="11"/>
        <v>11.685277777777776</v>
      </c>
      <c r="C95" s="20"/>
      <c r="D95" s="20"/>
      <c r="E95" s="20">
        <f t="shared" si="12"/>
        <v>66.8</v>
      </c>
      <c r="F95" s="20">
        <f>(E95/100)*'Data &amp; ANOVA'!$S$7</f>
        <v>0.15209609467112764</v>
      </c>
      <c r="G95" s="20">
        <f>'Data &amp; ANOVA'!$S$7-F95</f>
        <v>7.5592669806608392E-2</v>
      </c>
      <c r="H95" s="20">
        <f t="shared" si="13"/>
        <v>1.1006183073949749</v>
      </c>
      <c r="J95" s="51">
        <f t="shared" si="14"/>
        <v>11.936206896551724</v>
      </c>
      <c r="K95" s="2"/>
      <c r="L95" s="2"/>
      <c r="M95" s="2">
        <f t="shared" si="15"/>
        <v>87.4</v>
      </c>
      <c r="N95" s="2">
        <f>(M95/100)*'Data &amp; ANOVA'!$S$7</f>
        <v>0.19899998015354131</v>
      </c>
      <c r="O95" s="2">
        <f>'Data &amp; ANOVA'!$S$7-N95</f>
        <v>2.8688784324194722E-2</v>
      </c>
      <c r="P95" s="2">
        <f t="shared" si="23"/>
        <v>2.0714733720306597</v>
      </c>
      <c r="R95" s="51">
        <f t="shared" si="16"/>
        <v>11.797083333333333</v>
      </c>
      <c r="S95" s="2"/>
      <c r="T95" s="2"/>
      <c r="U95" s="2">
        <f t="shared" si="17"/>
        <v>90.9</v>
      </c>
      <c r="V95" s="2">
        <f>(U95/100)*'Data &amp; ANOVA'!$S$7</f>
        <v>0.20696908691026206</v>
      </c>
      <c r="W95" s="2">
        <f>'Data &amp; ANOVA'!$S$7-V95</f>
        <v>2.0719677567473976E-2</v>
      </c>
      <c r="X95" s="2">
        <f t="shared" si="24"/>
        <v>2.3968957724652871</v>
      </c>
      <c r="Z95" s="51">
        <f t="shared" si="18"/>
        <v>11.538333333333332</v>
      </c>
      <c r="AA95" s="2"/>
      <c r="AB95" s="2"/>
      <c r="AC95" s="2">
        <f t="shared" si="19"/>
        <v>98.3</v>
      </c>
      <c r="AD95" s="2">
        <f>(AC95/100)*'Data &amp; ANOVA'!$S$7</f>
        <v>0.22381805548161451</v>
      </c>
      <c r="AE95" s="2">
        <f>'Data &amp; ANOVA'!$S$7-AD95</f>
        <v>3.8707089961215191E-3</v>
      </c>
      <c r="AF95" s="2">
        <f t="shared" si="25"/>
        <v>4.0745419349259189</v>
      </c>
      <c r="AH95" s="51">
        <f t="shared" si="20"/>
        <v>11.5</v>
      </c>
      <c r="AI95" s="2"/>
      <c r="AJ95" s="2"/>
      <c r="AK95" s="2">
        <f t="shared" si="21"/>
        <v>100</v>
      </c>
      <c r="AL95" s="2">
        <f>(AK95/100)*'Data &amp; ANOVA'!$S$7</f>
        <v>0.22768876447773603</v>
      </c>
      <c r="AM95" s="2">
        <f>'Data &amp; ANOVA'!$S$7-AL95</f>
        <v>0</v>
      </c>
      <c r="AN95" s="2" t="e">
        <f t="shared" si="22"/>
        <v>#DIV/0!</v>
      </c>
    </row>
    <row r="96" spans="2:40" x14ac:dyDescent="0.25">
      <c r="B96" s="53">
        <f t="shared" si="11"/>
        <v>12.193333333333332</v>
      </c>
      <c r="C96" s="20"/>
      <c r="D96" s="20"/>
      <c r="E96" s="20">
        <f t="shared" si="12"/>
        <v>69.599999999999994</v>
      </c>
      <c r="F96" s="20">
        <f>(E96/100)*'Data &amp; ANOVA'!$S$7</f>
        <v>0.15847138007650427</v>
      </c>
      <c r="G96" s="20">
        <f>'Data &amp; ANOVA'!$S$7-F96</f>
        <v>6.9217384401231763E-2</v>
      </c>
      <c r="H96" s="20">
        <f t="shared" si="13"/>
        <v>1.1887255749052421</v>
      </c>
      <c r="J96" s="51">
        <f t="shared" si="14"/>
        <v>12.455172413793104</v>
      </c>
      <c r="K96" s="2"/>
      <c r="L96" s="2"/>
      <c r="M96" s="2">
        <f t="shared" si="15"/>
        <v>90</v>
      </c>
      <c r="N96" s="2">
        <f>(M96/100)*'Data &amp; ANOVA'!$S$7</f>
        <v>0.20491988802996244</v>
      </c>
      <c r="O96" s="2">
        <f>'Data &amp; ANOVA'!$S$7-N96</f>
        <v>2.2768876447773589E-2</v>
      </c>
      <c r="P96" s="2">
        <f t="shared" si="23"/>
        <v>2.3025850929940463</v>
      </c>
      <c r="R96" s="51">
        <f t="shared" si="16"/>
        <v>12.31</v>
      </c>
      <c r="S96" s="2"/>
      <c r="T96" s="2"/>
      <c r="U96" s="2">
        <f t="shared" si="17"/>
        <v>93.6</v>
      </c>
      <c r="V96" s="2">
        <f>(U96/100)*'Data &amp; ANOVA'!$S$7</f>
        <v>0.21311668355116092</v>
      </c>
      <c r="W96" s="2">
        <f>'Data &amp; ANOVA'!$S$7-V96</f>
        <v>1.4572080926575109E-2</v>
      </c>
      <c r="X96" s="2">
        <f t="shared" si="24"/>
        <v>2.7488721956224649</v>
      </c>
      <c r="Z96" s="51">
        <f t="shared" si="18"/>
        <v>12.04</v>
      </c>
      <c r="AA96" s="2"/>
      <c r="AB96" s="2"/>
      <c r="AC96" s="2">
        <f t="shared" si="19"/>
        <v>100</v>
      </c>
      <c r="AD96" s="2">
        <f>(AC96/100)*'Data &amp; ANOVA'!$S$7</f>
        <v>0.22768876447773603</v>
      </c>
      <c r="AE96" s="2">
        <f>'Data &amp; ANOVA'!$S$7-AD96</f>
        <v>0</v>
      </c>
      <c r="AF96" s="2" t="e">
        <f t="shared" si="25"/>
        <v>#DIV/0!</v>
      </c>
      <c r="AH96" s="16"/>
      <c r="AI96" s="16"/>
      <c r="AJ96" s="16"/>
      <c r="AK96" s="16"/>
      <c r="AL96" s="16"/>
      <c r="AM96" s="16"/>
      <c r="AN96" s="16"/>
    </row>
    <row r="97" spans="2:40" x14ac:dyDescent="0.25">
      <c r="B97" s="53">
        <f t="shared" si="11"/>
        <v>12.701388888888888</v>
      </c>
      <c r="C97" s="20"/>
      <c r="D97" s="20"/>
      <c r="E97" s="20">
        <f t="shared" si="12"/>
        <v>72.5</v>
      </c>
      <c r="F97" s="20">
        <f>(E97/100)*'Data &amp; ANOVA'!$S$7</f>
        <v>0.16507435424635861</v>
      </c>
      <c r="G97" s="20">
        <f>'Data &amp; ANOVA'!$S$7-F97</f>
        <v>6.2614410231377426E-2</v>
      </c>
      <c r="H97" s="20">
        <f t="shared" si="13"/>
        <v>1.2889821786448923</v>
      </c>
      <c r="J97" s="51">
        <f t="shared" si="14"/>
        <v>12.974137931034482</v>
      </c>
      <c r="K97" s="2"/>
      <c r="L97" s="2"/>
      <c r="M97" s="2">
        <f t="shared" si="15"/>
        <v>92.6</v>
      </c>
      <c r="N97" s="2">
        <f>(M97/100)*'Data &amp; ANOVA'!$S$7</f>
        <v>0.21083979590638355</v>
      </c>
      <c r="O97" s="2">
        <f>'Data &amp; ANOVA'!$S$7-N97</f>
        <v>1.6848968571352485E-2</v>
      </c>
      <c r="P97" s="2">
        <f t="shared" si="23"/>
        <v>2.6036901857779662</v>
      </c>
      <c r="R97" s="51">
        <f t="shared" si="16"/>
        <v>12.822916666666668</v>
      </c>
      <c r="S97" s="2"/>
      <c r="T97" s="2"/>
      <c r="U97" s="2">
        <f t="shared" si="17"/>
        <v>95.9</v>
      </c>
      <c r="V97" s="2">
        <f>(U97/100)*'Data &amp; ANOVA'!$S$7</f>
        <v>0.21835352513414888</v>
      </c>
      <c r="W97" s="2">
        <f>'Data &amp; ANOVA'!$S$7-V97</f>
        <v>9.3352393435871539E-3</v>
      </c>
      <c r="X97" s="2">
        <f t="shared" si="24"/>
        <v>3.1941832122778315</v>
      </c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</row>
    <row r="98" spans="2:40" x14ac:dyDescent="0.25">
      <c r="B98" s="53">
        <f t="shared" si="11"/>
        <v>13.209444444444443</v>
      </c>
      <c r="C98" s="20"/>
      <c r="D98" s="20"/>
      <c r="E98" s="20">
        <f t="shared" si="12"/>
        <v>75.099999999999994</v>
      </c>
      <c r="F98" s="20">
        <f>(E98/100)*'Data &amp; ANOVA'!$S$7</f>
        <v>0.17099426212277974</v>
      </c>
      <c r="G98" s="20">
        <f>'Data &amp; ANOVA'!$S$7-F98</f>
        <v>5.6694502354956294E-2</v>
      </c>
      <c r="H98" s="20">
        <f t="shared" si="13"/>
        <v>1.3883003798467559</v>
      </c>
      <c r="J98" s="51">
        <f t="shared" si="14"/>
        <v>13.493103448275862</v>
      </c>
      <c r="K98" s="2"/>
      <c r="L98" s="2"/>
      <c r="M98" s="2">
        <f t="shared" si="15"/>
        <v>95</v>
      </c>
      <c r="N98" s="2">
        <f>(M98/100)*'Data &amp; ANOVA'!$S$7</f>
        <v>0.21630432625384921</v>
      </c>
      <c r="O98" s="2">
        <f>'Data &amp; ANOVA'!$S$7-N98</f>
        <v>1.1384438223886822E-2</v>
      </c>
      <c r="P98" s="2">
        <f t="shared" si="23"/>
        <v>2.9957322735539891</v>
      </c>
      <c r="R98" s="51">
        <f t="shared" si="16"/>
        <v>13.335833333333333</v>
      </c>
      <c r="S98" s="2"/>
      <c r="T98" s="2"/>
      <c r="U98" s="2">
        <f t="shared" si="17"/>
        <v>97.8</v>
      </c>
      <c r="V98" s="2">
        <f>(U98/100)*'Data &amp; ANOVA'!$S$7</f>
        <v>0.22267961165922584</v>
      </c>
      <c r="W98" s="2">
        <f>'Data &amp; ANOVA'!$S$7-V98</f>
        <v>5.009152818510193E-3</v>
      </c>
      <c r="X98" s="2">
        <f t="shared" si="24"/>
        <v>3.8167128256238212</v>
      </c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/>
    </row>
    <row r="99" spans="2:40" x14ac:dyDescent="0.25">
      <c r="B99" s="53">
        <f t="shared" si="11"/>
        <v>13.717499999999998</v>
      </c>
      <c r="C99" s="20"/>
      <c r="D99" s="20"/>
      <c r="E99" s="20">
        <f t="shared" si="12"/>
        <v>77.7</v>
      </c>
      <c r="F99" s="20">
        <f>(E99/100)*'Data &amp; ANOVA'!$S$7</f>
        <v>0.1769141699992009</v>
      </c>
      <c r="G99" s="20">
        <f>'Data &amp; ANOVA'!$S$7-F99</f>
        <v>5.0774594478535134E-2</v>
      </c>
      <c r="H99" s="20">
        <f t="shared" si="13"/>
        <v>1.4985815048513451</v>
      </c>
      <c r="J99" s="51">
        <f t="shared" si="14"/>
        <v>14.012068965517241</v>
      </c>
      <c r="K99" s="2"/>
      <c r="L99" s="2"/>
      <c r="M99" s="2">
        <f t="shared" si="15"/>
        <v>97.3</v>
      </c>
      <c r="N99" s="2">
        <f>(M99/100)*'Data &amp; ANOVA'!$S$7</f>
        <v>0.22154116783683717</v>
      </c>
      <c r="O99" s="2">
        <f>'Data &amp; ANOVA'!$S$7-N99</f>
        <v>6.1475966408988669E-3</v>
      </c>
      <c r="P99" s="2">
        <f t="shared" si="23"/>
        <v>3.611918412977809</v>
      </c>
      <c r="R99" s="51">
        <f t="shared" si="16"/>
        <v>13.848750000000001</v>
      </c>
      <c r="S99" s="2"/>
      <c r="T99" s="2"/>
      <c r="U99" s="2">
        <f t="shared" si="17"/>
        <v>100</v>
      </c>
      <c r="V99" s="2">
        <f>(U99/100)*'Data &amp; ANOVA'!$S$7</f>
        <v>0.22768876447773603</v>
      </c>
      <c r="W99" s="2">
        <f>'Data &amp; ANOVA'!$S$7-V99</f>
        <v>0</v>
      </c>
      <c r="X99" s="2" t="e">
        <f t="shared" si="24"/>
        <v>#DIV/0!</v>
      </c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/>
      <c r="AN99" s="16"/>
    </row>
    <row r="100" spans="2:40" x14ac:dyDescent="0.25">
      <c r="B100" s="51">
        <f t="shared" si="11"/>
        <v>14.225555555555554</v>
      </c>
      <c r="C100" s="2"/>
      <c r="D100" s="2"/>
      <c r="E100" s="2">
        <f t="shared" si="12"/>
        <v>80</v>
      </c>
      <c r="F100" s="2">
        <f>(E100/100)*'Data &amp; ANOVA'!$S$7</f>
        <v>0.18215101158218883</v>
      </c>
      <c r="G100" s="2">
        <f>'Data &amp; ANOVA'!$S$7-F100</f>
        <v>4.5537752895547207E-2</v>
      </c>
      <c r="H100" s="2">
        <f t="shared" si="13"/>
        <v>1.6074359097634274</v>
      </c>
      <c r="J100" s="51">
        <f t="shared" si="14"/>
        <v>14.531034482758621</v>
      </c>
      <c r="K100" s="2"/>
      <c r="L100" s="2"/>
      <c r="M100" s="2">
        <f t="shared" si="15"/>
        <v>99.2</v>
      </c>
      <c r="N100" s="2">
        <f>(M100/100)*'Data &amp; ANOVA'!$S$7</f>
        <v>0.22586725436191415</v>
      </c>
      <c r="O100" s="2">
        <f>'Data &amp; ANOVA'!$S$7-N100</f>
        <v>1.8215101158218783E-3</v>
      </c>
      <c r="P100" s="2">
        <f t="shared" si="23"/>
        <v>4.8283137373023068</v>
      </c>
      <c r="R100" s="16"/>
      <c r="S100" s="16"/>
      <c r="T100" s="16"/>
      <c r="U100" s="16"/>
      <c r="V100" s="16"/>
      <c r="W100" s="16"/>
      <c r="X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/>
      <c r="AM100" s="16"/>
      <c r="AN100" s="16"/>
    </row>
    <row r="101" spans="2:40" x14ac:dyDescent="0.25">
      <c r="B101" s="51">
        <f t="shared" si="11"/>
        <v>14.733611111111109</v>
      </c>
      <c r="C101" s="2"/>
      <c r="D101" s="2"/>
      <c r="E101" s="2">
        <f t="shared" si="12"/>
        <v>82.4</v>
      </c>
      <c r="F101" s="2">
        <f>(E101/100)*'Data &amp; ANOVA'!$S$7</f>
        <v>0.18761554192965452</v>
      </c>
      <c r="G101" s="2">
        <f>'Data &amp; ANOVA'!$S$7-F101</f>
        <v>4.0073222548081516E-2</v>
      </c>
      <c r="H101" s="2">
        <f t="shared" si="13"/>
        <v>1.7352692812733128</v>
      </c>
      <c r="J101" s="51">
        <f t="shared" si="14"/>
        <v>15.049999999999999</v>
      </c>
      <c r="K101" s="2"/>
      <c r="L101" s="2"/>
      <c r="M101" s="2">
        <f t="shared" si="15"/>
        <v>100</v>
      </c>
      <c r="N101" s="2">
        <f>(M101/100)*'Data &amp; ANOVA'!$S$7</f>
        <v>0.22768876447773603</v>
      </c>
      <c r="O101" s="2">
        <f>'Data &amp; ANOVA'!$S$7-N101</f>
        <v>0</v>
      </c>
      <c r="P101" s="2" t="e">
        <f t="shared" si="23"/>
        <v>#DIV/0!</v>
      </c>
      <c r="R101" s="16"/>
      <c r="S101" s="16"/>
      <c r="T101" s="16"/>
      <c r="U101" s="16"/>
      <c r="V101" s="16"/>
      <c r="W101" s="16"/>
      <c r="X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6"/>
      <c r="AM101" s="16"/>
      <c r="AN101" s="16"/>
    </row>
    <row r="102" spans="2:40" x14ac:dyDescent="0.25">
      <c r="B102" s="51">
        <f t="shared" si="11"/>
        <v>15.241666666666664</v>
      </c>
      <c r="C102" s="2"/>
      <c r="D102" s="2"/>
      <c r="E102" s="2">
        <f t="shared" si="12"/>
        <v>85</v>
      </c>
      <c r="F102" s="2">
        <f>(E102/100)*'Data &amp; ANOVA'!$S$7</f>
        <v>0.19353544980607562</v>
      </c>
      <c r="G102" s="2">
        <f>'Data &amp; ANOVA'!$S$7-F102</f>
        <v>3.4153314671660412E-2</v>
      </c>
      <c r="H102" s="2">
        <f t="shared" si="13"/>
        <v>1.895117982215208</v>
      </c>
      <c r="J102" s="17"/>
      <c r="K102" s="17"/>
      <c r="L102" s="17"/>
      <c r="M102" s="17"/>
      <c r="N102" s="17"/>
      <c r="O102" s="17"/>
      <c r="P102" s="17"/>
      <c r="R102" s="16"/>
      <c r="S102" s="16"/>
      <c r="T102" s="16"/>
      <c r="U102" s="16"/>
      <c r="V102" s="16"/>
      <c r="W102" s="16"/>
      <c r="X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6"/>
      <c r="AM102" s="16"/>
      <c r="AN102" s="16"/>
    </row>
    <row r="103" spans="2:40" x14ac:dyDescent="0.25">
      <c r="B103" s="51">
        <f t="shared" si="11"/>
        <v>15.74972222222222</v>
      </c>
      <c r="C103" s="2"/>
      <c r="D103" s="2"/>
      <c r="E103" s="2">
        <f t="shared" si="12"/>
        <v>87.2</v>
      </c>
      <c r="F103" s="2">
        <f>(E103/100)*'Data &amp; ANOVA'!$S$7</f>
        <v>0.19854460262458581</v>
      </c>
      <c r="G103" s="2">
        <f>'Data &amp; ANOVA'!$S$7-F103</f>
        <v>2.9144161853150219E-2</v>
      </c>
      <c r="H103" s="2">
        <f t="shared" si="13"/>
        <v>2.0537230123918464</v>
      </c>
      <c r="J103" s="17"/>
      <c r="K103" s="17"/>
      <c r="L103" s="17"/>
      <c r="M103" s="17"/>
      <c r="N103" s="17"/>
      <c r="O103" s="17"/>
      <c r="P103" s="17"/>
      <c r="R103" s="16"/>
      <c r="S103" s="16"/>
      <c r="T103" s="16"/>
      <c r="U103" s="16"/>
      <c r="V103" s="16"/>
      <c r="W103" s="16"/>
      <c r="X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6"/>
      <c r="AM103" s="16"/>
      <c r="AN103" s="16"/>
    </row>
    <row r="104" spans="2:40" x14ac:dyDescent="0.25">
      <c r="B104" s="51">
        <f t="shared" si="11"/>
        <v>16.257777777777775</v>
      </c>
      <c r="C104" s="2"/>
      <c r="D104" s="2"/>
      <c r="E104" s="2">
        <f t="shared" si="12"/>
        <v>88.6</v>
      </c>
      <c r="F104" s="2">
        <f>(E104/100)*'Data &amp; ANOVA'!$S$7</f>
        <v>0.2017322453272741</v>
      </c>
      <c r="G104" s="2">
        <f>'Data &amp; ANOVA'!$S$7-F104</f>
        <v>2.5956519150461932E-2</v>
      </c>
      <c r="H104" s="2">
        <f t="shared" si="13"/>
        <v>2.1695548279169676</v>
      </c>
      <c r="J104" s="17"/>
      <c r="K104" s="17"/>
      <c r="L104" s="17"/>
      <c r="M104" s="17"/>
      <c r="N104" s="17"/>
      <c r="O104" s="17"/>
      <c r="P104" s="17"/>
      <c r="R104" s="16"/>
      <c r="S104" s="16"/>
      <c r="T104" s="16"/>
      <c r="U104" s="16"/>
      <c r="V104" s="16"/>
      <c r="W104" s="16"/>
      <c r="X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6"/>
      <c r="AM104" s="16"/>
      <c r="AN104" s="16"/>
    </row>
    <row r="105" spans="2:40" x14ac:dyDescent="0.25">
      <c r="B105" s="51">
        <f t="shared" si="11"/>
        <v>16.76583333333333</v>
      </c>
      <c r="C105" s="2"/>
      <c r="D105" s="2"/>
      <c r="E105" s="2">
        <f t="shared" si="12"/>
        <v>90.7</v>
      </c>
      <c r="F105" s="2">
        <f>(E105/100)*'Data &amp; ANOVA'!$S$7</f>
        <v>0.20651370938130659</v>
      </c>
      <c r="G105" s="2">
        <f>'Data &amp; ANOVA'!$S$7-F105</f>
        <v>2.1175055096429446E-2</v>
      </c>
      <c r="H105" s="2">
        <f t="shared" si="13"/>
        <v>2.3731537831582084</v>
      </c>
      <c r="J105" s="17"/>
      <c r="K105" s="17"/>
      <c r="L105" s="17"/>
      <c r="M105" s="17"/>
      <c r="N105" s="17"/>
      <c r="O105" s="17"/>
      <c r="P105" s="17"/>
      <c r="R105" s="16"/>
      <c r="S105" s="16"/>
      <c r="T105" s="16"/>
      <c r="U105" s="16"/>
      <c r="V105" s="16"/>
      <c r="W105" s="16"/>
      <c r="X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</row>
    <row r="106" spans="2:40" x14ac:dyDescent="0.25">
      <c r="B106" s="51">
        <f t="shared" si="11"/>
        <v>17.273888888888887</v>
      </c>
      <c r="C106" s="2"/>
      <c r="D106" s="2"/>
      <c r="E106" s="2">
        <f t="shared" si="12"/>
        <v>92.6</v>
      </c>
      <c r="F106" s="2">
        <f>(E106/100)*'Data &amp; ANOVA'!$S$7</f>
        <v>0.21083979590638355</v>
      </c>
      <c r="G106" s="2">
        <f>'Data &amp; ANOVA'!$S$7-F106</f>
        <v>1.6848968571352485E-2</v>
      </c>
      <c r="H106" s="2">
        <f t="shared" si="13"/>
        <v>2.6016881831072931</v>
      </c>
      <c r="J106" s="17"/>
      <c r="K106" s="17"/>
      <c r="L106" s="17"/>
      <c r="M106" s="17"/>
      <c r="N106" s="17"/>
      <c r="O106" s="17"/>
      <c r="P106" s="17"/>
      <c r="R106" s="16"/>
      <c r="S106" s="16"/>
      <c r="T106" s="16"/>
      <c r="U106" s="16"/>
      <c r="V106" s="16"/>
      <c r="W106" s="16"/>
      <c r="X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6"/>
      <c r="AM106" s="16"/>
      <c r="AN106" s="16"/>
    </row>
    <row r="107" spans="2:40" x14ac:dyDescent="0.25">
      <c r="B107" s="51">
        <f t="shared" si="11"/>
        <v>17.781944444444441</v>
      </c>
      <c r="C107" s="2"/>
      <c r="D107" s="2"/>
      <c r="E107" s="2">
        <f t="shared" si="12"/>
        <v>94.5</v>
      </c>
      <c r="F107" s="2">
        <f>(E107/100)*'Data &amp; ANOVA'!$S$7</f>
        <v>0.21516588243146054</v>
      </c>
      <c r="G107" s="2">
        <f>'Data &amp; ANOVA'!$S$7-F107</f>
        <v>1.2522882046275496E-2</v>
      </c>
      <c r="H107" s="2">
        <f t="shared" si="13"/>
        <v>2.8984200910789917</v>
      </c>
      <c r="J107" s="17"/>
      <c r="K107" s="17"/>
      <c r="L107" s="17"/>
      <c r="M107" s="17"/>
      <c r="N107" s="17"/>
      <c r="O107" s="17"/>
      <c r="P107" s="17"/>
      <c r="R107" s="16"/>
      <c r="S107" s="16"/>
      <c r="T107" s="16"/>
      <c r="U107" s="16"/>
      <c r="V107" s="16"/>
      <c r="W107" s="16"/>
      <c r="X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/>
      <c r="AM107" s="16"/>
      <c r="AN107" s="16"/>
    </row>
    <row r="108" spans="2:40" x14ac:dyDescent="0.25">
      <c r="B108" s="51">
        <f t="shared" si="11"/>
        <v>18.29</v>
      </c>
      <c r="C108" s="2"/>
      <c r="D108" s="2"/>
      <c r="E108" s="2">
        <f t="shared" si="12"/>
        <v>96.2</v>
      </c>
      <c r="F108" s="2">
        <f>(E108/100)*'Data &amp; ANOVA'!$S$7</f>
        <v>0.21903659142758208</v>
      </c>
      <c r="G108" s="2">
        <f>'Data &amp; ANOVA'!$S$7-F108</f>
        <v>8.6521730501539496E-3</v>
      </c>
      <c r="H108" s="2">
        <f t="shared" si="13"/>
        <v>3.2681671165850803</v>
      </c>
      <c r="J108" s="17"/>
      <c r="K108" s="17"/>
      <c r="L108" s="17"/>
      <c r="M108" s="17"/>
      <c r="N108" s="17"/>
      <c r="O108" s="17"/>
      <c r="P108" s="17"/>
      <c r="R108" s="16"/>
      <c r="S108" s="16"/>
      <c r="T108" s="16"/>
      <c r="U108" s="16"/>
      <c r="V108" s="16"/>
      <c r="W108" s="16"/>
      <c r="X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6"/>
      <c r="AM108" s="16"/>
      <c r="AN108" s="16"/>
    </row>
    <row r="109" spans="2:40" x14ac:dyDescent="0.25">
      <c r="B109" s="51">
        <f t="shared" si="11"/>
        <v>18.798055555555553</v>
      </c>
      <c r="C109" s="2"/>
      <c r="D109" s="2"/>
      <c r="E109" s="2">
        <f t="shared" si="12"/>
        <v>97.6</v>
      </c>
      <c r="F109" s="2">
        <f>(E109/100)*'Data &amp; ANOVA'!$S$7</f>
        <v>0.22222423413027037</v>
      </c>
      <c r="G109" s="2">
        <f>'Data &amp; ANOVA'!$S$7-F109</f>
        <v>5.4645303474656626E-3</v>
      </c>
      <c r="H109" s="2">
        <f t="shared" si="13"/>
        <v>3.7276994459635189</v>
      </c>
      <c r="J109" s="17"/>
      <c r="K109" s="17"/>
      <c r="L109" s="17"/>
      <c r="M109" s="17"/>
      <c r="N109" s="17"/>
      <c r="O109" s="17"/>
      <c r="P109" s="17"/>
      <c r="R109" s="16"/>
      <c r="S109" s="16"/>
      <c r="T109" s="16"/>
      <c r="U109" s="16"/>
      <c r="V109" s="16"/>
      <c r="W109" s="16"/>
      <c r="X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6"/>
      <c r="AM109" s="16"/>
      <c r="AN109" s="16"/>
    </row>
    <row r="110" spans="2:40" x14ac:dyDescent="0.25">
      <c r="B110" s="51">
        <f t="shared" si="11"/>
        <v>19.306111111111107</v>
      </c>
      <c r="C110" s="2"/>
      <c r="D110" s="2"/>
      <c r="E110" s="2">
        <f t="shared" si="12"/>
        <v>99.2</v>
      </c>
      <c r="F110" s="2">
        <f>(E110/100)*'Data &amp; ANOVA'!$S$7</f>
        <v>0.22586725436191415</v>
      </c>
      <c r="G110" s="2">
        <f>'Data &amp; ANOVA'!$S$7-F110</f>
        <v>1.8215101158218783E-3</v>
      </c>
      <c r="H110" s="2">
        <f t="shared" si="13"/>
        <v>4.8263117346316333</v>
      </c>
      <c r="J110" s="17"/>
      <c r="K110" s="17"/>
      <c r="L110" s="17"/>
      <c r="M110" s="17"/>
      <c r="N110" s="17"/>
      <c r="O110" s="17"/>
      <c r="P110" s="17"/>
      <c r="R110" s="16"/>
      <c r="S110" s="16"/>
      <c r="T110" s="16"/>
      <c r="U110" s="16"/>
      <c r="V110" s="16"/>
      <c r="W110" s="16"/>
      <c r="X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6"/>
      <c r="AM110" s="16"/>
      <c r="AN110" s="16"/>
    </row>
    <row r="111" spans="2:40" x14ac:dyDescent="0.25">
      <c r="B111" s="51">
        <f t="shared" si="11"/>
        <v>19.814166666666665</v>
      </c>
      <c r="C111" s="2"/>
      <c r="D111" s="2"/>
      <c r="E111" s="2">
        <f t="shared" si="12"/>
        <v>100</v>
      </c>
      <c r="F111" s="2">
        <f>(E111/100)*'Data &amp; ANOVA'!$S$7</f>
        <v>0.22768876447773603</v>
      </c>
      <c r="G111" s="2">
        <f>'Data &amp; ANOVA'!$S$7-F111</f>
        <v>0</v>
      </c>
      <c r="H111" s="2" t="e">
        <f t="shared" si="13"/>
        <v>#DIV/0!</v>
      </c>
      <c r="J111" s="17"/>
      <c r="K111" s="17"/>
      <c r="L111" s="17"/>
      <c r="M111" s="17"/>
      <c r="N111" s="17"/>
      <c r="O111" s="17"/>
      <c r="P111" s="17"/>
      <c r="R111" s="16"/>
      <c r="S111" s="16"/>
      <c r="T111" s="16"/>
      <c r="U111" s="16"/>
      <c r="V111" s="16"/>
      <c r="W111" s="16"/>
      <c r="X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6"/>
      <c r="AM111" s="16"/>
      <c r="AN111" s="16"/>
    </row>
    <row r="131" spans="2:40" ht="28.5" x14ac:dyDescent="0.45">
      <c r="B131" s="99" t="s">
        <v>60</v>
      </c>
      <c r="C131" s="99"/>
      <c r="D131" s="99"/>
      <c r="E131" s="99"/>
      <c r="F131" s="99"/>
      <c r="G131" s="99"/>
      <c r="H131" s="99"/>
      <c r="J131" s="99" t="s">
        <v>59</v>
      </c>
      <c r="K131" s="99"/>
      <c r="L131" s="99"/>
      <c r="M131" s="99"/>
      <c r="N131" s="99"/>
      <c r="O131" s="99"/>
      <c r="P131" s="99"/>
      <c r="R131" s="99" t="s">
        <v>58</v>
      </c>
      <c r="S131" s="99"/>
      <c r="T131" s="99"/>
      <c r="U131" s="99"/>
      <c r="V131" s="99"/>
      <c r="W131" s="99"/>
      <c r="X131" s="99"/>
      <c r="Z131" s="99" t="s">
        <v>57</v>
      </c>
      <c r="AA131" s="99"/>
      <c r="AB131" s="99"/>
      <c r="AC131" s="99"/>
      <c r="AD131" s="99"/>
      <c r="AE131" s="99"/>
      <c r="AF131" s="99"/>
      <c r="AH131" s="99" t="s">
        <v>56</v>
      </c>
      <c r="AI131" s="99"/>
      <c r="AJ131" s="99"/>
      <c r="AK131" s="99"/>
      <c r="AL131" s="99"/>
      <c r="AM131" s="99"/>
      <c r="AN131" s="99"/>
    </row>
    <row r="132" spans="2:40" ht="21" x14ac:dyDescent="0.35">
      <c r="B132" s="10" t="s">
        <v>0</v>
      </c>
      <c r="C132" s="2"/>
      <c r="D132" s="10">
        <v>0.3</v>
      </c>
      <c r="E132" s="10" t="s">
        <v>1</v>
      </c>
      <c r="F132" s="11" t="s">
        <v>3</v>
      </c>
      <c r="G132" s="10">
        <v>0.14769599999999999</v>
      </c>
      <c r="H132" s="10" t="s">
        <v>30</v>
      </c>
      <c r="J132" s="10" t="s">
        <v>0</v>
      </c>
      <c r="K132" s="2"/>
      <c r="L132" s="10">
        <v>0.3</v>
      </c>
      <c r="M132" s="10" t="s">
        <v>1</v>
      </c>
      <c r="N132" s="11" t="s">
        <v>3</v>
      </c>
      <c r="O132" s="10">
        <v>0.18551899999999999</v>
      </c>
      <c r="P132" s="10" t="s">
        <v>30</v>
      </c>
      <c r="R132" s="10" t="s">
        <v>0</v>
      </c>
      <c r="S132" s="2"/>
      <c r="T132" s="10">
        <v>0.3</v>
      </c>
      <c r="U132" s="10" t="s">
        <v>1</v>
      </c>
      <c r="V132" s="11" t="s">
        <v>3</v>
      </c>
      <c r="W132" s="10">
        <v>0.22947200000000001</v>
      </c>
      <c r="X132" s="10" t="s">
        <v>30</v>
      </c>
      <c r="Z132" s="10" t="s">
        <v>0</v>
      </c>
      <c r="AA132" s="2"/>
      <c r="AB132" s="10">
        <v>0.3</v>
      </c>
      <c r="AC132" s="10" t="s">
        <v>1</v>
      </c>
      <c r="AD132" s="11" t="s">
        <v>3</v>
      </c>
      <c r="AE132" s="10">
        <v>0.24039099999999999</v>
      </c>
      <c r="AF132" s="10" t="s">
        <v>30</v>
      </c>
      <c r="AH132" s="10" t="s">
        <v>0</v>
      </c>
      <c r="AI132" s="2"/>
      <c r="AJ132" s="10">
        <v>0.3</v>
      </c>
      <c r="AK132" s="10" t="s">
        <v>1</v>
      </c>
      <c r="AL132" s="11" t="s">
        <v>3</v>
      </c>
      <c r="AM132" s="10">
        <v>0.24778800000000001</v>
      </c>
      <c r="AN132" s="10" t="s">
        <v>30</v>
      </c>
    </row>
    <row r="133" spans="2:40" ht="21" x14ac:dyDescent="0.35">
      <c r="B133" s="10" t="s">
        <v>4</v>
      </c>
      <c r="C133" s="2"/>
      <c r="D133" s="12">
        <v>100</v>
      </c>
      <c r="E133" s="10" t="s">
        <v>5</v>
      </c>
      <c r="F133" s="11" t="s">
        <v>3</v>
      </c>
      <c r="G133" s="13">
        <f>G132*60</f>
        <v>8.8617600000000003</v>
      </c>
      <c r="H133" s="10" t="s">
        <v>31</v>
      </c>
      <c r="J133" s="10" t="s">
        <v>4</v>
      </c>
      <c r="K133" s="2"/>
      <c r="L133" s="12">
        <v>200</v>
      </c>
      <c r="M133" s="10" t="s">
        <v>5</v>
      </c>
      <c r="N133" s="11" t="s">
        <v>3</v>
      </c>
      <c r="O133" s="13">
        <f>O132*60</f>
        <v>11.131139999999998</v>
      </c>
      <c r="P133" s="10" t="s">
        <v>31</v>
      </c>
      <c r="R133" s="10" t="s">
        <v>4</v>
      </c>
      <c r="S133" s="2"/>
      <c r="T133" s="12">
        <v>300</v>
      </c>
      <c r="U133" s="10" t="s">
        <v>5</v>
      </c>
      <c r="V133" s="11" t="s">
        <v>3</v>
      </c>
      <c r="W133" s="13">
        <f>W132*60</f>
        <v>13.768320000000001</v>
      </c>
      <c r="X133" s="10" t="s">
        <v>31</v>
      </c>
      <c r="Z133" s="10" t="s">
        <v>4</v>
      </c>
      <c r="AA133" s="2"/>
      <c r="AB133" s="12">
        <v>400</v>
      </c>
      <c r="AC133" s="10" t="s">
        <v>5</v>
      </c>
      <c r="AD133" s="11" t="s">
        <v>3</v>
      </c>
      <c r="AE133" s="13">
        <f>AE132*60</f>
        <v>14.42346</v>
      </c>
      <c r="AF133" s="10" t="s">
        <v>31</v>
      </c>
      <c r="AH133" s="10" t="s">
        <v>4</v>
      </c>
      <c r="AI133" s="2"/>
      <c r="AJ133" s="12">
        <v>500</v>
      </c>
      <c r="AK133" s="10" t="s">
        <v>5</v>
      </c>
      <c r="AL133" s="11" t="s">
        <v>3</v>
      </c>
      <c r="AM133" s="13">
        <f>AM132*60</f>
        <v>14.867280000000001</v>
      </c>
      <c r="AN133" s="10" t="s">
        <v>31</v>
      </c>
    </row>
    <row r="134" spans="2:40" x14ac:dyDescent="0.25">
      <c r="B134" s="2"/>
      <c r="C134" s="2"/>
      <c r="D134" s="2"/>
      <c r="E134" s="2"/>
      <c r="F134" s="2"/>
      <c r="G134" s="2"/>
      <c r="H134" s="6" t="s">
        <v>2</v>
      </c>
      <c r="J134" s="2"/>
      <c r="K134" s="2"/>
      <c r="L134" s="2"/>
      <c r="M134" s="2"/>
      <c r="N134" s="2"/>
      <c r="O134" s="2"/>
      <c r="P134" s="6" t="s">
        <v>2</v>
      </c>
      <c r="R134" s="2"/>
      <c r="S134" s="2"/>
      <c r="T134" s="2"/>
      <c r="U134" s="2"/>
      <c r="V134" s="2"/>
      <c r="W134" s="2"/>
      <c r="X134" s="6" t="s">
        <v>2</v>
      </c>
      <c r="Z134" s="2"/>
      <c r="AA134" s="2"/>
      <c r="AB134" s="2"/>
      <c r="AC134" s="2"/>
      <c r="AD134" s="2"/>
      <c r="AE134" s="2"/>
      <c r="AF134" s="6" t="s">
        <v>2</v>
      </c>
      <c r="AH134" s="2"/>
      <c r="AI134" s="2"/>
      <c r="AJ134" s="2"/>
      <c r="AK134" s="2"/>
      <c r="AL134" s="2"/>
      <c r="AM134" s="2"/>
      <c r="AN134" s="6" t="s">
        <v>2</v>
      </c>
    </row>
    <row r="135" spans="2:40" x14ac:dyDescent="0.25">
      <c r="B135" s="2"/>
      <c r="C135" s="2"/>
      <c r="D135" s="2"/>
      <c r="E135" s="2"/>
      <c r="F135" s="2"/>
      <c r="G135" s="6"/>
      <c r="H135" s="2">
        <f>'Data &amp; ANOVA'!$S$7-F137</f>
        <v>0.22768876447773603</v>
      </c>
      <c r="J135" s="2"/>
      <c r="K135" s="2"/>
      <c r="L135" s="2"/>
      <c r="M135" s="2"/>
      <c r="N135" s="2"/>
      <c r="O135" s="6"/>
      <c r="P135" s="2">
        <f>'Data &amp; ANOVA'!$S$7-N137</f>
        <v>0.22768876447773603</v>
      </c>
      <c r="R135" s="2"/>
      <c r="S135" s="2"/>
      <c r="T135" s="2"/>
      <c r="U135" s="2"/>
      <c r="V135" s="2"/>
      <c r="W135" s="6"/>
      <c r="X135" s="2">
        <f>'Data &amp; ANOVA'!$S$7-V137</f>
        <v>0.22768876447773603</v>
      </c>
      <c r="Z135" s="2"/>
      <c r="AA135" s="2"/>
      <c r="AB135" s="2"/>
      <c r="AC135" s="2"/>
      <c r="AD135" s="2"/>
      <c r="AE135" s="6"/>
      <c r="AF135" s="2">
        <f>'Data &amp; ANOVA'!$S$7-AD137</f>
        <v>0.22768876447773603</v>
      </c>
      <c r="AH135" s="2"/>
      <c r="AI135" s="2"/>
      <c r="AJ135" s="2"/>
      <c r="AK135" s="2"/>
      <c r="AL135" s="2"/>
      <c r="AM135" s="6"/>
      <c r="AN135" s="2">
        <f>'Data &amp; ANOVA'!$S$7-AL137</f>
        <v>0.22768876447773603</v>
      </c>
    </row>
    <row r="136" spans="2:40" x14ac:dyDescent="0.25">
      <c r="B136" s="6" t="s">
        <v>21</v>
      </c>
      <c r="C136" s="6"/>
      <c r="D136" s="2"/>
      <c r="E136" s="7" t="s">
        <v>35</v>
      </c>
      <c r="F136" s="7" t="s">
        <v>6</v>
      </c>
      <c r="G136" s="7" t="s">
        <v>7</v>
      </c>
      <c r="H136" s="7" t="s">
        <v>8</v>
      </c>
      <c r="J136" s="6" t="s">
        <v>21</v>
      </c>
      <c r="K136" s="6"/>
      <c r="L136" s="2"/>
      <c r="M136" s="7" t="s">
        <v>35</v>
      </c>
      <c r="N136" s="7" t="s">
        <v>6</v>
      </c>
      <c r="O136" s="7" t="s">
        <v>7</v>
      </c>
      <c r="P136" s="7" t="s">
        <v>8</v>
      </c>
      <c r="R136" s="6" t="s">
        <v>21</v>
      </c>
      <c r="S136" s="6"/>
      <c r="T136" s="2"/>
      <c r="U136" s="7" t="s">
        <v>35</v>
      </c>
      <c r="V136" s="7" t="s">
        <v>6</v>
      </c>
      <c r="W136" s="7" t="s">
        <v>7</v>
      </c>
      <c r="X136" s="7" t="s">
        <v>8</v>
      </c>
      <c r="Z136" s="6" t="s">
        <v>21</v>
      </c>
      <c r="AA136" s="6"/>
      <c r="AB136" s="2"/>
      <c r="AC136" s="7" t="s">
        <v>35</v>
      </c>
      <c r="AD136" s="7" t="s">
        <v>6</v>
      </c>
      <c r="AE136" s="7" t="s">
        <v>7</v>
      </c>
      <c r="AF136" s="7" t="s">
        <v>8</v>
      </c>
      <c r="AH136" s="6" t="s">
        <v>21</v>
      </c>
      <c r="AI136" s="6"/>
      <c r="AJ136" s="2"/>
      <c r="AK136" s="7" t="s">
        <v>35</v>
      </c>
      <c r="AL136" s="7" t="s">
        <v>6</v>
      </c>
      <c r="AM136" s="7" t="s">
        <v>7</v>
      </c>
      <c r="AN136" s="7" t="s">
        <v>8</v>
      </c>
    </row>
    <row r="137" spans="2:40" x14ac:dyDescent="0.25">
      <c r="B137" s="51">
        <f t="shared" ref="B137:B175" si="26">B24</f>
        <v>0</v>
      </c>
      <c r="C137" s="2"/>
      <c r="D137" s="2"/>
      <c r="E137" s="2">
        <f t="shared" ref="E137:E175" si="27">D24</f>
        <v>0</v>
      </c>
      <c r="F137" s="2">
        <f>(E137/100)*'Data &amp; ANOVA'!$S$7</f>
        <v>0</v>
      </c>
      <c r="G137" s="2">
        <f>'Data &amp; ANOVA'!$S$7-F137</f>
        <v>0.22768876447773603</v>
      </c>
      <c r="H137" s="2">
        <f t="shared" ref="H137:H175" si="28">LN($H$135/G137)</f>
        <v>0</v>
      </c>
      <c r="J137" s="51">
        <f t="shared" ref="J137:J167" si="29">J24</f>
        <v>0</v>
      </c>
      <c r="K137" s="2"/>
      <c r="L137" s="2"/>
      <c r="M137" s="2">
        <f t="shared" ref="M137:M167" si="30">L24</f>
        <v>0</v>
      </c>
      <c r="N137" s="2">
        <f>(M137/100)*'Data &amp; ANOVA'!$S$7</f>
        <v>0</v>
      </c>
      <c r="O137" s="2">
        <f>'Data &amp; ANOVA'!$S$7-N137</f>
        <v>0.22768876447773603</v>
      </c>
      <c r="P137" s="2">
        <f>LN($P$135/O137)</f>
        <v>0</v>
      </c>
      <c r="R137" s="51">
        <f t="shared" ref="R137:R162" si="31">R24</f>
        <v>0</v>
      </c>
      <c r="S137" s="2"/>
      <c r="T137" s="2"/>
      <c r="U137" s="2">
        <f t="shared" ref="U137:U162" si="32">T24</f>
        <v>0</v>
      </c>
      <c r="V137" s="2">
        <f>(U137/100)*'Data &amp; ANOVA'!$S$7</f>
        <v>0</v>
      </c>
      <c r="W137" s="2">
        <f>'Data &amp; ANOVA'!$S$7-V137</f>
        <v>0.22768876447773603</v>
      </c>
      <c r="X137" s="2">
        <f>LN($X$135/W137)</f>
        <v>0</v>
      </c>
      <c r="Z137" s="51">
        <f t="shared" ref="Z137:Z162" si="33">Z24</f>
        <v>0</v>
      </c>
      <c r="AA137" s="2"/>
      <c r="AB137" s="2"/>
      <c r="AC137" s="2">
        <f t="shared" ref="AC137:AC162" si="34">AB24</f>
        <v>0</v>
      </c>
      <c r="AD137" s="2">
        <f>(AC137/100)*'Data &amp; ANOVA'!$S$7</f>
        <v>0</v>
      </c>
      <c r="AE137" s="2">
        <f>'Data &amp; ANOVA'!$S$7-AD137</f>
        <v>0.22768876447773603</v>
      </c>
      <c r="AF137" s="2">
        <f>LN($AF$135/AE137)</f>
        <v>0</v>
      </c>
      <c r="AH137" s="51">
        <f t="shared" ref="AH137:AH161" si="35">AH24</f>
        <v>0</v>
      </c>
      <c r="AI137" s="2"/>
      <c r="AJ137" s="2"/>
      <c r="AK137" s="2">
        <f t="shared" ref="AK137:AK161" si="36">AJ24</f>
        <v>0</v>
      </c>
      <c r="AL137" s="2">
        <f>(AK137/100)*'Data &amp; ANOVA'!$S$7</f>
        <v>0</v>
      </c>
      <c r="AM137" s="2">
        <f>'Data &amp; ANOVA'!$S$7-AL137</f>
        <v>0.22768876447773603</v>
      </c>
      <c r="AN137" s="2">
        <f t="shared" ref="AN137:AN161" si="37">LN($H$135/AM137)</f>
        <v>0</v>
      </c>
    </row>
    <row r="138" spans="2:40" x14ac:dyDescent="0.25">
      <c r="B138" s="51">
        <f t="shared" si="26"/>
        <v>0.50805555555555548</v>
      </c>
      <c r="C138" s="2"/>
      <c r="D138" s="2"/>
      <c r="E138" s="2">
        <f t="shared" si="27"/>
        <v>0.2</v>
      </c>
      <c r="F138" s="2">
        <f>(E138/100)*'Data &amp; ANOVA'!$S$7</f>
        <v>4.5537752895547206E-4</v>
      </c>
      <c r="G138" s="2">
        <f>'Data &amp; ANOVA'!$S$7-F138</f>
        <v>0.22723338694878056</v>
      </c>
      <c r="H138" s="2">
        <f t="shared" si="28"/>
        <v>2.0020026706729687E-3</v>
      </c>
      <c r="J138" s="51">
        <f t="shared" si="29"/>
        <v>0.51896551724137929</v>
      </c>
      <c r="K138" s="2"/>
      <c r="L138" s="2"/>
      <c r="M138" s="2">
        <f t="shared" si="30"/>
        <v>0.2</v>
      </c>
      <c r="N138" s="2">
        <f>(M138/100)*'Data &amp; ANOVA'!$S$7</f>
        <v>4.5537752895547206E-4</v>
      </c>
      <c r="O138" s="2">
        <f>'Data &amp; ANOVA'!$S$7-N138</f>
        <v>0.22723338694878056</v>
      </c>
      <c r="P138" s="2">
        <f t="shared" ref="P138:P167" si="38">LN($P$135/O138)</f>
        <v>2.0020026706729687E-3</v>
      </c>
      <c r="R138" s="51">
        <f t="shared" si="31"/>
        <v>0.51291666666666669</v>
      </c>
      <c r="S138" s="2"/>
      <c r="T138" s="2"/>
      <c r="U138" s="2">
        <f t="shared" si="32"/>
        <v>0.2</v>
      </c>
      <c r="V138" s="2">
        <f>(U138/100)*'Data &amp; ANOVA'!$S$7</f>
        <v>4.5537752895547206E-4</v>
      </c>
      <c r="W138" s="2">
        <f>'Data &amp; ANOVA'!$S$7-V138</f>
        <v>0.22723338694878056</v>
      </c>
      <c r="X138" s="2">
        <f t="shared" ref="X138:X162" si="39">LN($X$135/W138)</f>
        <v>2.0020026706729687E-3</v>
      </c>
      <c r="Z138" s="51">
        <f t="shared" si="33"/>
        <v>0.50166666666666659</v>
      </c>
      <c r="AA138" s="2"/>
      <c r="AB138" s="2"/>
      <c r="AC138" s="2">
        <f t="shared" si="34"/>
        <v>0.2</v>
      </c>
      <c r="AD138" s="2">
        <f>(AC138/100)*'Data &amp; ANOVA'!$S$7</f>
        <v>4.5537752895547206E-4</v>
      </c>
      <c r="AE138" s="2">
        <f>'Data &amp; ANOVA'!$S$7-AD138</f>
        <v>0.22723338694878056</v>
      </c>
      <c r="AF138" s="2">
        <f t="shared" ref="AF138:AF162" si="40">LN($AF$135/AE138)</f>
        <v>2.0020026706729687E-3</v>
      </c>
      <c r="AH138" s="51">
        <f t="shared" si="35"/>
        <v>0.5</v>
      </c>
      <c r="AI138" s="2"/>
      <c r="AJ138" s="2"/>
      <c r="AK138" s="2">
        <f t="shared" si="36"/>
        <v>0.2</v>
      </c>
      <c r="AL138" s="2">
        <f>(AK138/100)*'Data &amp; ANOVA'!$S$7</f>
        <v>4.5537752895547206E-4</v>
      </c>
      <c r="AM138" s="2">
        <f>'Data &amp; ANOVA'!$S$7-AL138</f>
        <v>0.22723338694878056</v>
      </c>
      <c r="AN138" s="2">
        <f t="shared" si="37"/>
        <v>2.0020026706729687E-3</v>
      </c>
    </row>
    <row r="139" spans="2:40" x14ac:dyDescent="0.25">
      <c r="B139" s="51">
        <f t="shared" si="26"/>
        <v>1.016111111111111</v>
      </c>
      <c r="C139" s="2"/>
      <c r="D139" s="2"/>
      <c r="E139" s="2">
        <f t="shared" si="27"/>
        <v>0.7</v>
      </c>
      <c r="F139" s="2">
        <f>(E139/100)*'Data &amp; ANOVA'!$S$7</f>
        <v>1.5938213513441522E-3</v>
      </c>
      <c r="G139" s="2">
        <f>'Data &amp; ANOVA'!$S$7-F139</f>
        <v>0.22609494312639189</v>
      </c>
      <c r="H139" s="2">
        <f t="shared" si="28"/>
        <v>7.0246149369644385E-3</v>
      </c>
      <c r="J139" s="51">
        <f t="shared" si="29"/>
        <v>1.0379310344827586</v>
      </c>
      <c r="K139" s="2"/>
      <c r="L139" s="2"/>
      <c r="M139" s="2">
        <f t="shared" si="30"/>
        <v>1.4</v>
      </c>
      <c r="N139" s="2">
        <f>(M139/100)*'Data &amp; ANOVA'!$S$7</f>
        <v>3.1876427026883043E-3</v>
      </c>
      <c r="O139" s="2">
        <f>'Data &amp; ANOVA'!$S$7-N139</f>
        <v>0.22450112177504772</v>
      </c>
      <c r="P139" s="2">
        <f t="shared" si="38"/>
        <v>1.4098924379501675E-2</v>
      </c>
      <c r="R139" s="51">
        <f t="shared" si="31"/>
        <v>1.0258333333333334</v>
      </c>
      <c r="S139" s="2"/>
      <c r="T139" s="2"/>
      <c r="U139" s="2">
        <f t="shared" si="32"/>
        <v>1.8</v>
      </c>
      <c r="V139" s="2">
        <f>(U139/100)*'Data &amp; ANOVA'!$S$7</f>
        <v>4.0983977605992487E-3</v>
      </c>
      <c r="W139" s="2">
        <f>'Data &amp; ANOVA'!$S$7-V139</f>
        <v>0.22359036671713678</v>
      </c>
      <c r="X139" s="2">
        <f t="shared" si="39"/>
        <v>1.8163970627671121E-2</v>
      </c>
      <c r="Z139" s="51">
        <f t="shared" si="33"/>
        <v>1.0033333333333332</v>
      </c>
      <c r="AA139" s="2"/>
      <c r="AB139" s="2"/>
      <c r="AC139" s="2">
        <f t="shared" si="34"/>
        <v>0.7</v>
      </c>
      <c r="AD139" s="2">
        <f>(AC139/100)*'Data &amp; ANOVA'!$S$7</f>
        <v>1.5938213513441522E-3</v>
      </c>
      <c r="AE139" s="2">
        <f>'Data &amp; ANOVA'!$S$7-AD139</f>
        <v>0.22609494312639189</v>
      </c>
      <c r="AF139" s="2">
        <f t="shared" si="40"/>
        <v>7.0246149369644385E-3</v>
      </c>
      <c r="AH139" s="51">
        <f t="shared" si="35"/>
        <v>1</v>
      </c>
      <c r="AI139" s="2"/>
      <c r="AJ139" s="2"/>
      <c r="AK139" s="2">
        <f t="shared" si="36"/>
        <v>1.4</v>
      </c>
      <c r="AL139" s="2">
        <f>(AK139/100)*'Data &amp; ANOVA'!$S$7</f>
        <v>3.1876427026883043E-3</v>
      </c>
      <c r="AM139" s="2">
        <f>'Data &amp; ANOVA'!$S$7-AL139</f>
        <v>0.22450112177504772</v>
      </c>
      <c r="AN139" s="2">
        <f t="shared" si="37"/>
        <v>1.4098924379501675E-2</v>
      </c>
    </row>
    <row r="140" spans="2:40" x14ac:dyDescent="0.25">
      <c r="B140" s="51">
        <f t="shared" si="26"/>
        <v>1.5241666666666664</v>
      </c>
      <c r="C140" s="2"/>
      <c r="D140" s="2"/>
      <c r="E140" s="2">
        <f t="shared" si="27"/>
        <v>1.6</v>
      </c>
      <c r="F140" s="2">
        <f>(E140/100)*'Data &amp; ANOVA'!$S$7</f>
        <v>3.6430202316437765E-3</v>
      </c>
      <c r="G140" s="2">
        <f>'Data &amp; ANOVA'!$S$7-F140</f>
        <v>0.22404574424609225</v>
      </c>
      <c r="H140" s="2">
        <f t="shared" si="28"/>
        <v>1.6129381929883717E-2</v>
      </c>
      <c r="J140" s="51">
        <f t="shared" si="29"/>
        <v>1.556896551724138</v>
      </c>
      <c r="K140" s="2"/>
      <c r="L140" s="2"/>
      <c r="M140" s="2">
        <f t="shared" si="30"/>
        <v>4</v>
      </c>
      <c r="N140" s="2">
        <f>(M140/100)*'Data &amp; ANOVA'!$S$7</f>
        <v>9.1075505791094417E-3</v>
      </c>
      <c r="O140" s="2">
        <f>'Data &amp; ANOVA'!$S$7-N140</f>
        <v>0.21858121389862659</v>
      </c>
      <c r="P140" s="2">
        <f t="shared" si="38"/>
        <v>4.08219945202552E-2</v>
      </c>
      <c r="R140" s="51">
        <f t="shared" si="31"/>
        <v>1.5387500000000001</v>
      </c>
      <c r="S140" s="2"/>
      <c r="T140" s="2"/>
      <c r="U140" s="2">
        <f t="shared" si="32"/>
        <v>4.9000000000000004</v>
      </c>
      <c r="V140" s="2">
        <f>(U140/100)*'Data &amp; ANOVA'!$S$7</f>
        <v>1.1156749459409067E-2</v>
      </c>
      <c r="W140" s="2">
        <f>'Data &amp; ANOVA'!$S$7-V140</f>
        <v>0.21653201501832697</v>
      </c>
      <c r="X140" s="2">
        <f t="shared" si="39"/>
        <v>5.0241216436746651E-2</v>
      </c>
      <c r="Z140" s="51">
        <f t="shared" si="33"/>
        <v>1.5049999999999999</v>
      </c>
      <c r="AA140" s="2"/>
      <c r="AB140" s="2"/>
      <c r="AC140" s="2">
        <f t="shared" si="34"/>
        <v>3</v>
      </c>
      <c r="AD140" s="2">
        <f>(AC140/100)*'Data &amp; ANOVA'!$S$7</f>
        <v>6.8306629343320808E-3</v>
      </c>
      <c r="AE140" s="2">
        <f>'Data &amp; ANOVA'!$S$7-AD140</f>
        <v>0.22085810154340396</v>
      </c>
      <c r="AF140" s="2">
        <f t="shared" si="40"/>
        <v>3.0459207484708439E-2</v>
      </c>
      <c r="AH140" s="51">
        <f t="shared" si="35"/>
        <v>1.5</v>
      </c>
      <c r="AI140" s="2"/>
      <c r="AJ140" s="2"/>
      <c r="AK140" s="2">
        <f t="shared" si="36"/>
        <v>4.7</v>
      </c>
      <c r="AL140" s="2">
        <f>(AK140/100)*'Data &amp; ANOVA'!$S$7</f>
        <v>1.0701371930453594E-2</v>
      </c>
      <c r="AM140" s="2">
        <f>'Data &amp; ANOVA'!$S$7-AL140</f>
        <v>0.21698739254728244</v>
      </c>
      <c r="AN140" s="2">
        <f t="shared" si="37"/>
        <v>4.8140375327935025E-2</v>
      </c>
    </row>
    <row r="141" spans="2:40" x14ac:dyDescent="0.25">
      <c r="B141" s="51">
        <f t="shared" si="26"/>
        <v>2.0322222222222219</v>
      </c>
      <c r="C141" s="2"/>
      <c r="D141" s="2"/>
      <c r="E141" s="2">
        <f t="shared" si="27"/>
        <v>3.3</v>
      </c>
      <c r="F141" s="2">
        <f>(E141/100)*'Data &amp; ANOVA'!$S$7</f>
        <v>7.5137292277652895E-3</v>
      </c>
      <c r="G141" s="2">
        <f>'Data &amp; ANOVA'!$S$7-F141</f>
        <v>0.22017503524997073</v>
      </c>
      <c r="H141" s="2">
        <f t="shared" si="28"/>
        <v>3.3556783528842768E-2</v>
      </c>
      <c r="J141" s="51">
        <f t="shared" si="29"/>
        <v>2.0758620689655172</v>
      </c>
      <c r="K141" s="2"/>
      <c r="L141" s="2"/>
      <c r="M141" s="2">
        <f t="shared" si="30"/>
        <v>7.1</v>
      </c>
      <c r="N141" s="2">
        <f>(M141/100)*'Data &amp; ANOVA'!$S$7</f>
        <v>1.6165902277919256E-2</v>
      </c>
      <c r="O141" s="2">
        <f>'Data &amp; ANOVA'!$S$7-N141</f>
        <v>0.21152286219981678</v>
      </c>
      <c r="P141" s="2">
        <f t="shared" si="38"/>
        <v>7.364654016829851E-2</v>
      </c>
      <c r="R141" s="51">
        <f t="shared" si="31"/>
        <v>2.0516666666666667</v>
      </c>
      <c r="S141" s="2"/>
      <c r="T141" s="2"/>
      <c r="U141" s="2">
        <f t="shared" si="32"/>
        <v>9.1999999999999993</v>
      </c>
      <c r="V141" s="2">
        <f>(U141/100)*'Data &amp; ANOVA'!$S$7</f>
        <v>2.0947366331951715E-2</v>
      </c>
      <c r="W141" s="2">
        <f>'Data &amp; ANOVA'!$S$7-V141</f>
        <v>0.20674139814578432</v>
      </c>
      <c r="X141" s="2">
        <f t="shared" si="39"/>
        <v>9.6510900380843673E-2</v>
      </c>
      <c r="Z141" s="51">
        <f t="shared" si="33"/>
        <v>2.0066666666666664</v>
      </c>
      <c r="AA141" s="2"/>
      <c r="AB141" s="2"/>
      <c r="AC141" s="2">
        <f t="shared" si="34"/>
        <v>7.3</v>
      </c>
      <c r="AD141" s="2">
        <f>(AC141/100)*'Data &amp; ANOVA'!$S$7</f>
        <v>1.6621279806874729E-2</v>
      </c>
      <c r="AE141" s="2">
        <f>'Data &amp; ANOVA'!$S$7-AD141</f>
        <v>0.21106748467086131</v>
      </c>
      <c r="AF141" s="2">
        <f t="shared" si="40"/>
        <v>7.5801713416281891E-2</v>
      </c>
      <c r="AH141" s="51">
        <f t="shared" si="35"/>
        <v>2</v>
      </c>
      <c r="AI141" s="2"/>
      <c r="AJ141" s="2"/>
      <c r="AK141" s="2">
        <f t="shared" si="36"/>
        <v>10.4</v>
      </c>
      <c r="AL141" s="2">
        <f>(AK141/100)*'Data &amp; ANOVA'!$S$7</f>
        <v>2.3679631505684549E-2</v>
      </c>
      <c r="AM141" s="2">
        <f>'Data &amp; ANOVA'!$S$7-AL141</f>
        <v>0.20400913297205148</v>
      </c>
      <c r="AN141" s="2">
        <f t="shared" si="37"/>
        <v>0.10981486600720661</v>
      </c>
    </row>
    <row r="142" spans="2:40" x14ac:dyDescent="0.25">
      <c r="B142" s="51">
        <f t="shared" si="26"/>
        <v>2.5402777777777774</v>
      </c>
      <c r="C142" s="2"/>
      <c r="D142" s="2"/>
      <c r="E142" s="2">
        <f t="shared" si="27"/>
        <v>5.4</v>
      </c>
      <c r="F142" s="2">
        <f>(E142/100)*'Data &amp; ANOVA'!$S$7</f>
        <v>1.2295193281797748E-2</v>
      </c>
      <c r="G142" s="2">
        <f>'Data &amp; ANOVA'!$S$7-F142</f>
        <v>0.21539357119593827</v>
      </c>
      <c r="H142" s="2">
        <f t="shared" si="28"/>
        <v>5.5512709930258759E-2</v>
      </c>
      <c r="J142" s="51">
        <f t="shared" si="29"/>
        <v>2.5948275862068964</v>
      </c>
      <c r="K142" s="2"/>
      <c r="L142" s="2"/>
      <c r="M142" s="2">
        <f t="shared" si="30"/>
        <v>10.9</v>
      </c>
      <c r="N142" s="2">
        <f>(M142/100)*'Data &amp; ANOVA'!$S$7</f>
        <v>2.4818075328073227E-2</v>
      </c>
      <c r="O142" s="2">
        <f>'Data &amp; ANOVA'!$S$7-N142</f>
        <v>0.2028706891496628</v>
      </c>
      <c r="P142" s="2">
        <f t="shared" si="38"/>
        <v>0.11541085151132774</v>
      </c>
      <c r="R142" s="51">
        <f t="shared" si="31"/>
        <v>2.5645833333333332</v>
      </c>
      <c r="S142" s="2"/>
      <c r="T142" s="2"/>
      <c r="U142" s="2">
        <f t="shared" si="32"/>
        <v>14.2</v>
      </c>
      <c r="V142" s="2">
        <f>(U142/100)*'Data &amp; ANOVA'!$S$7</f>
        <v>3.2331804555838513E-2</v>
      </c>
      <c r="W142" s="2">
        <f>'Data &amp; ANOVA'!$S$7-V142</f>
        <v>0.19535695992189753</v>
      </c>
      <c r="X142" s="2">
        <f t="shared" si="39"/>
        <v>0.15315117949417464</v>
      </c>
      <c r="Z142" s="51">
        <f t="shared" si="33"/>
        <v>2.5083333333333329</v>
      </c>
      <c r="AA142" s="2"/>
      <c r="AB142" s="2"/>
      <c r="AC142" s="2">
        <f t="shared" si="34"/>
        <v>12.5</v>
      </c>
      <c r="AD142" s="2">
        <f>(AC142/100)*'Data &amp; ANOVA'!$S$7</f>
        <v>2.8461095559717004E-2</v>
      </c>
      <c r="AE142" s="2">
        <f>'Data &amp; ANOVA'!$S$7-AD142</f>
        <v>0.19922766891801902</v>
      </c>
      <c r="AF142" s="2">
        <f t="shared" si="40"/>
        <v>0.13353139262452277</v>
      </c>
      <c r="AH142" s="51">
        <f t="shared" si="35"/>
        <v>2.5</v>
      </c>
      <c r="AI142" s="2"/>
      <c r="AJ142" s="2"/>
      <c r="AK142" s="2">
        <f t="shared" si="36"/>
        <v>16.100000000000001</v>
      </c>
      <c r="AL142" s="2">
        <f>(AK142/100)*'Data &amp; ANOVA'!$S$7</f>
        <v>3.6657891080915501E-2</v>
      </c>
      <c r="AM142" s="2">
        <f>'Data &amp; ANOVA'!$S$7-AL142</f>
        <v>0.19103087339682054</v>
      </c>
      <c r="AN142" s="2">
        <f t="shared" si="37"/>
        <v>0.17554457251493083</v>
      </c>
    </row>
    <row r="143" spans="2:40" x14ac:dyDescent="0.25">
      <c r="B143" s="51">
        <f t="shared" si="26"/>
        <v>3.0483333333333329</v>
      </c>
      <c r="C143" s="2"/>
      <c r="D143" s="2"/>
      <c r="E143" s="2">
        <f t="shared" si="27"/>
        <v>7.8</v>
      </c>
      <c r="F143" s="2">
        <f>(E143/100)*'Data &amp; ANOVA'!$S$7</f>
        <v>1.775972362926341E-2</v>
      </c>
      <c r="G143" s="2">
        <f>'Data &amp; ANOVA'!$S$7-F143</f>
        <v>0.20992904084847264</v>
      </c>
      <c r="H143" s="2">
        <f t="shared" si="28"/>
        <v>8.1210055425543062E-2</v>
      </c>
      <c r="J143" s="51">
        <f t="shared" si="29"/>
        <v>3.113793103448276</v>
      </c>
      <c r="K143" s="2"/>
      <c r="L143" s="2"/>
      <c r="M143" s="2">
        <f t="shared" si="30"/>
        <v>14.6</v>
      </c>
      <c r="N143" s="2">
        <f>(M143/100)*'Data &amp; ANOVA'!$S$7</f>
        <v>3.3242559613749459E-2</v>
      </c>
      <c r="O143" s="2">
        <f>'Data &amp; ANOVA'!$S$7-N143</f>
        <v>0.19444620486398656</v>
      </c>
      <c r="P143" s="2">
        <f t="shared" si="38"/>
        <v>0.15782408519356717</v>
      </c>
      <c r="R143" s="51">
        <f t="shared" si="31"/>
        <v>3.0775000000000001</v>
      </c>
      <c r="S143" s="2"/>
      <c r="T143" s="2"/>
      <c r="U143" s="2">
        <f t="shared" si="32"/>
        <v>19.600000000000001</v>
      </c>
      <c r="V143" s="2">
        <f>(U143/100)*'Data &amp; ANOVA'!$S$7</f>
        <v>4.4626997837636267E-2</v>
      </c>
      <c r="W143" s="2">
        <f>'Data &amp; ANOVA'!$S$7-V143</f>
        <v>0.18306176664009977</v>
      </c>
      <c r="X143" s="2">
        <f t="shared" si="39"/>
        <v>0.21815600980317076</v>
      </c>
      <c r="Z143" s="51">
        <f t="shared" si="33"/>
        <v>3.01</v>
      </c>
      <c r="AA143" s="2"/>
      <c r="AB143" s="2"/>
      <c r="AC143" s="2">
        <f t="shared" si="34"/>
        <v>18.2</v>
      </c>
      <c r="AD143" s="2">
        <f>(AC143/100)*'Data &amp; ANOVA'!$S$7</f>
        <v>4.143935513494796E-2</v>
      </c>
      <c r="AE143" s="2">
        <f>'Data &amp; ANOVA'!$S$7-AD143</f>
        <v>0.18624940934278808</v>
      </c>
      <c r="AF143" s="2">
        <f t="shared" si="40"/>
        <v>0.20089294237938987</v>
      </c>
      <c r="AH143" s="53">
        <f t="shared" si="35"/>
        <v>3</v>
      </c>
      <c r="AI143" s="20"/>
      <c r="AJ143" s="20"/>
      <c r="AK143" s="20">
        <f t="shared" si="36"/>
        <v>22.5</v>
      </c>
      <c r="AL143" s="20">
        <f>(AK143/100)*'Data &amp; ANOVA'!$S$7</f>
        <v>5.1229972007490611E-2</v>
      </c>
      <c r="AM143" s="20">
        <f>'Data &amp; ANOVA'!$S$7-AL143</f>
        <v>0.17645879247024543</v>
      </c>
      <c r="AN143" s="20">
        <f t="shared" si="37"/>
        <v>0.25489224962879004</v>
      </c>
    </row>
    <row r="144" spans="2:40" x14ac:dyDescent="0.25">
      <c r="B144" s="51">
        <f t="shared" si="26"/>
        <v>3.5563888888888884</v>
      </c>
      <c r="C144" s="2"/>
      <c r="D144" s="2"/>
      <c r="E144" s="2">
        <f t="shared" si="27"/>
        <v>10.6</v>
      </c>
      <c r="F144" s="2">
        <f>(E144/100)*'Data &amp; ANOVA'!$S$7</f>
        <v>2.4135009034640019E-2</v>
      </c>
      <c r="G144" s="2">
        <f>'Data &amp; ANOVA'!$S$7-F144</f>
        <v>0.20355375544309601</v>
      </c>
      <c r="H144" s="2">
        <f t="shared" si="28"/>
        <v>0.11204950380862293</v>
      </c>
      <c r="J144" s="51">
        <f t="shared" si="29"/>
        <v>3.6327586206896552</v>
      </c>
      <c r="K144" s="2"/>
      <c r="L144" s="2"/>
      <c r="M144" s="2">
        <f t="shared" si="30"/>
        <v>19.100000000000001</v>
      </c>
      <c r="N144" s="2">
        <f>(M144/100)*'Data &amp; ANOVA'!$S$7</f>
        <v>4.348855401524758E-2</v>
      </c>
      <c r="O144" s="2">
        <f>'Data &amp; ANOVA'!$S$7-N144</f>
        <v>0.18420021046248847</v>
      </c>
      <c r="P144" s="2">
        <f t="shared" si="38"/>
        <v>0.21195636192364525</v>
      </c>
      <c r="R144" s="53">
        <f t="shared" si="31"/>
        <v>3.590416666666667</v>
      </c>
      <c r="S144" s="20"/>
      <c r="T144" s="20"/>
      <c r="U144" s="20">
        <f t="shared" si="32"/>
        <v>25.5</v>
      </c>
      <c r="V144" s="20">
        <f>(U144/100)*'Data &amp; ANOVA'!$S$7</f>
        <v>5.8060634941822689E-2</v>
      </c>
      <c r="W144" s="20">
        <f>'Data &amp; ANOVA'!$S$7-V144</f>
        <v>0.16962812953591333</v>
      </c>
      <c r="X144" s="20">
        <f t="shared" si="39"/>
        <v>0.29437106060257756</v>
      </c>
      <c r="Z144" s="53">
        <f t="shared" si="33"/>
        <v>3.5116666666666663</v>
      </c>
      <c r="AA144" s="20"/>
      <c r="AB144" s="20"/>
      <c r="AC144" s="20">
        <f t="shared" si="34"/>
        <v>24.6</v>
      </c>
      <c r="AD144" s="20">
        <f>(AC144/100)*'Data &amp; ANOVA'!$S$7</f>
        <v>5.6011436061523069E-2</v>
      </c>
      <c r="AE144" s="20">
        <f>'Data &amp; ANOVA'!$S$7-AD144</f>
        <v>0.17167732841621297</v>
      </c>
      <c r="AF144" s="20">
        <f t="shared" si="40"/>
        <v>0.28236291097418098</v>
      </c>
      <c r="AH144" s="53">
        <f t="shared" si="35"/>
        <v>3.5</v>
      </c>
      <c r="AI144" s="20"/>
      <c r="AJ144" s="20"/>
      <c r="AK144" s="20">
        <f t="shared" si="36"/>
        <v>29.3</v>
      </c>
      <c r="AL144" s="20">
        <f>(AK144/100)*'Data &amp; ANOVA'!$S$7</f>
        <v>6.6712807991976653E-2</v>
      </c>
      <c r="AM144" s="20">
        <f>'Data &amp; ANOVA'!$S$7-AL144</f>
        <v>0.16097595648575938</v>
      </c>
      <c r="AN144" s="20">
        <f t="shared" si="37"/>
        <v>0.34672461308556429</v>
      </c>
    </row>
    <row r="145" spans="2:40" x14ac:dyDescent="0.25">
      <c r="B145" s="51">
        <f t="shared" si="26"/>
        <v>4.0644444444444439</v>
      </c>
      <c r="C145" s="2"/>
      <c r="D145" s="2"/>
      <c r="E145" s="2">
        <f t="shared" si="27"/>
        <v>13.5</v>
      </c>
      <c r="F145" s="2">
        <f>(E145/100)*'Data &amp; ANOVA'!$S$7</f>
        <v>3.0737983204494366E-2</v>
      </c>
      <c r="G145" s="2">
        <f>'Data &amp; ANOVA'!$S$7-F145</f>
        <v>0.19695078127324167</v>
      </c>
      <c r="H145" s="2">
        <f t="shared" si="28"/>
        <v>0.1450257720502578</v>
      </c>
      <c r="J145" s="53">
        <f t="shared" si="29"/>
        <v>4.1517241379310343</v>
      </c>
      <c r="K145" s="20"/>
      <c r="L145" s="20"/>
      <c r="M145" s="20">
        <f t="shared" si="30"/>
        <v>24.1</v>
      </c>
      <c r="N145" s="20">
        <f>(M145/100)*'Data &amp; ANOVA'!$S$7</f>
        <v>5.4872992239134388E-2</v>
      </c>
      <c r="O145" s="20">
        <f>'Data &amp; ANOVA'!$S$7-N145</f>
        <v>0.17281577223860164</v>
      </c>
      <c r="P145" s="20">
        <f t="shared" si="38"/>
        <v>0.27575350158650713</v>
      </c>
      <c r="R145" s="53">
        <f t="shared" si="31"/>
        <v>4.1033333333333335</v>
      </c>
      <c r="S145" s="20"/>
      <c r="T145" s="20"/>
      <c r="U145" s="20">
        <f t="shared" si="32"/>
        <v>31.7</v>
      </c>
      <c r="V145" s="20">
        <f>(U145/100)*'Data &amp; ANOVA'!$S$7</f>
        <v>7.2177338339442329E-2</v>
      </c>
      <c r="W145" s="20">
        <f>'Data &amp; ANOVA'!$S$7-V145</f>
        <v>0.15551142613829372</v>
      </c>
      <c r="X145" s="20">
        <f t="shared" si="39"/>
        <v>0.38126041941134703</v>
      </c>
      <c r="Z145" s="53">
        <f t="shared" si="33"/>
        <v>4.0133333333333328</v>
      </c>
      <c r="AA145" s="20"/>
      <c r="AB145" s="20"/>
      <c r="AC145" s="20">
        <f t="shared" si="34"/>
        <v>31.2</v>
      </c>
      <c r="AD145" s="20">
        <f>(AC145/100)*'Data &amp; ANOVA'!$S$7</f>
        <v>7.1038894517053641E-2</v>
      </c>
      <c r="AE145" s="20">
        <f>'Data &amp; ANOVA'!$S$7-AD145</f>
        <v>0.15664986996068239</v>
      </c>
      <c r="AF145" s="20">
        <f t="shared" si="40"/>
        <v>0.37396644104879334</v>
      </c>
      <c r="AH145" s="53">
        <f t="shared" si="35"/>
        <v>4</v>
      </c>
      <c r="AI145" s="20"/>
      <c r="AJ145" s="20"/>
      <c r="AK145" s="20">
        <f t="shared" si="36"/>
        <v>36</v>
      </c>
      <c r="AL145" s="20">
        <f>(AK145/100)*'Data &amp; ANOVA'!$S$7</f>
        <v>8.1967955211984966E-2</v>
      </c>
      <c r="AM145" s="20">
        <f>'Data &amp; ANOVA'!$S$7-AL145</f>
        <v>0.14572080926575107</v>
      </c>
      <c r="AN145" s="20">
        <f t="shared" si="37"/>
        <v>0.44628710262841953</v>
      </c>
    </row>
    <row r="146" spans="2:40" x14ac:dyDescent="0.25">
      <c r="B146" s="51">
        <f t="shared" si="26"/>
        <v>4.5724999999999998</v>
      </c>
      <c r="C146" s="2"/>
      <c r="D146" s="2"/>
      <c r="E146" s="2">
        <f t="shared" si="27"/>
        <v>17</v>
      </c>
      <c r="F146" s="2">
        <f>(E146/100)*'Data &amp; ANOVA'!$S$7</f>
        <v>3.8707089961215128E-2</v>
      </c>
      <c r="G146" s="2">
        <f>'Data &amp; ANOVA'!$S$7-F146</f>
        <v>0.1889816745165209</v>
      </c>
      <c r="H146" s="2">
        <f t="shared" si="28"/>
        <v>0.18632957819149354</v>
      </c>
      <c r="J146" s="53">
        <f t="shared" si="29"/>
        <v>4.6706896551724135</v>
      </c>
      <c r="K146" s="20"/>
      <c r="L146" s="20"/>
      <c r="M146" s="20">
        <f t="shared" si="30"/>
        <v>29.1</v>
      </c>
      <c r="N146" s="20">
        <f>(M146/100)*'Data &amp; ANOVA'!$S$7</f>
        <v>6.6257430463021197E-2</v>
      </c>
      <c r="O146" s="20">
        <f>'Data &amp; ANOVA'!$S$7-N146</f>
        <v>0.16143133401471482</v>
      </c>
      <c r="P146" s="20">
        <f t="shared" si="38"/>
        <v>0.34389975245000975</v>
      </c>
      <c r="R146" s="53">
        <f t="shared" si="31"/>
        <v>4.61625</v>
      </c>
      <c r="S146" s="20"/>
      <c r="T146" s="20"/>
      <c r="U146" s="20">
        <f t="shared" si="32"/>
        <v>37.6</v>
      </c>
      <c r="V146" s="20">
        <f>(U146/100)*'Data &amp; ANOVA'!$S$7</f>
        <v>8.5610975443628751E-2</v>
      </c>
      <c r="W146" s="20">
        <f>'Data &amp; ANOVA'!$S$7-V146</f>
        <v>0.14207778903410728</v>
      </c>
      <c r="X146" s="20">
        <f t="shared" si="39"/>
        <v>0.47160491061270943</v>
      </c>
      <c r="Z146" s="53">
        <f t="shared" si="33"/>
        <v>4.5149999999999997</v>
      </c>
      <c r="AA146" s="20"/>
      <c r="AB146" s="20"/>
      <c r="AC146" s="20">
        <f t="shared" si="34"/>
        <v>37.6</v>
      </c>
      <c r="AD146" s="20">
        <f>(AC146/100)*'Data &amp; ANOVA'!$S$7</f>
        <v>8.5610975443628751E-2</v>
      </c>
      <c r="AE146" s="20">
        <f>'Data &amp; ANOVA'!$S$7-AD146</f>
        <v>0.14207778903410728</v>
      </c>
      <c r="AF146" s="20">
        <f t="shared" si="40"/>
        <v>0.47160491061270943</v>
      </c>
      <c r="AH146" s="53">
        <f t="shared" si="35"/>
        <v>4.5</v>
      </c>
      <c r="AI146" s="20"/>
      <c r="AJ146" s="20"/>
      <c r="AK146" s="20">
        <f t="shared" si="36"/>
        <v>42.4</v>
      </c>
      <c r="AL146" s="20">
        <f>(AK146/100)*'Data &amp; ANOVA'!$S$7</f>
        <v>9.6540036138560076E-2</v>
      </c>
      <c r="AM146" s="20">
        <f>'Data &amp; ANOVA'!$S$7-AL146</f>
        <v>0.13114872833917596</v>
      </c>
      <c r="AN146" s="20">
        <f t="shared" si="37"/>
        <v>0.55164761828624587</v>
      </c>
    </row>
    <row r="147" spans="2:40" x14ac:dyDescent="0.25">
      <c r="B147" s="53">
        <f t="shared" si="26"/>
        <v>5.0805555555555548</v>
      </c>
      <c r="C147" s="20"/>
      <c r="D147" s="20"/>
      <c r="E147" s="20">
        <f t="shared" si="27"/>
        <v>20.6</v>
      </c>
      <c r="F147" s="20">
        <f>(E147/100)*'Data &amp; ANOVA'!$S$7</f>
        <v>4.6903885482413629E-2</v>
      </c>
      <c r="G147" s="20">
        <f>'Data &amp; ANOVA'!$S$7-F147</f>
        <v>0.18078487899532242</v>
      </c>
      <c r="H147" s="20">
        <f t="shared" si="28"/>
        <v>0.23067181773500126</v>
      </c>
      <c r="J147" s="53">
        <f t="shared" si="29"/>
        <v>5.1896551724137927</v>
      </c>
      <c r="K147" s="20"/>
      <c r="L147" s="20"/>
      <c r="M147" s="20">
        <f t="shared" si="30"/>
        <v>33.799999999999997</v>
      </c>
      <c r="N147" s="20">
        <f>(M147/100)*'Data &amp; ANOVA'!$S$7</f>
        <v>7.6958802393474773E-2</v>
      </c>
      <c r="O147" s="20">
        <f>'Data &amp; ANOVA'!$S$7-N147</f>
        <v>0.15072996208426126</v>
      </c>
      <c r="P147" s="20">
        <f t="shared" si="38"/>
        <v>0.41248972304512876</v>
      </c>
      <c r="R147" s="53">
        <f t="shared" si="31"/>
        <v>5.1291666666666664</v>
      </c>
      <c r="S147" s="20"/>
      <c r="T147" s="20"/>
      <c r="U147" s="20">
        <f t="shared" si="32"/>
        <v>43.3</v>
      </c>
      <c r="V147" s="20">
        <f>(U147/100)*'Data &amp; ANOVA'!$S$7</f>
        <v>9.8589235018859703E-2</v>
      </c>
      <c r="W147" s="20">
        <f>'Data &amp; ANOVA'!$S$7-V147</f>
        <v>0.12909952945887632</v>
      </c>
      <c r="X147" s="20">
        <f t="shared" si="39"/>
        <v>0.56739597525438501</v>
      </c>
      <c r="Z147" s="53">
        <f t="shared" si="33"/>
        <v>5.0166666666666657</v>
      </c>
      <c r="AA147" s="20"/>
      <c r="AB147" s="20"/>
      <c r="AC147" s="20">
        <f t="shared" si="34"/>
        <v>43.6</v>
      </c>
      <c r="AD147" s="20">
        <f>(AC147/100)*'Data &amp; ANOVA'!$S$7</f>
        <v>9.9272301312292907E-2</v>
      </c>
      <c r="AE147" s="20">
        <f>'Data &amp; ANOVA'!$S$7-AD147</f>
        <v>0.12841646316544314</v>
      </c>
      <c r="AF147" s="20">
        <f t="shared" si="40"/>
        <v>0.57270102748407792</v>
      </c>
      <c r="AH147" s="53">
        <f t="shared" si="35"/>
        <v>5</v>
      </c>
      <c r="AI147" s="20"/>
      <c r="AJ147" s="20"/>
      <c r="AK147" s="20">
        <f t="shared" si="36"/>
        <v>48.5</v>
      </c>
      <c r="AL147" s="20">
        <f>(AK147/100)*'Data &amp; ANOVA'!$S$7</f>
        <v>0.11042905077170197</v>
      </c>
      <c r="AM147" s="20">
        <f>'Data &amp; ANOVA'!$S$7-AL147</f>
        <v>0.11725971370603407</v>
      </c>
      <c r="AN147" s="20">
        <f t="shared" si="37"/>
        <v>0.66358837831840078</v>
      </c>
    </row>
    <row r="148" spans="2:40" x14ac:dyDescent="0.25">
      <c r="B148" s="53">
        <f t="shared" si="26"/>
        <v>5.5886111111111099</v>
      </c>
      <c r="C148" s="20"/>
      <c r="D148" s="20"/>
      <c r="E148" s="20">
        <f t="shared" si="27"/>
        <v>24.1</v>
      </c>
      <c r="F148" s="20">
        <f>(E148/100)*'Data &amp; ANOVA'!$S$7</f>
        <v>5.4872992239134388E-2</v>
      </c>
      <c r="G148" s="20">
        <f>'Data &amp; ANOVA'!$S$7-F148</f>
        <v>0.17281577223860164</v>
      </c>
      <c r="H148" s="20">
        <f t="shared" si="28"/>
        <v>0.27575350158650713</v>
      </c>
      <c r="J148" s="53">
        <f t="shared" si="29"/>
        <v>5.7086206896551719</v>
      </c>
      <c r="K148" s="20"/>
      <c r="L148" s="20"/>
      <c r="M148" s="20">
        <f t="shared" si="30"/>
        <v>38.6</v>
      </c>
      <c r="N148" s="20">
        <f>(M148/100)*'Data &amp; ANOVA'!$S$7</f>
        <v>8.7887863088406112E-2</v>
      </c>
      <c r="O148" s="20">
        <f>'Data &amp; ANOVA'!$S$7-N148</f>
        <v>0.13980090138932993</v>
      </c>
      <c r="P148" s="20">
        <f t="shared" si="38"/>
        <v>0.48776035083499447</v>
      </c>
      <c r="R148" s="53">
        <f t="shared" si="31"/>
        <v>5.6420833333333338</v>
      </c>
      <c r="S148" s="20"/>
      <c r="T148" s="20"/>
      <c r="U148" s="20">
        <f t="shared" si="32"/>
        <v>48.8</v>
      </c>
      <c r="V148" s="20">
        <f>(U148/100)*'Data &amp; ANOVA'!$S$7</f>
        <v>0.11111211706513519</v>
      </c>
      <c r="W148" s="20">
        <f>'Data &amp; ANOVA'!$S$7-V148</f>
        <v>0.11657664741260085</v>
      </c>
      <c r="X148" s="20">
        <f t="shared" si="39"/>
        <v>0.66943065394262924</v>
      </c>
      <c r="Z148" s="53">
        <f t="shared" si="33"/>
        <v>5.5183333333333326</v>
      </c>
      <c r="AA148" s="20"/>
      <c r="AB148" s="20"/>
      <c r="AC148" s="20">
        <f t="shared" si="34"/>
        <v>49</v>
      </c>
      <c r="AD148" s="20">
        <f>(AC148/100)*'Data &amp; ANOVA'!$S$7</f>
        <v>0.11156749459409065</v>
      </c>
      <c r="AE148" s="20">
        <f>'Data &amp; ANOVA'!$S$7-AD148</f>
        <v>0.11612126988364538</v>
      </c>
      <c r="AF148" s="20">
        <f t="shared" si="40"/>
        <v>0.67334455326376552</v>
      </c>
      <c r="AH148" s="53">
        <f t="shared" si="35"/>
        <v>5.5</v>
      </c>
      <c r="AI148" s="20"/>
      <c r="AJ148" s="20"/>
      <c r="AK148" s="20">
        <f t="shared" si="36"/>
        <v>54.2</v>
      </c>
      <c r="AL148" s="20">
        <f>(AK148/100)*'Data &amp; ANOVA'!$S$7</f>
        <v>0.12340731034693293</v>
      </c>
      <c r="AM148" s="20">
        <f>'Data &amp; ANOVA'!$S$7-AL148</f>
        <v>0.1042814541308031</v>
      </c>
      <c r="AN148" s="20">
        <f t="shared" si="37"/>
        <v>0.78088609486795224</v>
      </c>
    </row>
    <row r="149" spans="2:40" x14ac:dyDescent="0.25">
      <c r="B149" s="53">
        <f t="shared" si="26"/>
        <v>6.0966666666666658</v>
      </c>
      <c r="C149" s="20"/>
      <c r="D149" s="20"/>
      <c r="E149" s="20">
        <f t="shared" si="27"/>
        <v>27.9</v>
      </c>
      <c r="F149" s="20">
        <f>(E149/100)*'Data &amp; ANOVA'!$S$7</f>
        <v>6.3525165289288352E-2</v>
      </c>
      <c r="G149" s="20">
        <f>'Data &amp; ANOVA'!$S$7-F149</f>
        <v>0.1641635991884477</v>
      </c>
      <c r="H149" s="20">
        <f t="shared" si="28"/>
        <v>0.32711614169718783</v>
      </c>
      <c r="J149" s="53">
        <f t="shared" si="29"/>
        <v>6.227586206896552</v>
      </c>
      <c r="K149" s="20"/>
      <c r="L149" s="20"/>
      <c r="M149" s="20">
        <f t="shared" si="30"/>
        <v>43.1</v>
      </c>
      <c r="N149" s="20">
        <f>(M149/100)*'Data &amp; ANOVA'!$S$7</f>
        <v>9.8133857489904233E-2</v>
      </c>
      <c r="O149" s="20">
        <f>'Data &amp; ANOVA'!$S$7-N149</f>
        <v>0.12955490698783179</v>
      </c>
      <c r="P149" s="20">
        <f t="shared" si="38"/>
        <v>0.56387484485580619</v>
      </c>
      <c r="R149" s="53">
        <f t="shared" si="31"/>
        <v>6.1550000000000002</v>
      </c>
      <c r="S149" s="20"/>
      <c r="T149" s="20"/>
      <c r="U149" s="20">
        <f t="shared" si="32"/>
        <v>54.5</v>
      </c>
      <c r="V149" s="20">
        <f>(U149/100)*'Data &amp; ANOVA'!$S$7</f>
        <v>0.12409037664036615</v>
      </c>
      <c r="W149" s="20">
        <f>'Data &amp; ANOVA'!$S$7-V149</f>
        <v>0.10359838783736988</v>
      </c>
      <c r="X149" s="20">
        <f t="shared" si="39"/>
        <v>0.78745786003118667</v>
      </c>
      <c r="Z149" s="53">
        <f t="shared" si="33"/>
        <v>6.02</v>
      </c>
      <c r="AA149" s="20"/>
      <c r="AB149" s="20"/>
      <c r="AC149" s="20">
        <f t="shared" si="34"/>
        <v>54.7</v>
      </c>
      <c r="AD149" s="20">
        <f>(AC149/100)*'Data &amp; ANOVA'!$S$7</f>
        <v>0.12454575416932162</v>
      </c>
      <c r="AE149" s="20">
        <f>'Data &amp; ANOVA'!$S$7-AD149</f>
        <v>0.10314301030841441</v>
      </c>
      <c r="AF149" s="20">
        <f t="shared" si="40"/>
        <v>0.79186315349910308</v>
      </c>
      <c r="AH149" s="53">
        <f t="shared" si="35"/>
        <v>6</v>
      </c>
      <c r="AI149" s="20"/>
      <c r="AJ149" s="20"/>
      <c r="AK149" s="20">
        <f t="shared" si="36"/>
        <v>59.4</v>
      </c>
      <c r="AL149" s="20">
        <f>(AK149/100)*'Data &amp; ANOVA'!$S$7</f>
        <v>0.13524712609977521</v>
      </c>
      <c r="AM149" s="20">
        <f>'Data &amp; ANOVA'!$S$7-AL149</f>
        <v>9.2441638377960822E-2</v>
      </c>
      <c r="AN149" s="20">
        <f t="shared" si="37"/>
        <v>0.90140211938040449</v>
      </c>
    </row>
    <row r="150" spans="2:40" x14ac:dyDescent="0.25">
      <c r="B150" s="53">
        <f t="shared" si="26"/>
        <v>6.6047222222222217</v>
      </c>
      <c r="C150" s="20"/>
      <c r="D150" s="20"/>
      <c r="E150" s="20">
        <f t="shared" si="27"/>
        <v>31.7</v>
      </c>
      <c r="F150" s="20">
        <f>(E150/100)*'Data &amp; ANOVA'!$S$7</f>
        <v>7.2177338339442329E-2</v>
      </c>
      <c r="G150" s="20">
        <f>'Data &amp; ANOVA'!$S$7-F150</f>
        <v>0.15551142613829372</v>
      </c>
      <c r="H150" s="20">
        <f t="shared" si="28"/>
        <v>0.38126041941134703</v>
      </c>
      <c r="J150" s="53">
        <f t="shared" si="29"/>
        <v>6.7465517241379311</v>
      </c>
      <c r="K150" s="20"/>
      <c r="L150" s="20"/>
      <c r="M150" s="20">
        <f t="shared" si="30"/>
        <v>47.8</v>
      </c>
      <c r="N150" s="20">
        <f>(M150/100)*'Data &amp; ANOVA'!$S$7</f>
        <v>0.10883522942035782</v>
      </c>
      <c r="O150" s="20">
        <f>'Data &amp; ANOVA'!$S$7-N150</f>
        <v>0.11885353505737821</v>
      </c>
      <c r="P150" s="20">
        <f t="shared" si="38"/>
        <v>0.65008769109949827</v>
      </c>
      <c r="R150" s="53">
        <f t="shared" si="31"/>
        <v>6.6679166666666667</v>
      </c>
      <c r="S150" s="20"/>
      <c r="T150" s="20"/>
      <c r="U150" s="20">
        <f t="shared" si="32"/>
        <v>59.4</v>
      </c>
      <c r="V150" s="20">
        <f>(U150/100)*'Data &amp; ANOVA'!$S$7</f>
        <v>0.13524712609977521</v>
      </c>
      <c r="W150" s="20">
        <f>'Data &amp; ANOVA'!$S$7-V150</f>
        <v>9.2441638377960822E-2</v>
      </c>
      <c r="X150" s="20">
        <f t="shared" si="39"/>
        <v>0.90140211938040449</v>
      </c>
      <c r="Z150" s="53">
        <f t="shared" si="33"/>
        <v>6.5216666666666656</v>
      </c>
      <c r="AA150" s="20"/>
      <c r="AB150" s="20"/>
      <c r="AC150" s="20">
        <f t="shared" si="34"/>
        <v>60.1</v>
      </c>
      <c r="AD150" s="20">
        <f>(AC150/100)*'Data &amp; ANOVA'!$S$7</f>
        <v>0.13684094745111935</v>
      </c>
      <c r="AE150" s="20">
        <f>'Data &amp; ANOVA'!$S$7-AD150</f>
        <v>9.0847817026616678E-2</v>
      </c>
      <c r="AF150" s="20">
        <f t="shared" si="40"/>
        <v>0.91879386209227354</v>
      </c>
      <c r="AH150" s="53">
        <f t="shared" si="35"/>
        <v>6.5</v>
      </c>
      <c r="AI150" s="20"/>
      <c r="AJ150" s="20"/>
      <c r="AK150" s="20">
        <f t="shared" si="36"/>
        <v>64.400000000000006</v>
      </c>
      <c r="AL150" s="20">
        <f>(AK150/100)*'Data &amp; ANOVA'!$S$7</f>
        <v>0.14663156432366201</v>
      </c>
      <c r="AM150" s="20">
        <f>'Data &amp; ANOVA'!$S$7-AL150</f>
        <v>8.1057200154074027E-2</v>
      </c>
      <c r="AN150" s="20">
        <f t="shared" si="37"/>
        <v>1.0328245481301066</v>
      </c>
    </row>
    <row r="151" spans="2:40" x14ac:dyDescent="0.25">
      <c r="B151" s="53">
        <f t="shared" si="26"/>
        <v>7.1127777777777768</v>
      </c>
      <c r="C151" s="20"/>
      <c r="D151" s="20"/>
      <c r="E151" s="20">
        <f t="shared" si="27"/>
        <v>35.5</v>
      </c>
      <c r="F151" s="20">
        <f>(E151/100)*'Data &amp; ANOVA'!$S$7</f>
        <v>8.0829511389596292E-2</v>
      </c>
      <c r="G151" s="20">
        <f>'Data &amp; ANOVA'!$S$7-F151</f>
        <v>0.14685925308813974</v>
      </c>
      <c r="H151" s="20">
        <f t="shared" si="28"/>
        <v>0.43850496218636464</v>
      </c>
      <c r="J151" s="53">
        <f t="shared" si="29"/>
        <v>7.2655172413793103</v>
      </c>
      <c r="K151" s="20"/>
      <c r="L151" s="20"/>
      <c r="M151" s="20">
        <f t="shared" si="30"/>
        <v>52.6</v>
      </c>
      <c r="N151" s="20">
        <f>(M151/100)*'Data &amp; ANOVA'!$S$7</f>
        <v>0.11976429011528916</v>
      </c>
      <c r="O151" s="20">
        <f>'Data &amp; ANOVA'!$S$7-N151</f>
        <v>0.10792447436244687</v>
      </c>
      <c r="P151" s="20">
        <f t="shared" si="38"/>
        <v>0.74654795728706058</v>
      </c>
      <c r="R151" s="53">
        <f t="shared" si="31"/>
        <v>7.1808333333333341</v>
      </c>
      <c r="S151" s="20"/>
      <c r="T151" s="20"/>
      <c r="U151" s="20">
        <f t="shared" si="32"/>
        <v>64.2</v>
      </c>
      <c r="V151" s="20">
        <f>(U151/100)*'Data &amp; ANOVA'!$S$7</f>
        <v>0.14617618679470654</v>
      </c>
      <c r="W151" s="20">
        <f>'Data &amp; ANOVA'!$S$7-V151</f>
        <v>8.1512577683029497E-2</v>
      </c>
      <c r="X151" s="20">
        <f t="shared" si="39"/>
        <v>1.0272222925814367</v>
      </c>
      <c r="Z151" s="53">
        <f t="shared" si="33"/>
        <v>7.0233333333333325</v>
      </c>
      <c r="AA151" s="20"/>
      <c r="AB151" s="20"/>
      <c r="AC151" s="20">
        <f t="shared" si="34"/>
        <v>65.099999999999994</v>
      </c>
      <c r="AD151" s="20">
        <f>(AC151/100)*'Data &amp; ANOVA'!$S$7</f>
        <v>0.14822538567500615</v>
      </c>
      <c r="AE151" s="20">
        <f>'Data &amp; ANOVA'!$S$7-AD151</f>
        <v>7.9463378802729884E-2</v>
      </c>
      <c r="AF151" s="20">
        <f t="shared" si="40"/>
        <v>1.0526833567797098</v>
      </c>
      <c r="AH151" s="53">
        <f t="shared" si="35"/>
        <v>7</v>
      </c>
      <c r="AI151" s="20"/>
      <c r="AJ151" s="20"/>
      <c r="AK151" s="20">
        <f t="shared" si="36"/>
        <v>69.400000000000006</v>
      </c>
      <c r="AL151" s="20">
        <f>(AK151/100)*'Data &amp; ANOVA'!$S$7</f>
        <v>0.15801600254754883</v>
      </c>
      <c r="AM151" s="20">
        <f>'Data &amp; ANOVA'!$S$7-AL151</f>
        <v>6.9672761930187205E-2</v>
      </c>
      <c r="AN151" s="20">
        <f t="shared" si="37"/>
        <v>1.1841701770297566</v>
      </c>
    </row>
    <row r="152" spans="2:40" x14ac:dyDescent="0.25">
      <c r="B152" s="53">
        <f t="shared" si="26"/>
        <v>7.6208333333333318</v>
      </c>
      <c r="C152" s="20"/>
      <c r="D152" s="20"/>
      <c r="E152" s="20">
        <f t="shared" si="27"/>
        <v>39</v>
      </c>
      <c r="F152" s="20">
        <f>(E152/100)*'Data &amp; ANOVA'!$S$7</f>
        <v>8.8798618146317052E-2</v>
      </c>
      <c r="G152" s="20">
        <f>'Data &amp; ANOVA'!$S$7-F152</f>
        <v>0.138890146331419</v>
      </c>
      <c r="H152" s="20">
        <f t="shared" si="28"/>
        <v>0.49429632181478</v>
      </c>
      <c r="J152" s="53">
        <f t="shared" si="29"/>
        <v>7.7844827586206895</v>
      </c>
      <c r="K152" s="20"/>
      <c r="L152" s="20"/>
      <c r="M152" s="20">
        <f t="shared" si="30"/>
        <v>57.1</v>
      </c>
      <c r="N152" s="20">
        <f>(M152/100)*'Data &amp; ANOVA'!$S$7</f>
        <v>0.13001028451678728</v>
      </c>
      <c r="O152" s="20">
        <f>'Data &amp; ANOVA'!$S$7-N152</f>
        <v>9.767847996094875E-2</v>
      </c>
      <c r="P152" s="20">
        <f t="shared" si="38"/>
        <v>0.84629836005412018</v>
      </c>
      <c r="R152" s="53">
        <f t="shared" si="31"/>
        <v>7.6937500000000005</v>
      </c>
      <c r="S152" s="20"/>
      <c r="T152" s="20"/>
      <c r="U152" s="20">
        <f t="shared" si="32"/>
        <v>68.900000000000006</v>
      </c>
      <c r="V152" s="20">
        <f>(U152/100)*'Data &amp; ANOVA'!$S$7</f>
        <v>0.15687755872516013</v>
      </c>
      <c r="W152" s="20">
        <f>'Data &amp; ANOVA'!$S$7-V152</f>
        <v>7.0811205752575906E-2</v>
      </c>
      <c r="X152" s="20">
        <f t="shared" si="39"/>
        <v>1.1679623668029029</v>
      </c>
      <c r="Z152" s="53">
        <f t="shared" si="33"/>
        <v>7.5249999999999986</v>
      </c>
      <c r="AA152" s="20"/>
      <c r="AB152" s="20"/>
      <c r="AC152" s="20">
        <f t="shared" si="34"/>
        <v>69.400000000000006</v>
      </c>
      <c r="AD152" s="20">
        <f>(AC152/100)*'Data &amp; ANOVA'!$S$7</f>
        <v>0.15801600254754883</v>
      </c>
      <c r="AE152" s="20">
        <f>'Data &amp; ANOVA'!$S$7-AD152</f>
        <v>6.9672761930187205E-2</v>
      </c>
      <c r="AF152" s="20">
        <f t="shared" si="40"/>
        <v>1.1841701770297566</v>
      </c>
      <c r="AH152" s="53">
        <f t="shared" si="35"/>
        <v>7.5</v>
      </c>
      <c r="AI152" s="20"/>
      <c r="AJ152" s="20"/>
      <c r="AK152" s="20">
        <f t="shared" si="36"/>
        <v>73.900000000000006</v>
      </c>
      <c r="AL152" s="20">
        <f>(AK152/100)*'Data &amp; ANOVA'!$S$7</f>
        <v>0.16826199694904695</v>
      </c>
      <c r="AM152" s="20">
        <f>'Data &amp; ANOVA'!$S$7-AL152</f>
        <v>5.9426767528689084E-2</v>
      </c>
      <c r="AN152" s="20">
        <f t="shared" si="37"/>
        <v>1.343234871659444</v>
      </c>
    </row>
    <row r="153" spans="2:40" x14ac:dyDescent="0.25">
      <c r="B153" s="53">
        <f t="shared" si="26"/>
        <v>8.1288888888888877</v>
      </c>
      <c r="C153" s="20"/>
      <c r="D153" s="20"/>
      <c r="E153" s="20">
        <f t="shared" si="27"/>
        <v>42.8</v>
      </c>
      <c r="F153" s="20">
        <f>(E153/100)*'Data &amp; ANOVA'!$S$7</f>
        <v>9.7450791196471015E-2</v>
      </c>
      <c r="G153" s="20">
        <f>'Data &amp; ANOVA'!$S$7-F153</f>
        <v>0.13023797328126502</v>
      </c>
      <c r="H153" s="20">
        <f t="shared" si="28"/>
        <v>0.55861628760233906</v>
      </c>
      <c r="J153" s="53">
        <f t="shared" si="29"/>
        <v>8.3034482758620687</v>
      </c>
      <c r="K153" s="20"/>
      <c r="L153" s="20"/>
      <c r="M153" s="20">
        <f t="shared" si="30"/>
        <v>61.1</v>
      </c>
      <c r="N153" s="20">
        <f>(M153/100)*'Data &amp; ANOVA'!$S$7</f>
        <v>0.1391178350958967</v>
      </c>
      <c r="O153" s="20">
        <f>'Data &amp; ANOVA'!$S$7-N153</f>
        <v>8.8570929381839331E-2</v>
      </c>
      <c r="P153" s="20">
        <f t="shared" si="38"/>
        <v>0.9441759353636906</v>
      </c>
      <c r="R153" s="53">
        <f t="shared" si="31"/>
        <v>8.206666666666667</v>
      </c>
      <c r="S153" s="20"/>
      <c r="T153" s="20"/>
      <c r="U153" s="20">
        <f t="shared" si="32"/>
        <v>73.2</v>
      </c>
      <c r="V153" s="20">
        <f>(U153/100)*'Data &amp; ANOVA'!$S$7</f>
        <v>0.16666817559770278</v>
      </c>
      <c r="W153" s="20">
        <f>'Data &amp; ANOVA'!$S$7-V153</f>
        <v>6.1020588880033255E-2</v>
      </c>
      <c r="X153" s="20">
        <f t="shared" si="39"/>
        <v>1.3167682984712803</v>
      </c>
      <c r="Z153" s="53">
        <f t="shared" si="33"/>
        <v>8.0266666666666655</v>
      </c>
      <c r="AA153" s="20"/>
      <c r="AB153" s="20"/>
      <c r="AC153" s="20">
        <f t="shared" si="34"/>
        <v>73.599999999999994</v>
      </c>
      <c r="AD153" s="20">
        <f>(AC153/100)*'Data &amp; ANOVA'!$S$7</f>
        <v>0.16757893065561372</v>
      </c>
      <c r="AE153" s="20">
        <f>'Data &amp; ANOVA'!$S$7-AD153</f>
        <v>6.0109833822122316E-2</v>
      </c>
      <c r="AF153" s="20">
        <f t="shared" si="40"/>
        <v>1.3318061758358208</v>
      </c>
      <c r="AH153" s="53">
        <f t="shared" si="35"/>
        <v>8</v>
      </c>
      <c r="AI153" s="20"/>
      <c r="AJ153" s="20"/>
      <c r="AK153" s="20">
        <f t="shared" si="36"/>
        <v>77.7</v>
      </c>
      <c r="AL153" s="20">
        <f>(AK153/100)*'Data &amp; ANOVA'!$S$7</f>
        <v>0.1769141699992009</v>
      </c>
      <c r="AM153" s="20">
        <f>'Data &amp; ANOVA'!$S$7-AL153</f>
        <v>5.0774594478535134E-2</v>
      </c>
      <c r="AN153" s="20">
        <f t="shared" si="37"/>
        <v>1.5005835075220184</v>
      </c>
    </row>
    <row r="154" spans="2:40" x14ac:dyDescent="0.25">
      <c r="B154" s="53">
        <f t="shared" si="26"/>
        <v>8.6369444444444436</v>
      </c>
      <c r="C154" s="20"/>
      <c r="D154" s="20"/>
      <c r="E154" s="20">
        <f t="shared" si="27"/>
        <v>46.6</v>
      </c>
      <c r="F154" s="20">
        <f>(E154/100)*'Data &amp; ANOVA'!$S$7</f>
        <v>0.10610296424662499</v>
      </c>
      <c r="G154" s="20">
        <f>'Data &amp; ANOVA'!$S$7-F154</f>
        <v>0.12158580023111104</v>
      </c>
      <c r="H154" s="20">
        <f t="shared" si="28"/>
        <v>0.62735944002194222</v>
      </c>
      <c r="J154" s="53">
        <f t="shared" si="29"/>
        <v>8.8224137931034488</v>
      </c>
      <c r="K154" s="20"/>
      <c r="L154" s="20"/>
      <c r="M154" s="20">
        <f t="shared" si="30"/>
        <v>64.599999999999994</v>
      </c>
      <c r="N154" s="20">
        <f>(M154/100)*'Data &amp; ANOVA'!$S$7</f>
        <v>0.14708694185261745</v>
      </c>
      <c r="O154" s="20">
        <f>'Data &amp; ANOVA'!$S$7-N154</f>
        <v>8.0601822625118585E-2</v>
      </c>
      <c r="P154" s="20">
        <f t="shared" si="38"/>
        <v>1.0384583658483622</v>
      </c>
      <c r="R154" s="53">
        <f t="shared" si="31"/>
        <v>8.7195833333333344</v>
      </c>
      <c r="S154" s="20"/>
      <c r="T154" s="20"/>
      <c r="U154" s="20">
        <f t="shared" si="32"/>
        <v>77.400000000000006</v>
      </c>
      <c r="V154" s="20">
        <f>(U154/100)*'Data &amp; ANOVA'!$S$7</f>
        <v>0.17623110370576769</v>
      </c>
      <c r="W154" s="20">
        <f>'Data &amp; ANOVA'!$S$7-V154</f>
        <v>5.1457660771968339E-2</v>
      </c>
      <c r="X154" s="20">
        <f t="shared" si="39"/>
        <v>1.4872202797098513</v>
      </c>
      <c r="Z154" s="53">
        <f t="shared" si="33"/>
        <v>8.5283333333333324</v>
      </c>
      <c r="AA154" s="20"/>
      <c r="AB154" s="20"/>
      <c r="AC154" s="20">
        <f t="shared" si="34"/>
        <v>77.7</v>
      </c>
      <c r="AD154" s="20">
        <f>(AC154/100)*'Data &amp; ANOVA'!$S$7</f>
        <v>0.1769141699992009</v>
      </c>
      <c r="AE154" s="20">
        <f>'Data &amp; ANOVA'!$S$7-AD154</f>
        <v>5.0774594478535134E-2</v>
      </c>
      <c r="AF154" s="20">
        <f t="shared" si="40"/>
        <v>1.5005835075220184</v>
      </c>
      <c r="AH154" s="51">
        <f t="shared" si="35"/>
        <v>8.5</v>
      </c>
      <c r="AI154" s="2"/>
      <c r="AJ154" s="2"/>
      <c r="AK154" s="2">
        <f t="shared" si="36"/>
        <v>81.7</v>
      </c>
      <c r="AL154" s="2">
        <f>(AK154/100)*'Data &amp; ANOVA'!$S$7</f>
        <v>0.18602172057831035</v>
      </c>
      <c r="AM154" s="2">
        <f>'Data &amp; ANOVA'!$S$7-AL154</f>
        <v>4.1667043899425688E-2</v>
      </c>
      <c r="AN154" s="2">
        <f t="shared" si="37"/>
        <v>1.6982691261407163</v>
      </c>
    </row>
    <row r="155" spans="2:40" x14ac:dyDescent="0.25">
      <c r="B155" s="53">
        <f t="shared" si="26"/>
        <v>9.1449999999999996</v>
      </c>
      <c r="C155" s="20"/>
      <c r="D155" s="20"/>
      <c r="E155" s="20">
        <f t="shared" si="27"/>
        <v>50.2</v>
      </c>
      <c r="F155" s="20">
        <f>(E155/100)*'Data &amp; ANOVA'!$S$7</f>
        <v>0.11429975976782349</v>
      </c>
      <c r="G155" s="20">
        <f>'Data &amp; ANOVA'!$S$7-F155</f>
        <v>0.11338900470991255</v>
      </c>
      <c r="H155" s="20">
        <f t="shared" si="28"/>
        <v>0.69715520195748415</v>
      </c>
      <c r="J155" s="53">
        <f t="shared" si="29"/>
        <v>9.341379310344827</v>
      </c>
      <c r="K155" s="20"/>
      <c r="L155" s="20"/>
      <c r="M155" s="20">
        <f t="shared" si="30"/>
        <v>68.400000000000006</v>
      </c>
      <c r="N155" s="20">
        <f>(M155/100)*'Data &amp; ANOVA'!$S$7</f>
        <v>0.15573911490277145</v>
      </c>
      <c r="O155" s="20">
        <f>'Data &amp; ANOVA'!$S$7-N155</f>
        <v>7.194964957496458E-2</v>
      </c>
      <c r="P155" s="20">
        <f t="shared" si="38"/>
        <v>1.152013065395225</v>
      </c>
      <c r="R155" s="51">
        <f t="shared" si="31"/>
        <v>9.2324999999999999</v>
      </c>
      <c r="S155" s="2"/>
      <c r="T155" s="2"/>
      <c r="U155" s="2">
        <f t="shared" si="32"/>
        <v>81.2</v>
      </c>
      <c r="V155" s="2">
        <f>(U155/100)*'Data &amp; ANOVA'!$S$7</f>
        <v>0.18488327675592167</v>
      </c>
      <c r="W155" s="2">
        <f>'Data &amp; ANOVA'!$S$7-V155</f>
        <v>4.2805487721814361E-2</v>
      </c>
      <c r="X155" s="2">
        <f t="shared" si="39"/>
        <v>1.6713133161521883</v>
      </c>
      <c r="Z155" s="51">
        <f t="shared" si="33"/>
        <v>9.0299999999999994</v>
      </c>
      <c r="AA155" s="2"/>
      <c r="AB155" s="2"/>
      <c r="AC155" s="2">
        <f t="shared" si="34"/>
        <v>81.5</v>
      </c>
      <c r="AD155" s="2">
        <f>(AC155/100)*'Data &amp; ANOVA'!$S$7</f>
        <v>0.18556634304935485</v>
      </c>
      <c r="AE155" s="2">
        <f>'Data &amp; ANOVA'!$S$7-AD155</f>
        <v>4.2122421428381185E-2</v>
      </c>
      <c r="AF155" s="2">
        <f t="shared" si="40"/>
        <v>1.6873994539038117</v>
      </c>
      <c r="AH155" s="51">
        <f t="shared" si="35"/>
        <v>9</v>
      </c>
      <c r="AI155" s="2"/>
      <c r="AJ155" s="2"/>
      <c r="AK155" s="2">
        <f t="shared" si="36"/>
        <v>85.5</v>
      </c>
      <c r="AL155" s="2">
        <f>(AK155/100)*'Data &amp; ANOVA'!$S$7</f>
        <v>0.1946738936284643</v>
      </c>
      <c r="AM155" s="2">
        <f>'Data &amp; ANOVA'!$S$7-AL155</f>
        <v>3.3014870849271738E-2</v>
      </c>
      <c r="AN155" s="2">
        <f t="shared" si="37"/>
        <v>1.9310215365615622</v>
      </c>
    </row>
    <row r="156" spans="2:40" x14ac:dyDescent="0.25">
      <c r="B156" s="53">
        <f t="shared" si="26"/>
        <v>9.6530555555555537</v>
      </c>
      <c r="C156" s="20"/>
      <c r="D156" s="20"/>
      <c r="E156" s="20">
        <f t="shared" si="27"/>
        <v>53.7</v>
      </c>
      <c r="F156" s="20">
        <f>(E156/100)*'Data &amp; ANOVA'!$S$7</f>
        <v>0.12226886652454426</v>
      </c>
      <c r="G156" s="20">
        <f>'Data &amp; ANOVA'!$S$7-F156</f>
        <v>0.10541989795319177</v>
      </c>
      <c r="H156" s="20">
        <f t="shared" si="28"/>
        <v>0.77002822489590306</v>
      </c>
      <c r="J156" s="53">
        <f t="shared" si="29"/>
        <v>9.8603448275862071</v>
      </c>
      <c r="K156" s="20"/>
      <c r="L156" s="20"/>
      <c r="M156" s="20">
        <f t="shared" si="30"/>
        <v>72</v>
      </c>
      <c r="N156" s="20">
        <f>(M156/100)*'Data &amp; ANOVA'!$S$7</f>
        <v>0.16393591042396993</v>
      </c>
      <c r="O156" s="20">
        <f>'Data &amp; ANOVA'!$S$7-N156</f>
        <v>6.37528540537661E-2</v>
      </c>
      <c r="P156" s="20">
        <f t="shared" si="38"/>
        <v>1.2729656758128873</v>
      </c>
      <c r="R156" s="51">
        <f t="shared" si="31"/>
        <v>9.7454166666666673</v>
      </c>
      <c r="S156" s="2"/>
      <c r="T156" s="2"/>
      <c r="U156" s="2">
        <f t="shared" si="32"/>
        <v>84.1</v>
      </c>
      <c r="V156" s="2">
        <f>(U156/100)*'Data &amp; ANOVA'!$S$7</f>
        <v>0.19148625092577601</v>
      </c>
      <c r="W156" s="2">
        <f>'Data &amp; ANOVA'!$S$7-V156</f>
        <v>3.6202513551960025E-2</v>
      </c>
      <c r="X156" s="2">
        <f t="shared" si="39"/>
        <v>1.8388510767619055</v>
      </c>
      <c r="Z156" s="51">
        <f t="shared" si="33"/>
        <v>9.5316666666666645</v>
      </c>
      <c r="AA156" s="2"/>
      <c r="AB156" s="2"/>
      <c r="AC156" s="2">
        <f t="shared" si="34"/>
        <v>84.8</v>
      </c>
      <c r="AD156" s="2">
        <f>(AC156/100)*'Data &amp; ANOVA'!$S$7</f>
        <v>0.19308007227712015</v>
      </c>
      <c r="AE156" s="2">
        <f>'Data &amp; ANOVA'!$S$7-AD156</f>
        <v>3.4608692200615881E-2</v>
      </c>
      <c r="AF156" s="2">
        <f t="shared" si="40"/>
        <v>1.8838747581358606</v>
      </c>
      <c r="AH156" s="51">
        <f t="shared" si="35"/>
        <v>9.5</v>
      </c>
      <c r="AI156" s="2"/>
      <c r="AJ156" s="2"/>
      <c r="AK156" s="2">
        <f t="shared" si="36"/>
        <v>88.3</v>
      </c>
      <c r="AL156" s="2">
        <f>(AK156/100)*'Data &amp; ANOVA'!$S$7</f>
        <v>0.20104917903384092</v>
      </c>
      <c r="AM156" s="2">
        <f>'Data &amp; ANOVA'!$S$7-AL156</f>
        <v>2.6639585443895109E-2</v>
      </c>
      <c r="AN156" s="2">
        <f t="shared" si="37"/>
        <v>2.145581344184381</v>
      </c>
    </row>
    <row r="157" spans="2:40" x14ac:dyDescent="0.25">
      <c r="B157" s="53">
        <f t="shared" si="26"/>
        <v>10.16111111111111</v>
      </c>
      <c r="C157" s="20"/>
      <c r="D157" s="20"/>
      <c r="E157" s="20">
        <f t="shared" si="27"/>
        <v>57.1</v>
      </c>
      <c r="F157" s="20">
        <f>(E157/100)*'Data &amp; ANOVA'!$S$7</f>
        <v>0.13001028451678728</v>
      </c>
      <c r="G157" s="20">
        <f>'Data &amp; ANOVA'!$S$7-F157</f>
        <v>9.767847996094875E-2</v>
      </c>
      <c r="H157" s="20">
        <f t="shared" si="28"/>
        <v>0.84629836005412018</v>
      </c>
      <c r="J157" s="53">
        <f t="shared" si="29"/>
        <v>10.379310344827585</v>
      </c>
      <c r="K157" s="20"/>
      <c r="L157" s="20"/>
      <c r="M157" s="20">
        <f t="shared" si="30"/>
        <v>75.3</v>
      </c>
      <c r="N157" s="20">
        <f>(M157/100)*'Data &amp; ANOVA'!$S$7</f>
        <v>0.17144963965173524</v>
      </c>
      <c r="O157" s="20">
        <f>'Data &amp; ANOVA'!$S$7-N157</f>
        <v>5.6239124826000797E-2</v>
      </c>
      <c r="P157" s="20">
        <f t="shared" si="38"/>
        <v>1.3983669423541598</v>
      </c>
      <c r="R157" s="51">
        <f t="shared" si="31"/>
        <v>10.258333333333333</v>
      </c>
      <c r="S157" s="2"/>
      <c r="T157" s="2"/>
      <c r="U157" s="2">
        <f t="shared" si="32"/>
        <v>87.4</v>
      </c>
      <c r="V157" s="2">
        <f>(U157/100)*'Data &amp; ANOVA'!$S$7</f>
        <v>0.19899998015354131</v>
      </c>
      <c r="W157" s="2">
        <f>'Data &amp; ANOVA'!$S$7-V157</f>
        <v>2.8688784324194722E-2</v>
      </c>
      <c r="X157" s="2">
        <f t="shared" si="39"/>
        <v>2.0714733720306597</v>
      </c>
      <c r="Z157" s="51">
        <f t="shared" si="33"/>
        <v>10.033333333333331</v>
      </c>
      <c r="AA157" s="2"/>
      <c r="AB157" s="2"/>
      <c r="AC157" s="2">
        <f t="shared" si="34"/>
        <v>88.1</v>
      </c>
      <c r="AD157" s="2">
        <f>(AC157/100)*'Data &amp; ANOVA'!$S$7</f>
        <v>0.20059380150488543</v>
      </c>
      <c r="AE157" s="2">
        <f>'Data &amp; ANOVA'!$S$7-AD157</f>
        <v>2.7094962972850606E-2</v>
      </c>
      <c r="AF157" s="2">
        <f t="shared" si="40"/>
        <v>2.1286317858706072</v>
      </c>
      <c r="AH157" s="51">
        <f t="shared" si="35"/>
        <v>10</v>
      </c>
      <c r="AI157" s="2"/>
      <c r="AJ157" s="2"/>
      <c r="AK157" s="2">
        <f t="shared" si="36"/>
        <v>91.2</v>
      </c>
      <c r="AL157" s="2">
        <f>(AK157/100)*'Data &amp; ANOVA'!$S$7</f>
        <v>0.20765215320369526</v>
      </c>
      <c r="AM157" s="2">
        <f>'Data &amp; ANOVA'!$S$7-AL157</f>
        <v>2.0036611274040772E-2</v>
      </c>
      <c r="AN157" s="2">
        <f t="shared" si="37"/>
        <v>2.4304184645039304</v>
      </c>
    </row>
    <row r="158" spans="2:40" x14ac:dyDescent="0.25">
      <c r="B158" s="53">
        <f t="shared" si="26"/>
        <v>10.669166666666666</v>
      </c>
      <c r="C158" s="20"/>
      <c r="D158" s="20"/>
      <c r="E158" s="20">
        <f t="shared" si="27"/>
        <v>60.4</v>
      </c>
      <c r="F158" s="20">
        <f>(E158/100)*'Data &amp; ANOVA'!$S$7</f>
        <v>0.13752401374455256</v>
      </c>
      <c r="G158" s="20">
        <f>'Data &amp; ANOVA'!$S$7-F158</f>
        <v>9.0164750733183474E-2</v>
      </c>
      <c r="H158" s="20">
        <f t="shared" si="28"/>
        <v>0.92634106772765645</v>
      </c>
      <c r="J158" s="53">
        <f t="shared" si="29"/>
        <v>10.898275862068965</v>
      </c>
      <c r="K158" s="20"/>
      <c r="L158" s="20"/>
      <c r="M158" s="20">
        <f t="shared" si="30"/>
        <v>78.599999999999994</v>
      </c>
      <c r="N158" s="20">
        <f>(M158/100)*'Data &amp; ANOVA'!$S$7</f>
        <v>0.17896336887950051</v>
      </c>
      <c r="O158" s="20">
        <f>'Data &amp; ANOVA'!$S$7-N158</f>
        <v>4.8725395598235521E-2</v>
      </c>
      <c r="P158" s="20">
        <f t="shared" si="38"/>
        <v>1.5417792639602854</v>
      </c>
      <c r="R158" s="51">
        <f t="shared" si="31"/>
        <v>10.77125</v>
      </c>
      <c r="S158" s="2"/>
      <c r="T158" s="2"/>
      <c r="U158" s="2">
        <f t="shared" si="32"/>
        <v>90.5</v>
      </c>
      <c r="V158" s="2">
        <f>(U158/100)*'Data &amp; ANOVA'!$S$7</f>
        <v>0.20605833185235112</v>
      </c>
      <c r="W158" s="2">
        <f>'Data &amp; ANOVA'!$S$7-V158</f>
        <v>2.1630432625384916E-2</v>
      </c>
      <c r="X158" s="2">
        <f t="shared" si="39"/>
        <v>2.3538783873815965</v>
      </c>
      <c r="Z158" s="51">
        <f t="shared" si="33"/>
        <v>10.534999999999998</v>
      </c>
      <c r="AA158" s="2"/>
      <c r="AB158" s="2"/>
      <c r="AC158" s="2">
        <f t="shared" si="34"/>
        <v>90.9</v>
      </c>
      <c r="AD158" s="2">
        <f>(AC158/100)*'Data &amp; ANOVA'!$S$7</f>
        <v>0.20696908691026206</v>
      </c>
      <c r="AE158" s="2">
        <f>'Data &amp; ANOVA'!$S$7-AD158</f>
        <v>2.0719677567473976E-2</v>
      </c>
      <c r="AF158" s="2">
        <f t="shared" si="40"/>
        <v>2.3968957724652871</v>
      </c>
      <c r="AH158" s="51">
        <f t="shared" si="35"/>
        <v>10.5</v>
      </c>
      <c r="AI158" s="2"/>
      <c r="AJ158" s="2"/>
      <c r="AK158" s="2">
        <f t="shared" si="36"/>
        <v>94</v>
      </c>
      <c r="AL158" s="2">
        <f>(AK158/100)*'Data &amp; ANOVA'!$S$7</f>
        <v>0.21402743860907186</v>
      </c>
      <c r="AM158" s="2">
        <f>'Data &amp; ANOVA'!$S$7-AL158</f>
        <v>1.366132586866417E-2</v>
      </c>
      <c r="AN158" s="2">
        <f t="shared" si="37"/>
        <v>2.813410716760036</v>
      </c>
    </row>
    <row r="159" spans="2:40" x14ac:dyDescent="0.25">
      <c r="B159" s="53">
        <f t="shared" si="26"/>
        <v>11.17722222222222</v>
      </c>
      <c r="C159" s="20"/>
      <c r="D159" s="20"/>
      <c r="E159" s="20">
        <f t="shared" si="27"/>
        <v>63.5</v>
      </c>
      <c r="F159" s="20">
        <f>(E159/100)*'Data &amp; ANOVA'!$S$7</f>
        <v>0.14458236544336239</v>
      </c>
      <c r="G159" s="20">
        <f>'Data &amp; ANOVA'!$S$7-F159</f>
        <v>8.310639903437364E-2</v>
      </c>
      <c r="H159" s="20">
        <f t="shared" si="28"/>
        <v>1.0078579253996456</v>
      </c>
      <c r="J159" s="51">
        <f t="shared" si="29"/>
        <v>11.417241379310344</v>
      </c>
      <c r="K159" s="2"/>
      <c r="L159" s="2"/>
      <c r="M159" s="2">
        <f t="shared" si="30"/>
        <v>81.900000000000006</v>
      </c>
      <c r="N159" s="2">
        <f>(M159/100)*'Data &amp; ANOVA'!$S$7</f>
        <v>0.18647709810726582</v>
      </c>
      <c r="O159" s="2">
        <f>'Data &amp; ANOVA'!$S$7-N159</f>
        <v>4.1211666370470218E-2</v>
      </c>
      <c r="P159" s="2">
        <f t="shared" si="38"/>
        <v>1.7092582477163114</v>
      </c>
      <c r="R159" s="51">
        <f t="shared" si="31"/>
        <v>11.284166666666668</v>
      </c>
      <c r="S159" s="2"/>
      <c r="T159" s="2"/>
      <c r="U159" s="2">
        <f t="shared" si="32"/>
        <v>93.3</v>
      </c>
      <c r="V159" s="2">
        <f>(U159/100)*'Data &amp; ANOVA'!$S$7</f>
        <v>0.21243361725772769</v>
      </c>
      <c r="W159" s="2">
        <f>'Data &amp; ANOVA'!$S$7-V159</f>
        <v>1.5255147220008342E-2</v>
      </c>
      <c r="X159" s="2">
        <f t="shared" si="39"/>
        <v>2.7030626595911693</v>
      </c>
      <c r="Z159" s="51">
        <f t="shared" si="33"/>
        <v>11.036666666666665</v>
      </c>
      <c r="AA159" s="2"/>
      <c r="AB159" s="2"/>
      <c r="AC159" s="2">
        <f t="shared" si="34"/>
        <v>93.8</v>
      </c>
      <c r="AD159" s="2">
        <f>(AC159/100)*'Data &amp; ANOVA'!$S$7</f>
        <v>0.21357206108011639</v>
      </c>
      <c r="AE159" s="2">
        <f>'Data &amp; ANOVA'!$S$7-AD159</f>
        <v>1.411670339761964E-2</v>
      </c>
      <c r="AF159" s="2">
        <f t="shared" si="40"/>
        <v>2.7806208939370451</v>
      </c>
      <c r="AH159" s="51">
        <f t="shared" si="35"/>
        <v>11</v>
      </c>
      <c r="AI159" s="2"/>
      <c r="AJ159" s="2"/>
      <c r="AK159" s="2">
        <f t="shared" si="36"/>
        <v>96.6</v>
      </c>
      <c r="AL159" s="2">
        <f>(AK159/100)*'Data &amp; ANOVA'!$S$7</f>
        <v>0.21994734648549299</v>
      </c>
      <c r="AM159" s="2">
        <f>'Data &amp; ANOVA'!$S$7-AL159</f>
        <v>7.7414179922430382E-3</v>
      </c>
      <c r="AN159" s="2">
        <f t="shared" si="37"/>
        <v>3.3813947543659739</v>
      </c>
    </row>
    <row r="160" spans="2:40" x14ac:dyDescent="0.25">
      <c r="B160" s="53">
        <f t="shared" si="26"/>
        <v>11.685277777777776</v>
      </c>
      <c r="C160" s="20"/>
      <c r="D160" s="20"/>
      <c r="E160" s="20">
        <f t="shared" si="27"/>
        <v>66.8</v>
      </c>
      <c r="F160" s="20">
        <f>(E160/100)*'Data &amp; ANOVA'!$S$7</f>
        <v>0.15209609467112764</v>
      </c>
      <c r="G160" s="20">
        <f>'Data &amp; ANOVA'!$S$7-F160</f>
        <v>7.5592669806608392E-2</v>
      </c>
      <c r="H160" s="20">
        <f t="shared" si="28"/>
        <v>1.1026203100656482</v>
      </c>
      <c r="J160" s="51">
        <f t="shared" si="29"/>
        <v>11.936206896551724</v>
      </c>
      <c r="K160" s="2"/>
      <c r="L160" s="2"/>
      <c r="M160" s="2">
        <f t="shared" si="30"/>
        <v>85</v>
      </c>
      <c r="N160" s="2">
        <f>(M160/100)*'Data &amp; ANOVA'!$S$7</f>
        <v>0.19353544980607562</v>
      </c>
      <c r="O160" s="2">
        <f>'Data &amp; ANOVA'!$S$7-N160</f>
        <v>3.4153314671660412E-2</v>
      </c>
      <c r="P160" s="2">
        <f t="shared" si="38"/>
        <v>1.8971199848858811</v>
      </c>
      <c r="R160" s="51">
        <f t="shared" si="31"/>
        <v>11.797083333333333</v>
      </c>
      <c r="S160" s="2"/>
      <c r="T160" s="2"/>
      <c r="U160" s="2">
        <f t="shared" si="32"/>
        <v>95.9</v>
      </c>
      <c r="V160" s="2">
        <f>(U160/100)*'Data &amp; ANOVA'!$S$7</f>
        <v>0.21835352513414888</v>
      </c>
      <c r="W160" s="2">
        <f>'Data &amp; ANOVA'!$S$7-V160</f>
        <v>9.3352393435871539E-3</v>
      </c>
      <c r="X160" s="2">
        <f t="shared" si="39"/>
        <v>3.1941832122778315</v>
      </c>
      <c r="Z160" s="51">
        <f t="shared" si="33"/>
        <v>11.538333333333332</v>
      </c>
      <c r="AA160" s="2"/>
      <c r="AB160" s="2"/>
      <c r="AC160" s="2">
        <f t="shared" si="34"/>
        <v>96.6</v>
      </c>
      <c r="AD160" s="2">
        <f>(AC160/100)*'Data &amp; ANOVA'!$S$7</f>
        <v>0.21994734648549299</v>
      </c>
      <c r="AE160" s="2">
        <f>'Data &amp; ANOVA'!$S$7-AD160</f>
        <v>7.7414179922430382E-3</v>
      </c>
      <c r="AF160" s="2">
        <f t="shared" si="40"/>
        <v>3.3813947543659739</v>
      </c>
      <c r="AH160" s="51">
        <f t="shared" si="35"/>
        <v>11.5</v>
      </c>
      <c r="AI160" s="2"/>
      <c r="AJ160" s="2"/>
      <c r="AK160" s="2">
        <f t="shared" si="36"/>
        <v>99</v>
      </c>
      <c r="AL160" s="2">
        <f>(AK160/100)*'Data &amp; ANOVA'!$S$7</f>
        <v>0.22541187683295866</v>
      </c>
      <c r="AM160" s="2">
        <f>'Data &amp; ANOVA'!$S$7-AL160</f>
        <v>2.2768876447773756E-3</v>
      </c>
      <c r="AN160" s="2">
        <f t="shared" si="37"/>
        <v>4.6051701859880847</v>
      </c>
    </row>
    <row r="161" spans="2:40" x14ac:dyDescent="0.25">
      <c r="B161" s="53">
        <f t="shared" si="26"/>
        <v>12.193333333333332</v>
      </c>
      <c r="C161" s="20"/>
      <c r="D161" s="20"/>
      <c r="E161" s="20">
        <f t="shared" si="27"/>
        <v>69.599999999999994</v>
      </c>
      <c r="F161" s="20">
        <f>(E161/100)*'Data &amp; ANOVA'!$S$7</f>
        <v>0.15847138007650427</v>
      </c>
      <c r="G161" s="20">
        <f>'Data &amp; ANOVA'!$S$7-F161</f>
        <v>6.9217384401231763E-2</v>
      </c>
      <c r="H161" s="20">
        <f t="shared" si="28"/>
        <v>1.1907275775759152</v>
      </c>
      <c r="J161" s="51">
        <f t="shared" si="29"/>
        <v>12.455172413793104</v>
      </c>
      <c r="K161" s="2"/>
      <c r="L161" s="2"/>
      <c r="M161" s="2">
        <f t="shared" si="30"/>
        <v>87.6</v>
      </c>
      <c r="N161" s="2">
        <f>(M161/100)*'Data &amp; ANOVA'!$S$7</f>
        <v>0.19945535768249675</v>
      </c>
      <c r="O161" s="2">
        <f>'Data &amp; ANOVA'!$S$7-N161</f>
        <v>2.823340679523928E-2</v>
      </c>
      <c r="P161" s="2">
        <f t="shared" si="38"/>
        <v>2.0874737133770997</v>
      </c>
      <c r="R161" s="51">
        <f t="shared" si="31"/>
        <v>12.31</v>
      </c>
      <c r="S161" s="2"/>
      <c r="T161" s="2"/>
      <c r="U161" s="2">
        <f t="shared" si="32"/>
        <v>98.3</v>
      </c>
      <c r="V161" s="2">
        <f>(U161/100)*'Data &amp; ANOVA'!$S$7</f>
        <v>0.22381805548161451</v>
      </c>
      <c r="W161" s="2">
        <f>'Data &amp; ANOVA'!$S$7-V161</f>
        <v>3.8707089961215191E-3</v>
      </c>
      <c r="X161" s="2">
        <f t="shared" si="39"/>
        <v>4.0745419349259189</v>
      </c>
      <c r="Z161" s="51">
        <f t="shared" si="33"/>
        <v>12.04</v>
      </c>
      <c r="AA161" s="2"/>
      <c r="AB161" s="2"/>
      <c r="AC161" s="2">
        <f t="shared" si="34"/>
        <v>98.8</v>
      </c>
      <c r="AD161" s="2">
        <f>(AC161/100)*'Data &amp; ANOVA'!$S$7</f>
        <v>0.22495649930400319</v>
      </c>
      <c r="AE161" s="2">
        <f>'Data &amp; ANOVA'!$S$7-AD161</f>
        <v>2.7322651737328452E-3</v>
      </c>
      <c r="AF161" s="2">
        <f t="shared" si="40"/>
        <v>4.4228486291941325</v>
      </c>
      <c r="AH161" s="51">
        <f t="shared" si="35"/>
        <v>12</v>
      </c>
      <c r="AI161" s="2"/>
      <c r="AJ161" s="2"/>
      <c r="AK161" s="2">
        <f t="shared" si="36"/>
        <v>100</v>
      </c>
      <c r="AL161" s="2">
        <f>(AK161/100)*'Data &amp; ANOVA'!$S$7</f>
        <v>0.22768876447773603</v>
      </c>
      <c r="AM161" s="2">
        <f>'Data &amp; ANOVA'!$S$7-AL161</f>
        <v>0</v>
      </c>
      <c r="AN161" s="2" t="e">
        <f t="shared" si="37"/>
        <v>#DIV/0!</v>
      </c>
    </row>
    <row r="162" spans="2:40" x14ac:dyDescent="0.25">
      <c r="B162" s="53">
        <f t="shared" si="26"/>
        <v>12.701388888888888</v>
      </c>
      <c r="C162" s="20"/>
      <c r="D162" s="20"/>
      <c r="E162" s="20">
        <f t="shared" si="27"/>
        <v>72.7</v>
      </c>
      <c r="F162" s="20">
        <f>(E162/100)*'Data &amp; ANOVA'!$S$7</f>
        <v>0.1655297317753141</v>
      </c>
      <c r="G162" s="20">
        <f>'Data &amp; ANOVA'!$S$7-F162</f>
        <v>6.2159032702421929E-2</v>
      </c>
      <c r="H162" s="20">
        <f t="shared" si="28"/>
        <v>1.2982834837971775</v>
      </c>
      <c r="J162" s="51">
        <f t="shared" si="29"/>
        <v>12.974137931034482</v>
      </c>
      <c r="K162" s="2"/>
      <c r="L162" s="2"/>
      <c r="M162" s="2">
        <f t="shared" si="30"/>
        <v>90</v>
      </c>
      <c r="N162" s="2">
        <f>(M162/100)*'Data &amp; ANOVA'!$S$7</f>
        <v>0.20491988802996244</v>
      </c>
      <c r="O162" s="2">
        <f>'Data &amp; ANOVA'!$S$7-N162</f>
        <v>2.2768876447773589E-2</v>
      </c>
      <c r="P162" s="2">
        <f t="shared" si="38"/>
        <v>2.3025850929940463</v>
      </c>
      <c r="R162" s="51">
        <f t="shared" si="31"/>
        <v>12.822916666666668</v>
      </c>
      <c r="S162" s="2"/>
      <c r="T162" s="2"/>
      <c r="U162" s="2">
        <f t="shared" si="32"/>
        <v>100</v>
      </c>
      <c r="V162" s="2">
        <f>(U162/100)*'Data &amp; ANOVA'!$S$7</f>
        <v>0.22768876447773603</v>
      </c>
      <c r="W162" s="2">
        <f>'Data &amp; ANOVA'!$S$7-V162</f>
        <v>0</v>
      </c>
      <c r="X162" s="2" t="e">
        <f t="shared" si="39"/>
        <v>#DIV/0!</v>
      </c>
      <c r="Z162" s="51">
        <f t="shared" si="33"/>
        <v>12.541666666666664</v>
      </c>
      <c r="AA162" s="2"/>
      <c r="AB162" s="2"/>
      <c r="AC162" s="2">
        <f t="shared" si="34"/>
        <v>100</v>
      </c>
      <c r="AD162" s="2">
        <f>(AC162/100)*'Data &amp; ANOVA'!$S$7</f>
        <v>0.22768876447773603</v>
      </c>
      <c r="AE162" s="2">
        <f>'Data &amp; ANOVA'!$S$7-AD162</f>
        <v>0</v>
      </c>
      <c r="AF162" s="2" t="e">
        <f t="shared" si="40"/>
        <v>#DIV/0!</v>
      </c>
    </row>
    <row r="163" spans="2:40" x14ac:dyDescent="0.25">
      <c r="B163" s="53">
        <f t="shared" si="26"/>
        <v>13.209444444444443</v>
      </c>
      <c r="C163" s="20"/>
      <c r="D163" s="20"/>
      <c r="E163" s="20">
        <f t="shared" si="27"/>
        <v>75.8</v>
      </c>
      <c r="F163" s="20">
        <f>(E163/100)*'Data &amp; ANOVA'!$S$7</f>
        <v>0.17258808347412391</v>
      </c>
      <c r="G163" s="20">
        <f>'Data &amp; ANOVA'!$S$7-F163</f>
        <v>5.5100681003612123E-2</v>
      </c>
      <c r="H163" s="20">
        <f t="shared" si="28"/>
        <v>1.4188175528254505</v>
      </c>
      <c r="J163" s="51">
        <f t="shared" si="29"/>
        <v>13.493103448275862</v>
      </c>
      <c r="K163" s="2"/>
      <c r="L163" s="2"/>
      <c r="M163" s="2">
        <f t="shared" si="30"/>
        <v>92.4</v>
      </c>
      <c r="N163" s="2">
        <f>(M163/100)*'Data &amp; ANOVA'!$S$7</f>
        <v>0.21038441837742811</v>
      </c>
      <c r="O163" s="2">
        <f>'Data &amp; ANOVA'!$S$7-N163</f>
        <v>1.7304346100307927E-2</v>
      </c>
      <c r="P163" s="2">
        <f t="shared" si="38"/>
        <v>2.5770219386958066</v>
      </c>
      <c r="R163" s="16"/>
      <c r="S163" s="16"/>
      <c r="T163" s="16"/>
      <c r="U163" s="16"/>
      <c r="V163" s="16"/>
      <c r="W163" s="16"/>
      <c r="X163" s="16"/>
    </row>
    <row r="164" spans="2:40" x14ac:dyDescent="0.25">
      <c r="B164" s="53">
        <f t="shared" si="26"/>
        <v>13.717499999999998</v>
      </c>
      <c r="C164" s="20"/>
      <c r="D164" s="20"/>
      <c r="E164" s="20">
        <f t="shared" si="27"/>
        <v>78.099999999999994</v>
      </c>
      <c r="F164" s="20">
        <f>(E164/100)*'Data &amp; ANOVA'!$S$7</f>
        <v>0.17782492505711181</v>
      </c>
      <c r="G164" s="20">
        <f>'Data &amp; ANOVA'!$S$7-F164</f>
        <v>4.9863839420624223E-2</v>
      </c>
      <c r="H164" s="20">
        <f t="shared" si="28"/>
        <v>1.5186835491656356</v>
      </c>
      <c r="J164" s="51">
        <f t="shared" si="29"/>
        <v>14.012068965517241</v>
      </c>
      <c r="K164" s="2"/>
      <c r="L164" s="2"/>
      <c r="M164" s="2">
        <f t="shared" si="30"/>
        <v>94.5</v>
      </c>
      <c r="N164" s="2">
        <f>(M164/100)*'Data &amp; ANOVA'!$S$7</f>
        <v>0.21516588243146054</v>
      </c>
      <c r="O164" s="2">
        <f>'Data &amp; ANOVA'!$S$7-N164</f>
        <v>1.2522882046275496E-2</v>
      </c>
      <c r="P164" s="2">
        <f t="shared" si="38"/>
        <v>2.9004220937496652</v>
      </c>
      <c r="R164" s="16"/>
      <c r="S164" s="16"/>
      <c r="T164" s="16"/>
      <c r="U164" s="16"/>
      <c r="V164" s="16"/>
      <c r="W164" s="16"/>
      <c r="X164" s="16"/>
    </row>
    <row r="165" spans="2:40" x14ac:dyDescent="0.25">
      <c r="B165" s="51">
        <f t="shared" si="26"/>
        <v>14.225555555555554</v>
      </c>
      <c r="C165" s="2"/>
      <c r="D165" s="2"/>
      <c r="E165" s="2">
        <f t="shared" si="27"/>
        <v>80.5</v>
      </c>
      <c r="F165" s="2">
        <f>(E165/100)*'Data &amp; ANOVA'!$S$7</f>
        <v>0.18328945540457753</v>
      </c>
      <c r="G165" s="2">
        <f>'Data &amp; ANOVA'!$S$7-F165</f>
        <v>4.4399309073158505E-2</v>
      </c>
      <c r="H165" s="2">
        <f t="shared" si="28"/>
        <v>1.6347557204183907</v>
      </c>
      <c r="J165" s="51">
        <f t="shared" si="29"/>
        <v>14.531034482758621</v>
      </c>
      <c r="K165" s="2"/>
      <c r="L165" s="2"/>
      <c r="M165" s="2">
        <f t="shared" si="30"/>
        <v>97.1</v>
      </c>
      <c r="N165" s="2">
        <f>(M165/100)*'Data &amp; ANOVA'!$S$7</f>
        <v>0.22108579030788167</v>
      </c>
      <c r="O165" s="2">
        <f>'Data &amp; ANOVA'!$S$7-N165</f>
        <v>6.6029741698543643E-3</v>
      </c>
      <c r="P165" s="2">
        <f t="shared" si="38"/>
        <v>3.54045944899566</v>
      </c>
      <c r="R165" s="16"/>
      <c r="S165" s="16"/>
      <c r="T165" s="16"/>
      <c r="U165" s="16"/>
      <c r="V165" s="16"/>
      <c r="W165" s="16"/>
      <c r="X165" s="16"/>
    </row>
    <row r="166" spans="2:40" x14ac:dyDescent="0.25">
      <c r="B166" s="51">
        <f t="shared" si="26"/>
        <v>14.733611111111109</v>
      </c>
      <c r="C166" s="2"/>
      <c r="D166" s="2"/>
      <c r="E166" s="2">
        <f t="shared" si="27"/>
        <v>82.9</v>
      </c>
      <c r="F166" s="2">
        <f>(E166/100)*'Data &amp; ANOVA'!$S$7</f>
        <v>0.18875398575204319</v>
      </c>
      <c r="G166" s="2">
        <f>'Data &amp; ANOVA'!$S$7-F166</f>
        <v>3.8934778725692842E-2</v>
      </c>
      <c r="H166" s="2">
        <f t="shared" si="28"/>
        <v>1.7660917224794777</v>
      </c>
      <c r="J166" s="51">
        <f t="shared" si="29"/>
        <v>15.049999999999999</v>
      </c>
      <c r="K166" s="2"/>
      <c r="L166" s="2"/>
      <c r="M166" s="2">
        <f t="shared" si="30"/>
        <v>99</v>
      </c>
      <c r="N166" s="2">
        <f>(M166/100)*'Data &amp; ANOVA'!$S$7</f>
        <v>0.22541187683295866</v>
      </c>
      <c r="O166" s="2">
        <f>'Data &amp; ANOVA'!$S$7-N166</f>
        <v>2.2768876447773756E-3</v>
      </c>
      <c r="P166" s="2">
        <f t="shared" si="38"/>
        <v>4.6051701859880847</v>
      </c>
      <c r="R166" s="16"/>
      <c r="S166" s="16"/>
      <c r="T166" s="16"/>
      <c r="U166" s="16"/>
      <c r="V166" s="16"/>
      <c r="W166" s="16"/>
      <c r="X166" s="16"/>
    </row>
    <row r="167" spans="2:40" x14ac:dyDescent="0.25">
      <c r="B167" s="51">
        <f t="shared" si="26"/>
        <v>15.241666666666664</v>
      </c>
      <c r="C167" s="2"/>
      <c r="D167" s="2"/>
      <c r="E167" s="2">
        <f t="shared" si="27"/>
        <v>85.3</v>
      </c>
      <c r="F167" s="2">
        <f>(E167/100)*'Data &amp; ANOVA'!$S$7</f>
        <v>0.19421851609950883</v>
      </c>
      <c r="G167" s="2">
        <f>'Data &amp; ANOVA'!$S$7-F167</f>
        <v>3.3470248378227208E-2</v>
      </c>
      <c r="H167" s="2">
        <f t="shared" si="28"/>
        <v>1.9173226922034003</v>
      </c>
      <c r="J167" s="51">
        <f t="shared" si="29"/>
        <v>15.568965517241379</v>
      </c>
      <c r="K167" s="2"/>
      <c r="L167" s="2"/>
      <c r="M167" s="2">
        <f t="shared" si="30"/>
        <v>100</v>
      </c>
      <c r="N167" s="2">
        <f>(M167/100)*'Data &amp; ANOVA'!$S$7</f>
        <v>0.22768876447773603</v>
      </c>
      <c r="O167" s="2">
        <f>'Data &amp; ANOVA'!$S$7-N167</f>
        <v>0</v>
      </c>
      <c r="P167" s="2" t="e">
        <f t="shared" si="38"/>
        <v>#DIV/0!</v>
      </c>
      <c r="R167" s="16"/>
      <c r="S167" s="16"/>
      <c r="T167" s="16"/>
      <c r="U167" s="16"/>
      <c r="V167" s="16"/>
      <c r="W167" s="16"/>
      <c r="X167" s="16"/>
    </row>
    <row r="168" spans="2:40" x14ac:dyDescent="0.25">
      <c r="B168" s="51">
        <f t="shared" si="26"/>
        <v>15.74972222222222</v>
      </c>
      <c r="C168" s="2"/>
      <c r="D168" s="2"/>
      <c r="E168" s="2">
        <f t="shared" si="27"/>
        <v>87.6</v>
      </c>
      <c r="F168" s="2">
        <f>(E168/100)*'Data &amp; ANOVA'!$S$7</f>
        <v>0.19945535768249675</v>
      </c>
      <c r="G168" s="2">
        <f>'Data &amp; ANOVA'!$S$7-F168</f>
        <v>2.823340679523928E-2</v>
      </c>
      <c r="H168" s="2">
        <f t="shared" si="28"/>
        <v>2.0874737133770997</v>
      </c>
      <c r="J168" s="16"/>
      <c r="K168" s="16"/>
      <c r="L168" s="16"/>
      <c r="M168" s="16"/>
      <c r="N168" s="16"/>
      <c r="O168" s="16"/>
      <c r="P168" s="16"/>
      <c r="R168" s="16"/>
      <c r="S168" s="16"/>
      <c r="T168" s="16"/>
      <c r="U168" s="16"/>
      <c r="V168" s="16"/>
      <c r="W168" s="16"/>
      <c r="X168" s="16"/>
    </row>
    <row r="169" spans="2:40" x14ac:dyDescent="0.25">
      <c r="B169" s="51">
        <f t="shared" si="26"/>
        <v>16.257777777777775</v>
      </c>
      <c r="C169" s="2"/>
      <c r="D169" s="2"/>
      <c r="E169" s="2">
        <f t="shared" si="27"/>
        <v>89.8</v>
      </c>
      <c r="F169" s="2">
        <f>(E169/100)*'Data &amp; ANOVA'!$S$7</f>
        <v>0.20446451050100697</v>
      </c>
      <c r="G169" s="2">
        <f>'Data &amp; ANOVA'!$S$7-F169</f>
        <v>2.3224253976729059E-2</v>
      </c>
      <c r="H169" s="2">
        <f t="shared" si="28"/>
        <v>2.2827824656978666</v>
      </c>
      <c r="J169" s="16"/>
      <c r="K169" s="16"/>
      <c r="L169" s="16"/>
      <c r="M169" s="16"/>
      <c r="N169" s="16"/>
      <c r="O169" s="16"/>
      <c r="P169" s="16"/>
      <c r="R169" s="16"/>
      <c r="S169" s="16"/>
      <c r="T169" s="16"/>
      <c r="U169" s="16"/>
      <c r="V169" s="16"/>
      <c r="W169" s="16"/>
      <c r="X169" s="16"/>
    </row>
    <row r="170" spans="2:40" x14ac:dyDescent="0.25">
      <c r="B170" s="51">
        <f t="shared" si="26"/>
        <v>16.76583333333333</v>
      </c>
      <c r="C170" s="2"/>
      <c r="D170" s="2"/>
      <c r="E170" s="2">
        <f t="shared" si="27"/>
        <v>91.7</v>
      </c>
      <c r="F170" s="2">
        <f>(E170/100)*'Data &amp; ANOVA'!$S$7</f>
        <v>0.20879059702608396</v>
      </c>
      <c r="G170" s="2">
        <f>'Data &amp; ANOVA'!$S$7-F170</f>
        <v>1.889816745165207E-2</v>
      </c>
      <c r="H170" s="2">
        <f t="shared" si="28"/>
        <v>2.4889146711855403</v>
      </c>
      <c r="J170" s="16"/>
      <c r="K170" s="16"/>
      <c r="L170" s="16"/>
      <c r="M170" s="16"/>
      <c r="N170" s="16"/>
      <c r="O170" s="16"/>
      <c r="P170" s="16"/>
      <c r="R170" s="16"/>
      <c r="S170" s="16"/>
      <c r="T170" s="16"/>
      <c r="U170" s="16"/>
      <c r="V170" s="16"/>
      <c r="W170" s="16"/>
      <c r="X170" s="16"/>
    </row>
    <row r="171" spans="2:40" x14ac:dyDescent="0.25">
      <c r="B171" s="51">
        <f t="shared" si="26"/>
        <v>17.273888888888887</v>
      </c>
      <c r="C171" s="2"/>
      <c r="D171" s="2"/>
      <c r="E171" s="2">
        <f t="shared" si="27"/>
        <v>93.8</v>
      </c>
      <c r="F171" s="2">
        <f>(E171/100)*'Data &amp; ANOVA'!$S$7</f>
        <v>0.21357206108011639</v>
      </c>
      <c r="G171" s="2">
        <f>'Data &amp; ANOVA'!$S$7-F171</f>
        <v>1.411670339761964E-2</v>
      </c>
      <c r="H171" s="2">
        <f t="shared" si="28"/>
        <v>2.7806208939370451</v>
      </c>
      <c r="J171" s="16"/>
      <c r="K171" s="16"/>
      <c r="L171" s="16"/>
      <c r="M171" s="16"/>
      <c r="N171" s="16"/>
      <c r="O171" s="16"/>
      <c r="P171" s="16"/>
      <c r="R171" s="16"/>
      <c r="S171" s="16"/>
      <c r="T171" s="16"/>
      <c r="U171" s="16"/>
      <c r="V171" s="16"/>
      <c r="W171" s="16"/>
      <c r="X171" s="16"/>
    </row>
    <row r="172" spans="2:40" x14ac:dyDescent="0.25">
      <c r="B172" s="51">
        <f t="shared" si="26"/>
        <v>17.781944444444441</v>
      </c>
      <c r="C172" s="2"/>
      <c r="D172" s="2"/>
      <c r="E172" s="2">
        <f t="shared" si="27"/>
        <v>95.4</v>
      </c>
      <c r="F172" s="2">
        <f>(E172/100)*'Data &amp; ANOVA'!$S$7</f>
        <v>0.21721508131176021</v>
      </c>
      <c r="G172" s="2">
        <f>'Data &amp; ANOVA'!$S$7-F172</f>
        <v>1.0473683165975828E-2</v>
      </c>
      <c r="H172" s="2">
        <f t="shared" si="28"/>
        <v>3.0791138824930449</v>
      </c>
      <c r="J172" s="16"/>
      <c r="K172" s="16"/>
      <c r="L172" s="16"/>
      <c r="M172" s="16"/>
      <c r="N172" s="16"/>
      <c r="O172" s="16"/>
      <c r="P172" s="16"/>
      <c r="R172" s="16"/>
      <c r="S172" s="16"/>
      <c r="T172" s="16"/>
      <c r="U172" s="16"/>
      <c r="V172" s="16"/>
      <c r="W172" s="16"/>
      <c r="X172" s="16"/>
    </row>
    <row r="173" spans="2:40" x14ac:dyDescent="0.25">
      <c r="B173" s="51">
        <f t="shared" si="26"/>
        <v>18.29</v>
      </c>
      <c r="C173" s="2"/>
      <c r="D173" s="2"/>
      <c r="E173" s="2">
        <f t="shared" si="27"/>
        <v>97.1</v>
      </c>
      <c r="F173" s="2">
        <f>(E173/100)*'Data &amp; ANOVA'!$S$7</f>
        <v>0.22108579030788167</v>
      </c>
      <c r="G173" s="2">
        <f>'Data &amp; ANOVA'!$S$7-F173</f>
        <v>6.6029741698543643E-3</v>
      </c>
      <c r="H173" s="2">
        <f t="shared" si="28"/>
        <v>3.54045944899566</v>
      </c>
      <c r="J173" s="16"/>
      <c r="K173" s="16"/>
      <c r="L173" s="16"/>
      <c r="M173" s="16"/>
      <c r="N173" s="16"/>
      <c r="O173" s="16"/>
      <c r="P173" s="16"/>
      <c r="R173" s="16"/>
      <c r="S173" s="16"/>
      <c r="T173" s="16"/>
      <c r="U173" s="16"/>
      <c r="V173" s="16"/>
      <c r="W173" s="16"/>
      <c r="X173" s="16"/>
    </row>
    <row r="174" spans="2:40" x14ac:dyDescent="0.25">
      <c r="B174" s="51">
        <f t="shared" si="26"/>
        <v>18.798055555555553</v>
      </c>
      <c r="C174" s="2"/>
      <c r="D174" s="2"/>
      <c r="E174" s="2">
        <f t="shared" si="27"/>
        <v>98.8</v>
      </c>
      <c r="F174" s="2">
        <f>(E174/100)*'Data &amp; ANOVA'!$S$7</f>
        <v>0.22495649930400319</v>
      </c>
      <c r="G174" s="2">
        <f>'Data &amp; ANOVA'!$S$7-F174</f>
        <v>2.7322651737328452E-3</v>
      </c>
      <c r="H174" s="2">
        <f t="shared" si="28"/>
        <v>4.4228486291941325</v>
      </c>
      <c r="J174" s="16"/>
      <c r="K174" s="16"/>
      <c r="L174" s="16"/>
      <c r="M174" s="16"/>
      <c r="N174" s="16"/>
      <c r="O174" s="16"/>
      <c r="P174" s="16"/>
      <c r="R174" s="16"/>
      <c r="S174" s="16"/>
      <c r="T174" s="16"/>
      <c r="U174" s="16"/>
      <c r="V174" s="16"/>
      <c r="W174" s="16"/>
      <c r="X174" s="16"/>
    </row>
    <row r="175" spans="2:40" x14ac:dyDescent="0.25">
      <c r="B175" s="51">
        <f t="shared" si="26"/>
        <v>19.306111111111107</v>
      </c>
      <c r="C175" s="2"/>
      <c r="D175" s="2"/>
      <c r="E175" s="2">
        <f t="shared" si="27"/>
        <v>100</v>
      </c>
      <c r="F175" s="2">
        <f>(E175/100)*'Data &amp; ANOVA'!$S$7</f>
        <v>0.22768876447773603</v>
      </c>
      <c r="G175" s="2">
        <f>'Data &amp; ANOVA'!$S$7-F175</f>
        <v>0</v>
      </c>
      <c r="H175" s="2" t="e">
        <f t="shared" si="28"/>
        <v>#DIV/0!</v>
      </c>
      <c r="J175" s="16"/>
      <c r="K175" s="16"/>
      <c r="L175" s="16"/>
      <c r="M175" s="16"/>
      <c r="N175" s="16"/>
      <c r="O175" s="16"/>
      <c r="P175" s="16"/>
      <c r="R175" s="16"/>
      <c r="S175" s="16"/>
      <c r="T175" s="16"/>
      <c r="U175" s="16"/>
      <c r="V175" s="16"/>
      <c r="W175" s="16"/>
      <c r="X175" s="16"/>
    </row>
  </sheetData>
  <mergeCells count="12">
    <mergeCell ref="Z131:AF131"/>
    <mergeCell ref="AH66:AN66"/>
    <mergeCell ref="AH131:AN131"/>
    <mergeCell ref="B1:AN1"/>
    <mergeCell ref="B65:AN65"/>
    <mergeCell ref="B66:H66"/>
    <mergeCell ref="B131:H131"/>
    <mergeCell ref="J66:P66"/>
    <mergeCell ref="J131:P131"/>
    <mergeCell ref="R66:X66"/>
    <mergeCell ref="R131:X131"/>
    <mergeCell ref="Z66:AF6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164"/>
  <sheetViews>
    <sheetView topLeftCell="Z16" zoomScale="70" zoomScaleNormal="70" workbookViewId="0">
      <selection activeCell="AO13" sqref="AO1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33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0.4</v>
      </c>
      <c r="E2" s="10" t="s">
        <v>1</v>
      </c>
      <c r="F2" s="11" t="s">
        <v>3</v>
      </c>
      <c r="G2" s="10">
        <v>0.17135300000000001</v>
      </c>
      <c r="H2" s="10" t="s">
        <v>30</v>
      </c>
      <c r="J2" s="10" t="s">
        <v>0</v>
      </c>
      <c r="K2" s="2"/>
      <c r="L2" s="10">
        <f>D2</f>
        <v>0.4</v>
      </c>
      <c r="M2" s="10" t="s">
        <v>1</v>
      </c>
      <c r="N2" s="11" t="s">
        <v>3</v>
      </c>
      <c r="O2" s="10">
        <v>0.23655000000000001</v>
      </c>
      <c r="P2" s="10" t="s">
        <v>30</v>
      </c>
      <c r="R2" s="10" t="s">
        <v>0</v>
      </c>
      <c r="S2" s="2"/>
      <c r="T2" s="10">
        <f>D2</f>
        <v>0.4</v>
      </c>
      <c r="U2" s="10" t="s">
        <v>1</v>
      </c>
      <c r="V2" s="11" t="s">
        <v>3</v>
      </c>
      <c r="W2" s="10">
        <v>0.24912999999999999</v>
      </c>
      <c r="X2" s="10" t="s">
        <v>30</v>
      </c>
      <c r="Z2" s="10" t="s">
        <v>0</v>
      </c>
      <c r="AA2" s="2"/>
      <c r="AB2" s="10">
        <f>D2</f>
        <v>0.4</v>
      </c>
      <c r="AC2" s="10" t="s">
        <v>1</v>
      </c>
      <c r="AD2" s="11" t="s">
        <v>3</v>
      </c>
      <c r="AE2" s="10">
        <v>0.28665600000000002</v>
      </c>
      <c r="AF2" s="10" t="s">
        <v>30</v>
      </c>
      <c r="AH2" s="10" t="s">
        <v>0</v>
      </c>
      <c r="AI2" s="2"/>
      <c r="AJ2" s="10">
        <f>D2</f>
        <v>0.4</v>
      </c>
      <c r="AK2" s="10" t="s">
        <v>1</v>
      </c>
      <c r="AL2" s="11" t="s">
        <v>3</v>
      </c>
      <c r="AM2" s="10">
        <v>0.27475899999999998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10.281180000000001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14.193000000000001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14.947799999999999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17.199360000000002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16.48554</v>
      </c>
      <c r="AN3" s="10" t="s">
        <v>31</v>
      </c>
    </row>
    <row r="20" spans="1:44" ht="18.75" x14ac:dyDescent="0.3">
      <c r="D20" s="1"/>
      <c r="L20" s="1"/>
      <c r="T20" s="1"/>
      <c r="AB20" s="1"/>
      <c r="AJ20" s="1"/>
    </row>
    <row r="21" spans="1:44" s="15" customFormat="1" x14ac:dyDescent="0.25">
      <c r="B21" s="6" t="s">
        <v>22</v>
      </c>
      <c r="C21" s="8">
        <f>(D2/(60*1000))/'Data &amp; ANOVA'!$V$11</f>
        <v>0.82893199527028827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0.82893199527028827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0.82893199527028827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0.82893199527028827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0.82893199527028827</v>
      </c>
      <c r="AJ21" s="6" t="s">
        <v>28</v>
      </c>
      <c r="AK21" s="9"/>
      <c r="AL21" s="9"/>
      <c r="AM21" s="9"/>
      <c r="AN21" s="6" t="s">
        <v>2</v>
      </c>
    </row>
    <row r="22" spans="1:44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0.22768876447773603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0.22768876447773603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0.22768876447773603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0.22768876447773603</v>
      </c>
    </row>
    <row r="23" spans="1:44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4" s="15" customFormat="1" ht="15" customHeight="1" x14ac:dyDescent="0.25">
      <c r="A24" s="15">
        <v>0</v>
      </c>
      <c r="B24" s="47">
        <f>A24*'Data &amp; ANOVA'!$U$26</f>
        <v>0</v>
      </c>
      <c r="C24" s="9">
        <v>0</v>
      </c>
      <c r="D24" s="9">
        <v>0</v>
      </c>
      <c r="E24" s="9">
        <f>AVERAGE(C24:D24)</f>
        <v>0</v>
      </c>
      <c r="F24" s="9">
        <f>(E24/100)*'Data &amp; ANOVA'!$S$7</f>
        <v>0</v>
      </c>
      <c r="G24" s="9">
        <f>'Data &amp; ANOVA'!$S$7-F24</f>
        <v>0.22768876447773603</v>
      </c>
      <c r="H24" s="9">
        <f>LN(($H$22)/(G24))</f>
        <v>0</v>
      </c>
      <c r="J24" s="47">
        <f>A24*'Data &amp; ANOVA'!$U$27</f>
        <v>0</v>
      </c>
      <c r="K24" s="9">
        <v>0</v>
      </c>
      <c r="L24" s="9">
        <v>0</v>
      </c>
      <c r="M24" s="9">
        <f>AVERAGE(K24:L24)</f>
        <v>0</v>
      </c>
      <c r="N24" s="9">
        <f>(M24/100)*'Data &amp; ANOVA'!$S$7</f>
        <v>0</v>
      </c>
      <c r="O24" s="9">
        <f>'Data &amp; ANOVA'!$S$7-N24</f>
        <v>0.22768876447773603</v>
      </c>
      <c r="P24" s="9">
        <f>LN(($P$22)/(O24))</f>
        <v>0</v>
      </c>
      <c r="R24" s="47">
        <f>A24*'Data &amp; ANOVA'!$U$28</f>
        <v>0</v>
      </c>
      <c r="S24" s="9">
        <v>0</v>
      </c>
      <c r="T24" s="9">
        <v>0</v>
      </c>
      <c r="U24" s="9">
        <f>AVERAGE(S24:T24)</f>
        <v>0</v>
      </c>
      <c r="V24" s="9">
        <f>(U24/100)*'Data &amp; ANOVA'!$S$7</f>
        <v>0</v>
      </c>
      <c r="W24" s="9">
        <f>'Data &amp; ANOVA'!$S$7-V24</f>
        <v>0.22768876447773603</v>
      </c>
      <c r="X24" s="9">
        <f>LN(($X$22)/(W24))</f>
        <v>0</v>
      </c>
      <c r="Z24" s="47">
        <f>A24*'Data &amp; ANOVA'!$U$29</f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47">
        <f>A24*'Data &amp; ANOVA'!$U$30</f>
        <v>0</v>
      </c>
      <c r="AI24" s="9">
        <v>0</v>
      </c>
      <c r="AJ24" s="9">
        <v>0</v>
      </c>
      <c r="AK24" s="9">
        <f>AVERAGE(AI24:AJ24)</f>
        <v>0</v>
      </c>
      <c r="AL24" s="9">
        <f>(AK24/100)*'Data &amp; ANOVA'!$S$7</f>
        <v>0</v>
      </c>
      <c r="AM24" s="9">
        <f>'Data &amp; ANOVA'!$S$7-AL24</f>
        <v>0.22768876447773603</v>
      </c>
      <c r="AN24" s="9">
        <f>LN(($AN$22)/(AM24))</f>
        <v>0</v>
      </c>
    </row>
    <row r="25" spans="1:44" s="15" customFormat="1" ht="15" customHeight="1" x14ac:dyDescent="0.25">
      <c r="A25" s="15">
        <v>1</v>
      </c>
      <c r="B25" s="47">
        <f>A25*'Data &amp; ANOVA'!$U$26</f>
        <v>0.51424242424242439</v>
      </c>
      <c r="C25" s="9">
        <v>0.2</v>
      </c>
      <c r="D25" s="9">
        <v>0.2</v>
      </c>
      <c r="E25" s="9">
        <f t="shared" ref="E25:E59" si="0">AVERAGE(C25:D25)</f>
        <v>0.2</v>
      </c>
      <c r="F25" s="9">
        <f>(E25/100)*'Data &amp; ANOVA'!$S$7</f>
        <v>4.5537752895547206E-4</v>
      </c>
      <c r="G25" s="9">
        <f>'Data &amp; ANOVA'!$S$7-F25</f>
        <v>0.22723338694878056</v>
      </c>
      <c r="H25" s="9">
        <f t="shared" ref="H25:H59" si="1">LN(($H$22)/(G25))</f>
        <v>2.0020026706729687E-3</v>
      </c>
      <c r="J25" s="47">
        <f>A25*'Data &amp; ANOVA'!$U$27</f>
        <v>0.52086956521739136</v>
      </c>
      <c r="K25" s="9">
        <v>0.2</v>
      </c>
      <c r="L25" s="9">
        <v>0.2</v>
      </c>
      <c r="M25" s="9">
        <f t="shared" ref="M25:M48" si="2">AVERAGE(K25:L25)</f>
        <v>0.2</v>
      </c>
      <c r="N25" s="9">
        <f>(M25/100)*'Data &amp; ANOVA'!$S$7</f>
        <v>4.5537752895547206E-4</v>
      </c>
      <c r="O25" s="9">
        <f>'Data &amp; ANOVA'!$S$7-N25</f>
        <v>0.22723338694878056</v>
      </c>
      <c r="P25" s="9">
        <f t="shared" ref="P25:P48" si="3">LN(($P$22)/(O25))</f>
        <v>2.0020026706729687E-3</v>
      </c>
      <c r="R25" s="47">
        <f>A25*'Data &amp; ANOVA'!$U$28</f>
        <v>0.52799999999999991</v>
      </c>
      <c r="S25" s="9">
        <v>0.4</v>
      </c>
      <c r="T25" s="9">
        <v>0.4</v>
      </c>
      <c r="U25" s="9">
        <f t="shared" ref="U25:U47" si="4">AVERAGE(S25:T25)</f>
        <v>0.4</v>
      </c>
      <c r="V25" s="9">
        <f>(U25/100)*'Data &amp; ANOVA'!$S$7</f>
        <v>9.1075505791094412E-4</v>
      </c>
      <c r="W25" s="9">
        <f>'Data &amp; ANOVA'!$S$7-V25</f>
        <v>0.22677800941982509</v>
      </c>
      <c r="X25" s="9">
        <f t="shared" ref="X25:X47" si="5">LN(($X$22)/(W25))</f>
        <v>4.0080213975388678E-3</v>
      </c>
      <c r="Z25" s="47">
        <f>A25*'Data &amp; ANOVA'!$U$29</f>
        <v>0.51150000000000007</v>
      </c>
      <c r="AA25" s="9">
        <v>0.2</v>
      </c>
      <c r="AB25" s="9">
        <v>0.9</v>
      </c>
      <c r="AC25" s="9">
        <f t="shared" ref="AC25:AC45" si="6">AVERAGE(AA25:AB25)</f>
        <v>0.55000000000000004</v>
      </c>
      <c r="AD25" s="9">
        <f>(AC25/100)*'Data &amp; ANOVA'!$S$7</f>
        <v>1.2522882046275483E-3</v>
      </c>
      <c r="AE25" s="9">
        <f>'Data &amp; ANOVA'!$S$7-AD25</f>
        <v>0.22643647627310848</v>
      </c>
      <c r="AF25" s="9">
        <f t="shared" ref="AF25:AF45" si="7">LN(($AF$22)/(AE25))</f>
        <v>5.5151806881101433E-3</v>
      </c>
      <c r="AH25" s="47">
        <f>A25*'Data &amp; ANOVA'!$U$30</f>
        <v>0.53399999999999981</v>
      </c>
      <c r="AI25" s="9">
        <v>0.4</v>
      </c>
      <c r="AJ25" s="9">
        <v>0.4</v>
      </c>
      <c r="AK25" s="9">
        <f t="shared" ref="AK25:AK44" si="8">AVERAGE(AI25:AJ25)</f>
        <v>0.4</v>
      </c>
      <c r="AL25" s="9">
        <f>(AK25/100)*'Data &amp; ANOVA'!$S$7</f>
        <v>9.1075505791094412E-4</v>
      </c>
      <c r="AM25" s="9">
        <f>'Data &amp; ANOVA'!$S$7-AL25</f>
        <v>0.22677800941982509</v>
      </c>
      <c r="AN25" s="9">
        <f t="shared" ref="AN25:AN44" si="9">LN(($AN$22)/(AM25))</f>
        <v>4.0080213975388678E-3</v>
      </c>
    </row>
    <row r="26" spans="1:44" s="15" customFormat="1" ht="15" customHeight="1" x14ac:dyDescent="0.25">
      <c r="A26" s="15">
        <v>2</v>
      </c>
      <c r="B26" s="47">
        <f>A26*'Data &amp; ANOVA'!$U$26</f>
        <v>1.0284848484848488</v>
      </c>
      <c r="C26" s="9">
        <v>0.9</v>
      </c>
      <c r="D26" s="9">
        <v>0.2</v>
      </c>
      <c r="E26" s="9">
        <f t="shared" si="0"/>
        <v>0.55000000000000004</v>
      </c>
      <c r="F26" s="9">
        <f>(E26/100)*'Data &amp; ANOVA'!$S$7</f>
        <v>1.2522882046275483E-3</v>
      </c>
      <c r="G26" s="9">
        <f>'Data &amp; ANOVA'!$S$7-F26</f>
        <v>0.22643647627310848</v>
      </c>
      <c r="H26" s="9">
        <f t="shared" si="1"/>
        <v>5.5151806881101433E-3</v>
      </c>
      <c r="J26" s="47">
        <f>A26*'Data &amp; ANOVA'!$U$27</f>
        <v>1.0417391304347827</v>
      </c>
      <c r="K26" s="9">
        <v>0.4</v>
      </c>
      <c r="L26" s="9">
        <v>0.9</v>
      </c>
      <c r="M26" s="9">
        <f t="shared" si="2"/>
        <v>0.65</v>
      </c>
      <c r="N26" s="9">
        <f>(M26/100)*'Data &amp; ANOVA'!$S$7</f>
        <v>1.4799769691052843E-3</v>
      </c>
      <c r="O26" s="9">
        <f>'Data &amp; ANOVA'!$S$7-N26</f>
        <v>0.22620878750863074</v>
      </c>
      <c r="P26" s="9">
        <f t="shared" si="3"/>
        <v>6.5212169902655517E-3</v>
      </c>
      <c r="R26" s="47">
        <f>A26*'Data &amp; ANOVA'!$U$28</f>
        <v>1.0559999999999998</v>
      </c>
      <c r="S26" s="9">
        <v>2.1</v>
      </c>
      <c r="T26" s="9">
        <v>4.9000000000000004</v>
      </c>
      <c r="U26" s="9">
        <f t="shared" si="4"/>
        <v>3.5</v>
      </c>
      <c r="V26" s="9">
        <f>(U26/100)*'Data &amp; ANOVA'!$S$7</f>
        <v>7.9691067567207625E-3</v>
      </c>
      <c r="W26" s="9">
        <f>'Data &amp; ANOVA'!$S$7-V26</f>
        <v>0.21971965772101526</v>
      </c>
      <c r="X26" s="9">
        <f t="shared" si="5"/>
        <v>3.562717764315125E-2</v>
      </c>
      <c r="Z26" s="47">
        <f>A26*'Data &amp; ANOVA'!$U$29</f>
        <v>1.0230000000000001</v>
      </c>
      <c r="AA26" s="9">
        <v>2.1</v>
      </c>
      <c r="AB26" s="9">
        <v>3.7</v>
      </c>
      <c r="AC26" s="9">
        <f t="shared" si="6"/>
        <v>2.9000000000000004</v>
      </c>
      <c r="AD26" s="9">
        <f>(AC26/100)*'Data &amp; ANOVA'!$S$7</f>
        <v>6.602974169854346E-3</v>
      </c>
      <c r="AE26" s="9">
        <f>'Data &amp; ANOVA'!$S$7-AD26</f>
        <v>0.2210857903078817</v>
      </c>
      <c r="AF26" s="9">
        <f t="shared" si="7"/>
        <v>2.9428810690812192E-2</v>
      </c>
      <c r="AH26" s="47">
        <f>A26*'Data &amp; ANOVA'!$U$30</f>
        <v>1.0679999999999996</v>
      </c>
      <c r="AI26" s="9">
        <v>2.8</v>
      </c>
      <c r="AJ26" s="9">
        <v>2.6</v>
      </c>
      <c r="AK26" s="9">
        <f t="shared" si="8"/>
        <v>2.7</v>
      </c>
      <c r="AL26" s="9">
        <f>(AK26/100)*'Data &amp; ANOVA'!$S$7</f>
        <v>6.1475966408988739E-3</v>
      </c>
      <c r="AM26" s="9">
        <f>'Data &amp; ANOVA'!$S$7-AL26</f>
        <v>0.22154116783683717</v>
      </c>
      <c r="AN26" s="9">
        <f t="shared" si="9"/>
        <v>2.7371196796131977E-2</v>
      </c>
    </row>
    <row r="27" spans="1:44" s="15" customFormat="1" ht="15" customHeight="1" x14ac:dyDescent="0.25">
      <c r="A27" s="15">
        <v>3</v>
      </c>
      <c r="B27" s="47">
        <f>A27*'Data &amp; ANOVA'!$U$26</f>
        <v>1.5427272727272732</v>
      </c>
      <c r="C27" s="9">
        <v>2.6</v>
      </c>
      <c r="D27" s="9">
        <v>0.7</v>
      </c>
      <c r="E27" s="9">
        <f t="shared" si="0"/>
        <v>1.65</v>
      </c>
      <c r="F27" s="9">
        <f>(E27/100)*'Data &amp; ANOVA'!$S$7</f>
        <v>3.7568646138826448E-3</v>
      </c>
      <c r="G27" s="9">
        <f>'Data &amp; ANOVA'!$S$7-F27</f>
        <v>0.2239318998638534</v>
      </c>
      <c r="H27" s="9">
        <f t="shared" si="1"/>
        <v>1.6637641153023224E-2</v>
      </c>
      <c r="J27" s="47">
        <f>A27*'Data &amp; ANOVA'!$U$27</f>
        <v>1.5626086956521741</v>
      </c>
      <c r="K27" s="9">
        <v>2.2999999999999998</v>
      </c>
      <c r="L27" s="9">
        <v>3</v>
      </c>
      <c r="M27" s="9">
        <f t="shared" si="2"/>
        <v>2.65</v>
      </c>
      <c r="N27" s="9">
        <f>(M27/100)*'Data &amp; ANOVA'!$S$7</f>
        <v>6.0337522586600047E-3</v>
      </c>
      <c r="O27" s="9">
        <f>'Data &amp; ANOVA'!$S$7-N27</f>
        <v>0.22165501221907602</v>
      </c>
      <c r="P27" s="9">
        <f t="shared" si="3"/>
        <v>2.6857454169882795E-2</v>
      </c>
      <c r="R27" s="47">
        <f>A27*'Data &amp; ANOVA'!$U$28</f>
        <v>1.5839999999999996</v>
      </c>
      <c r="S27" s="9">
        <v>6.1</v>
      </c>
      <c r="T27" s="9">
        <v>6.8</v>
      </c>
      <c r="U27" s="9">
        <f t="shared" si="4"/>
        <v>6.4499999999999993</v>
      </c>
      <c r="V27" s="9">
        <f>(U27/100)*'Data &amp; ANOVA'!$S$7</f>
        <v>1.4685925308813972E-2</v>
      </c>
      <c r="W27" s="9">
        <f>'Data &amp; ANOVA'!$S$7-V27</f>
        <v>0.21300283916892207</v>
      </c>
      <c r="X27" s="9">
        <f t="shared" si="5"/>
        <v>6.6674133267992666E-2</v>
      </c>
      <c r="Z27" s="47">
        <f>A27*'Data &amp; ANOVA'!$U$29</f>
        <v>1.5345000000000002</v>
      </c>
      <c r="AA27" s="9">
        <v>6.3</v>
      </c>
      <c r="AB27" s="9">
        <v>9</v>
      </c>
      <c r="AC27" s="9">
        <f t="shared" si="6"/>
        <v>7.65</v>
      </c>
      <c r="AD27" s="9">
        <f>(AC27/100)*'Data &amp; ANOVA'!$S$7</f>
        <v>1.7418190482546805E-2</v>
      </c>
      <c r="AE27" s="9">
        <f>'Data &amp; ANOVA'!$S$7-AD27</f>
        <v>0.21027057399518922</v>
      </c>
      <c r="AF27" s="9">
        <f t="shared" si="7"/>
        <v>7.9584479342842449E-2</v>
      </c>
      <c r="AH27" s="47">
        <f>A27*'Data &amp; ANOVA'!$U$30</f>
        <v>1.6019999999999994</v>
      </c>
      <c r="AI27" s="9">
        <v>7.8</v>
      </c>
      <c r="AJ27" s="9">
        <v>7.8</v>
      </c>
      <c r="AK27" s="9">
        <f t="shared" si="8"/>
        <v>7.8</v>
      </c>
      <c r="AL27" s="9">
        <f>(AK27/100)*'Data &amp; ANOVA'!$S$7</f>
        <v>1.775972362926341E-2</v>
      </c>
      <c r="AM27" s="9">
        <f>'Data &amp; ANOVA'!$S$7-AL27</f>
        <v>0.20992904084847264</v>
      </c>
      <c r="AN27" s="9">
        <f t="shared" si="9"/>
        <v>8.1210055425543062E-2</v>
      </c>
    </row>
    <row r="28" spans="1:44" s="15" customFormat="1" x14ac:dyDescent="0.25">
      <c r="A28" s="15">
        <v>4</v>
      </c>
      <c r="B28" s="48">
        <f>A28*'Data &amp; ANOVA'!$U$26</f>
        <v>2.0569696969696976</v>
      </c>
      <c r="C28" s="23">
        <v>4.7</v>
      </c>
      <c r="D28" s="23">
        <v>1.8</v>
      </c>
      <c r="E28" s="23">
        <f t="shared" si="0"/>
        <v>3.25</v>
      </c>
      <c r="F28" s="23">
        <f>(E28/100)*'Data &amp; ANOVA'!$S$7</f>
        <v>7.3998848455264212E-3</v>
      </c>
      <c r="G28" s="23">
        <f>'Data &amp; ANOVA'!$S$7-F28</f>
        <v>0.22028887963220961</v>
      </c>
      <c r="H28" s="23">
        <f t="shared" si="1"/>
        <v>3.3039854078200093E-2</v>
      </c>
      <c r="I28" s="24"/>
      <c r="J28" s="48">
        <f>A28*'Data &amp; ANOVA'!$U$27</f>
        <v>2.0834782608695654</v>
      </c>
      <c r="K28" s="23">
        <v>5.6</v>
      </c>
      <c r="L28" s="23">
        <v>6.8</v>
      </c>
      <c r="M28" s="23">
        <f t="shared" si="2"/>
        <v>6.1999999999999993</v>
      </c>
      <c r="N28" s="23">
        <f>(M28/100)*'Data &amp; ANOVA'!$S$7</f>
        <v>1.4116703397619633E-2</v>
      </c>
      <c r="O28" s="23">
        <f>'Data &amp; ANOVA'!$S$7-N28</f>
        <v>0.21357206108011639</v>
      </c>
      <c r="P28" s="23">
        <f t="shared" si="3"/>
        <v>6.4005329975912378E-2</v>
      </c>
      <c r="Q28" s="24"/>
      <c r="R28" s="48">
        <f>A28*'Data &amp; ANOVA'!$U$28</f>
        <v>2.1119999999999997</v>
      </c>
      <c r="S28" s="23">
        <v>11.8</v>
      </c>
      <c r="T28" s="23">
        <v>9.1999999999999993</v>
      </c>
      <c r="U28" s="23">
        <f t="shared" si="4"/>
        <v>10.5</v>
      </c>
      <c r="V28" s="23">
        <f>(U28/100)*'Data &amp; ANOVA'!$S$7</f>
        <v>2.3907320270162284E-2</v>
      </c>
      <c r="W28" s="23">
        <f>'Data &amp; ANOVA'!$S$7-V28</f>
        <v>0.20378144420757374</v>
      </c>
      <c r="X28" s="23">
        <f t="shared" si="5"/>
        <v>0.11093156070728162</v>
      </c>
      <c r="Y28" s="24"/>
      <c r="Z28" s="48">
        <f>A28*'Data &amp; ANOVA'!$U$29</f>
        <v>2.0460000000000003</v>
      </c>
      <c r="AA28" s="23">
        <v>11.6</v>
      </c>
      <c r="AB28" s="23">
        <v>14.9</v>
      </c>
      <c r="AC28" s="23">
        <f t="shared" si="6"/>
        <v>13.25</v>
      </c>
      <c r="AD28" s="23">
        <f>(AC28/100)*'Data &amp; ANOVA'!$S$7</f>
        <v>3.0168761293300025E-2</v>
      </c>
      <c r="AE28" s="23">
        <f>'Data &amp; ANOVA'!$S$7-AD28</f>
        <v>0.19752000318443602</v>
      </c>
      <c r="AF28" s="23">
        <f t="shared" si="7"/>
        <v>0.14213976716112281</v>
      </c>
      <c r="AG28" s="24"/>
      <c r="AH28" s="48">
        <f>A28*'Data &amp; ANOVA'!$U$30</f>
        <v>2.1359999999999992</v>
      </c>
      <c r="AI28" s="23">
        <v>13.9</v>
      </c>
      <c r="AJ28" s="23">
        <v>13.9</v>
      </c>
      <c r="AK28" s="23">
        <f t="shared" si="8"/>
        <v>13.9</v>
      </c>
      <c r="AL28" s="23">
        <f>(AK28/100)*'Data &amp; ANOVA'!$S$7</f>
        <v>3.1648738262405308E-2</v>
      </c>
      <c r="AM28" s="23">
        <f>'Data &amp; ANOVA'!$S$7-AL28</f>
        <v>0.19604002621533073</v>
      </c>
      <c r="AN28" s="23">
        <f t="shared" si="9"/>
        <v>0.14966077455440627</v>
      </c>
      <c r="AO28" s="24"/>
      <c r="AP28" s="24"/>
      <c r="AQ28" s="24"/>
      <c r="AR28" s="24"/>
    </row>
    <row r="29" spans="1:44" s="15" customFormat="1" x14ac:dyDescent="0.25">
      <c r="A29" s="15">
        <v>5</v>
      </c>
      <c r="B29" s="48">
        <f>A29*'Data &amp; ANOVA'!$U$26</f>
        <v>2.5712121212121222</v>
      </c>
      <c r="C29" s="23">
        <v>7.5</v>
      </c>
      <c r="D29" s="23">
        <v>3.5</v>
      </c>
      <c r="E29" s="23">
        <f t="shared" si="0"/>
        <v>5.5</v>
      </c>
      <c r="F29" s="23">
        <f>(E29/100)*'Data &amp; ANOVA'!$S$7</f>
        <v>1.2522882046275483E-2</v>
      </c>
      <c r="G29" s="23">
        <f>'Data &amp; ANOVA'!$S$7-F29</f>
        <v>0.21516588243146056</v>
      </c>
      <c r="H29" s="23">
        <f t="shared" si="1"/>
        <v>5.657035148839424E-2</v>
      </c>
      <c r="I29" s="24"/>
      <c r="J29" s="48">
        <f>A29*'Data &amp; ANOVA'!$U$27</f>
        <v>2.6043478260869568</v>
      </c>
      <c r="K29" s="23">
        <v>10.1</v>
      </c>
      <c r="L29" s="23">
        <v>11.1</v>
      </c>
      <c r="M29" s="23">
        <f t="shared" si="2"/>
        <v>10.6</v>
      </c>
      <c r="N29" s="23">
        <f>(M29/100)*'Data &amp; ANOVA'!$S$7</f>
        <v>2.4135009034640019E-2</v>
      </c>
      <c r="O29" s="23">
        <f>'Data &amp; ANOVA'!$S$7-N29</f>
        <v>0.20355375544309601</v>
      </c>
      <c r="P29" s="23">
        <f t="shared" si="3"/>
        <v>0.11204950380862293</v>
      </c>
      <c r="Q29" s="24"/>
      <c r="R29" s="48">
        <f>A29*'Data &amp; ANOVA'!$U$28</f>
        <v>2.6399999999999997</v>
      </c>
      <c r="S29" s="23">
        <v>17.7</v>
      </c>
      <c r="T29" s="23">
        <v>12.7</v>
      </c>
      <c r="U29" s="23">
        <f t="shared" si="4"/>
        <v>15.2</v>
      </c>
      <c r="V29" s="23">
        <f>(U29/100)*'Data &amp; ANOVA'!$S$7</f>
        <v>3.4608692200615875E-2</v>
      </c>
      <c r="W29" s="23">
        <f>'Data &amp; ANOVA'!$S$7-V29</f>
        <v>0.19308007227712015</v>
      </c>
      <c r="X29" s="23">
        <f t="shared" si="5"/>
        <v>0.16487464319023404</v>
      </c>
      <c r="Y29" s="24"/>
      <c r="Z29" s="49">
        <f>A29*'Data &amp; ANOVA'!$U$29</f>
        <v>2.5575000000000001</v>
      </c>
      <c r="AA29" s="21">
        <v>18</v>
      </c>
      <c r="AB29" s="21">
        <v>22.2</v>
      </c>
      <c r="AC29" s="21">
        <f t="shared" si="6"/>
        <v>20.100000000000001</v>
      </c>
      <c r="AD29" s="21">
        <f>(AC29/100)*'Data &amp; ANOVA'!$S$7</f>
        <v>4.5765441660024948E-2</v>
      </c>
      <c r="AE29" s="21">
        <f>'Data &amp; ANOVA'!$S$7-AD29</f>
        <v>0.18192332281771109</v>
      </c>
      <c r="AF29" s="21">
        <f t="shared" si="7"/>
        <v>0.22439433321586238</v>
      </c>
      <c r="AG29" s="24"/>
      <c r="AH29" s="49">
        <f>A29*'Data &amp; ANOVA'!$U$30</f>
        <v>2.669999999999999</v>
      </c>
      <c r="AI29" s="21">
        <v>21.3</v>
      </c>
      <c r="AJ29" s="21">
        <v>21.5</v>
      </c>
      <c r="AK29" s="21">
        <f t="shared" si="8"/>
        <v>21.4</v>
      </c>
      <c r="AL29" s="21">
        <f>(AK29/100)*'Data &amp; ANOVA'!$S$7</f>
        <v>4.8725395598235507E-2</v>
      </c>
      <c r="AM29" s="21">
        <f>'Data &amp; ANOVA'!$S$7-AL29</f>
        <v>0.17896336887950054</v>
      </c>
      <c r="AN29" s="21">
        <f t="shared" si="9"/>
        <v>0.24079848655293037</v>
      </c>
      <c r="AO29" s="24"/>
      <c r="AP29" s="24"/>
      <c r="AQ29" s="24"/>
      <c r="AR29" s="24"/>
    </row>
    <row r="30" spans="1:44" s="15" customFormat="1" x14ac:dyDescent="0.25">
      <c r="A30" s="15">
        <v>6</v>
      </c>
      <c r="B30" s="48">
        <f>A30*'Data &amp; ANOVA'!$U$26</f>
        <v>3.0854545454545463</v>
      </c>
      <c r="C30" s="23">
        <v>10.6</v>
      </c>
      <c r="D30" s="23">
        <v>5.9</v>
      </c>
      <c r="E30" s="23">
        <f t="shared" si="0"/>
        <v>8.25</v>
      </c>
      <c r="F30" s="23">
        <f>(E30/100)*'Data &amp; ANOVA'!$S$7</f>
        <v>1.8784323069413224E-2</v>
      </c>
      <c r="G30" s="23">
        <f>'Data &amp; ANOVA'!$S$7-F30</f>
        <v>0.20890444140832282</v>
      </c>
      <c r="H30" s="23">
        <f t="shared" si="1"/>
        <v>8.6102699053411613E-2</v>
      </c>
      <c r="I30" s="24"/>
      <c r="J30" s="48">
        <f>A30*'Data &amp; ANOVA'!$U$27</f>
        <v>3.1252173913043482</v>
      </c>
      <c r="K30" s="23">
        <v>15.1</v>
      </c>
      <c r="L30" s="23">
        <v>15.8</v>
      </c>
      <c r="M30" s="23">
        <f t="shared" si="2"/>
        <v>15.45</v>
      </c>
      <c r="N30" s="23">
        <f>(M30/100)*'Data &amp; ANOVA'!$S$7</f>
        <v>3.5177914111810218E-2</v>
      </c>
      <c r="O30" s="23">
        <f>'Data &amp; ANOVA'!$S$7-N30</f>
        <v>0.1925108503659258</v>
      </c>
      <c r="P30" s="23">
        <f t="shared" si="3"/>
        <v>0.16782711064350214</v>
      </c>
      <c r="Q30" s="24"/>
      <c r="R30" s="49">
        <f>A30*'Data &amp; ANOVA'!$U$28</f>
        <v>3.1679999999999993</v>
      </c>
      <c r="S30" s="21">
        <v>24.6</v>
      </c>
      <c r="T30" s="21">
        <v>17.2</v>
      </c>
      <c r="U30" s="21">
        <f t="shared" si="4"/>
        <v>20.9</v>
      </c>
      <c r="V30" s="21">
        <f>(U30/100)*'Data &amp; ANOVA'!$S$7</f>
        <v>4.7586951775846827E-2</v>
      </c>
      <c r="W30" s="21">
        <f>'Data &amp; ANOVA'!$S$7-V30</f>
        <v>0.18010181270188921</v>
      </c>
      <c r="X30" s="21">
        <f t="shared" si="5"/>
        <v>0.23445731121448321</v>
      </c>
      <c r="Y30" s="24"/>
      <c r="Z30" s="49">
        <f>A30*'Data &amp; ANOVA'!$U$29</f>
        <v>3.0690000000000004</v>
      </c>
      <c r="AA30" s="21">
        <v>25.8</v>
      </c>
      <c r="AB30" s="21">
        <v>30</v>
      </c>
      <c r="AC30" s="21">
        <f t="shared" si="6"/>
        <v>27.9</v>
      </c>
      <c r="AD30" s="21">
        <f>(AC30/100)*'Data &amp; ANOVA'!$S$7</f>
        <v>6.3525165289288352E-2</v>
      </c>
      <c r="AE30" s="21">
        <f>'Data &amp; ANOVA'!$S$7-AD30</f>
        <v>0.1641635991884477</v>
      </c>
      <c r="AF30" s="21">
        <f t="shared" si="7"/>
        <v>0.32711614169718783</v>
      </c>
      <c r="AG30" s="24"/>
      <c r="AH30" s="49">
        <f>A30*'Data &amp; ANOVA'!$U$30</f>
        <v>3.2039999999999988</v>
      </c>
      <c r="AI30" s="21">
        <v>29.6</v>
      </c>
      <c r="AJ30" s="21">
        <v>29.6</v>
      </c>
      <c r="AK30" s="21">
        <f t="shared" si="8"/>
        <v>29.6</v>
      </c>
      <c r="AL30" s="21">
        <f>(AK30/100)*'Data &amp; ANOVA'!$S$7</f>
        <v>6.7395874285409871E-2</v>
      </c>
      <c r="AM30" s="21">
        <f>'Data &amp; ANOVA'!$S$7-AL30</f>
        <v>0.16029289019232618</v>
      </c>
      <c r="AN30" s="21">
        <f t="shared" si="9"/>
        <v>0.35097692282409465</v>
      </c>
      <c r="AO30" s="24"/>
      <c r="AP30" s="24"/>
      <c r="AQ30" s="24"/>
      <c r="AR30" s="24"/>
    </row>
    <row r="31" spans="1:44" s="15" customFormat="1" x14ac:dyDescent="0.25">
      <c r="A31" s="15">
        <v>7</v>
      </c>
      <c r="B31" s="48">
        <f>A31*'Data &amp; ANOVA'!$U$26</f>
        <v>3.5996969696969705</v>
      </c>
      <c r="C31" s="23">
        <v>13.9</v>
      </c>
      <c r="D31" s="23">
        <v>9</v>
      </c>
      <c r="E31" s="23">
        <f t="shared" si="0"/>
        <v>11.45</v>
      </c>
      <c r="F31" s="23">
        <f>(E31/100)*'Data &amp; ANOVA'!$S$7</f>
        <v>2.6070363532700775E-2</v>
      </c>
      <c r="G31" s="23">
        <f>'Data &amp; ANOVA'!$S$7-F31</f>
        <v>0.20161840094503525</v>
      </c>
      <c r="H31" s="23">
        <f t="shared" si="1"/>
        <v>0.12160282175924877</v>
      </c>
      <c r="I31" s="24"/>
      <c r="J31" s="49">
        <f>A31*'Data &amp; ANOVA'!$U$27</f>
        <v>3.6460869565217395</v>
      </c>
      <c r="K31" s="21">
        <v>20.8</v>
      </c>
      <c r="L31" s="21">
        <v>21.5</v>
      </c>
      <c r="M31" s="21">
        <f t="shared" si="2"/>
        <v>21.15</v>
      </c>
      <c r="N31" s="21">
        <f>(M31/100)*'Data &amp; ANOVA'!$S$7</f>
        <v>4.8156173687041171E-2</v>
      </c>
      <c r="O31" s="21">
        <f>'Data &amp; ANOVA'!$S$7-N31</f>
        <v>0.17953259079069486</v>
      </c>
      <c r="P31" s="21">
        <f t="shared" si="3"/>
        <v>0.23762287257904405</v>
      </c>
      <c r="Q31" s="24"/>
      <c r="R31" s="49">
        <f>A31*'Data &amp; ANOVA'!$U$28</f>
        <v>3.6959999999999993</v>
      </c>
      <c r="S31" s="21">
        <v>31.7</v>
      </c>
      <c r="T31" s="21">
        <v>22.9</v>
      </c>
      <c r="U31" s="21">
        <f t="shared" si="4"/>
        <v>27.299999999999997</v>
      </c>
      <c r="V31" s="21">
        <f>(U31/100)*'Data &amp; ANOVA'!$S$7</f>
        <v>6.2159032702421929E-2</v>
      </c>
      <c r="W31" s="21">
        <f>'Data &amp; ANOVA'!$S$7-V31</f>
        <v>0.1655297317753141</v>
      </c>
      <c r="X31" s="21">
        <f t="shared" si="5"/>
        <v>0.31882880144861758</v>
      </c>
      <c r="Y31" s="24"/>
      <c r="Z31" s="49">
        <f>A31*'Data &amp; ANOVA'!$U$29</f>
        <v>3.5805000000000007</v>
      </c>
      <c r="AA31" s="21">
        <v>33.6</v>
      </c>
      <c r="AB31" s="21">
        <v>37.4</v>
      </c>
      <c r="AC31" s="21">
        <f t="shared" si="6"/>
        <v>35.5</v>
      </c>
      <c r="AD31" s="21">
        <f>(AC31/100)*'Data &amp; ANOVA'!$S$7</f>
        <v>8.0829511389596292E-2</v>
      </c>
      <c r="AE31" s="21">
        <f>'Data &amp; ANOVA'!$S$7-AD31</f>
        <v>0.14685925308813974</v>
      </c>
      <c r="AF31" s="21">
        <f t="shared" si="7"/>
        <v>0.43850496218636464</v>
      </c>
      <c r="AG31" s="24"/>
      <c r="AH31" s="49">
        <f>A31*'Data &amp; ANOVA'!$U$30</f>
        <v>3.7379999999999987</v>
      </c>
      <c r="AI31" s="21">
        <v>36.9</v>
      </c>
      <c r="AJ31" s="21">
        <v>37.6</v>
      </c>
      <c r="AK31" s="21">
        <f t="shared" si="8"/>
        <v>37.25</v>
      </c>
      <c r="AL31" s="21">
        <f>(AK31/100)*'Data &amp; ANOVA'!$S$7</f>
        <v>8.4814064767956665E-2</v>
      </c>
      <c r="AM31" s="21">
        <f>'Data &amp; ANOVA'!$S$7-AL31</f>
        <v>0.14287469970977937</v>
      </c>
      <c r="AN31" s="21">
        <f t="shared" si="9"/>
        <v>0.46601160797619806</v>
      </c>
      <c r="AO31" s="24"/>
      <c r="AP31" s="24"/>
      <c r="AQ31" s="24"/>
      <c r="AR31" s="24"/>
    </row>
    <row r="32" spans="1:44" s="15" customFormat="1" x14ac:dyDescent="0.25">
      <c r="A32" s="15">
        <v>8</v>
      </c>
      <c r="B32" s="48">
        <f>A32*'Data &amp; ANOVA'!$U$26</f>
        <v>4.1139393939393951</v>
      </c>
      <c r="C32" s="23">
        <v>17.7</v>
      </c>
      <c r="D32" s="23">
        <v>12</v>
      </c>
      <c r="E32" s="23">
        <f t="shared" si="0"/>
        <v>14.85</v>
      </c>
      <c r="F32" s="23">
        <f>(E32/100)*'Data &amp; ANOVA'!$S$7</f>
        <v>3.3811781524943803E-2</v>
      </c>
      <c r="G32" s="23">
        <f>'Data &amp; ANOVA'!$S$7-F32</f>
        <v>0.19387698295279224</v>
      </c>
      <c r="H32" s="23">
        <f t="shared" si="1"/>
        <v>0.16075577887939396</v>
      </c>
      <c r="I32" s="24"/>
      <c r="J32" s="49">
        <f>A32*'Data &amp; ANOVA'!$U$27</f>
        <v>4.1669565217391309</v>
      </c>
      <c r="K32" s="21">
        <v>26.7</v>
      </c>
      <c r="L32" s="21">
        <v>27.7</v>
      </c>
      <c r="M32" s="21">
        <f t="shared" si="2"/>
        <v>27.2</v>
      </c>
      <c r="N32" s="21">
        <f>(M32/100)*'Data &amp; ANOVA'!$S$7</f>
        <v>6.1931343937944208E-2</v>
      </c>
      <c r="O32" s="21">
        <f>'Data &amp; ANOVA'!$S$7-N32</f>
        <v>0.16575742053979181</v>
      </c>
      <c r="P32" s="21">
        <f t="shared" si="3"/>
        <v>0.31745423078545126</v>
      </c>
      <c r="Q32" s="24"/>
      <c r="R32" s="49">
        <f>A32*'Data &amp; ANOVA'!$U$28</f>
        <v>4.2239999999999993</v>
      </c>
      <c r="S32" s="21">
        <v>38.6</v>
      </c>
      <c r="T32" s="21">
        <v>29.3</v>
      </c>
      <c r="U32" s="21">
        <f t="shared" si="4"/>
        <v>33.950000000000003</v>
      </c>
      <c r="V32" s="21">
        <f>(U32/100)*'Data &amp; ANOVA'!$S$7</f>
        <v>7.7300335540191389E-2</v>
      </c>
      <c r="W32" s="21">
        <f>'Data &amp; ANOVA'!$S$7-V32</f>
        <v>0.15038842893754464</v>
      </c>
      <c r="X32" s="21">
        <f t="shared" si="5"/>
        <v>0.4147581550197571</v>
      </c>
      <c r="Y32" s="24"/>
      <c r="Z32" s="49">
        <f>A32*'Data &amp; ANOVA'!$U$29</f>
        <v>4.0920000000000005</v>
      </c>
      <c r="AA32" s="21">
        <v>41.2</v>
      </c>
      <c r="AB32" s="21">
        <v>44.7</v>
      </c>
      <c r="AC32" s="21">
        <f t="shared" si="6"/>
        <v>42.95</v>
      </c>
      <c r="AD32" s="21">
        <f>(AC32/100)*'Data &amp; ANOVA'!$S$7</f>
        <v>9.7792324343187631E-2</v>
      </c>
      <c r="AE32" s="21">
        <f>'Data &amp; ANOVA'!$S$7-AD32</f>
        <v>0.1298964401345484</v>
      </c>
      <c r="AF32" s="21">
        <f t="shared" si="7"/>
        <v>0.56124210968000676</v>
      </c>
      <c r="AG32" s="24"/>
      <c r="AH32" s="49">
        <f>A32*'Data &amp; ANOVA'!$U$30</f>
        <v>4.2719999999999985</v>
      </c>
      <c r="AI32" s="21">
        <v>44</v>
      </c>
      <c r="AJ32" s="21">
        <v>45.2</v>
      </c>
      <c r="AK32" s="21">
        <f t="shared" si="8"/>
        <v>44.6</v>
      </c>
      <c r="AL32" s="21">
        <f>(AK32/100)*'Data &amp; ANOVA'!$S$7</f>
        <v>0.10154918895707027</v>
      </c>
      <c r="AM32" s="21">
        <f>'Data &amp; ANOVA'!$S$7-AL32</f>
        <v>0.12613957552066576</v>
      </c>
      <c r="AN32" s="21">
        <f t="shared" si="9"/>
        <v>0.59059059223485322</v>
      </c>
      <c r="AO32" s="24"/>
      <c r="AP32" s="24"/>
      <c r="AQ32" s="24"/>
      <c r="AR32" s="24"/>
    </row>
    <row r="33" spans="1:44" s="15" customFormat="1" x14ac:dyDescent="0.25">
      <c r="A33" s="15">
        <v>9</v>
      </c>
      <c r="B33" s="48">
        <f>A33*'Data &amp; ANOVA'!$U$26</f>
        <v>4.6281818181818197</v>
      </c>
      <c r="C33" s="23">
        <v>21.8</v>
      </c>
      <c r="D33" s="23">
        <v>15.6</v>
      </c>
      <c r="E33" s="23">
        <f t="shared" si="0"/>
        <v>18.7</v>
      </c>
      <c r="F33" s="23">
        <f>(E33/100)*'Data &amp; ANOVA'!$S$7</f>
        <v>4.2577798957336641E-2</v>
      </c>
      <c r="G33" s="23">
        <f>'Data &amp; ANOVA'!$S$7-F33</f>
        <v>0.18511096552039941</v>
      </c>
      <c r="H33" s="23">
        <f t="shared" si="1"/>
        <v>0.20702416943432644</v>
      </c>
      <c r="I33" s="24"/>
      <c r="J33" s="49">
        <f>A33*'Data &amp; ANOVA'!$U$27</f>
        <v>4.6878260869565223</v>
      </c>
      <c r="K33" s="21">
        <v>32.4</v>
      </c>
      <c r="L33" s="21">
        <v>33.799999999999997</v>
      </c>
      <c r="M33" s="21">
        <f t="shared" si="2"/>
        <v>33.099999999999994</v>
      </c>
      <c r="N33" s="21">
        <f>(M33/100)*'Data &amp; ANOVA'!$S$7</f>
        <v>7.5364981042130616E-2</v>
      </c>
      <c r="O33" s="21">
        <f>'Data &amp; ANOVA'!$S$7-N33</f>
        <v>0.15232378343560543</v>
      </c>
      <c r="P33" s="21">
        <f t="shared" si="3"/>
        <v>0.40197121885390841</v>
      </c>
      <c r="Q33" s="24"/>
      <c r="R33" s="49">
        <f>A33*'Data &amp; ANOVA'!$U$28</f>
        <v>4.7519999999999989</v>
      </c>
      <c r="S33" s="21">
        <v>45.2</v>
      </c>
      <c r="T33" s="21">
        <v>36.200000000000003</v>
      </c>
      <c r="U33" s="21">
        <f t="shared" si="4"/>
        <v>40.700000000000003</v>
      </c>
      <c r="V33" s="21">
        <f>(U33/100)*'Data &amp; ANOVA'!$S$7</f>
        <v>9.2669327142438571E-2</v>
      </c>
      <c r="W33" s="21">
        <f>'Data &amp; ANOVA'!$S$7-V33</f>
        <v>0.13501943733529748</v>
      </c>
      <c r="X33" s="21">
        <f t="shared" si="5"/>
        <v>0.52256087998441159</v>
      </c>
      <c r="Y33" s="24"/>
      <c r="Z33" s="49">
        <f>A33*'Data &amp; ANOVA'!$U$29</f>
        <v>4.6035000000000004</v>
      </c>
      <c r="AA33" s="21">
        <v>48.5</v>
      </c>
      <c r="AB33" s="21">
        <v>51.6</v>
      </c>
      <c r="AC33" s="21">
        <f t="shared" si="6"/>
        <v>50.05</v>
      </c>
      <c r="AD33" s="21">
        <f>(AC33/100)*'Data &amp; ANOVA'!$S$7</f>
        <v>0.11395822662110687</v>
      </c>
      <c r="AE33" s="21">
        <f>'Data &amp; ANOVA'!$S$7-AD33</f>
        <v>0.11373053785662916</v>
      </c>
      <c r="AF33" s="21">
        <f t="shared" si="7"/>
        <v>0.69414768089352874</v>
      </c>
      <c r="AG33" s="24"/>
      <c r="AH33" s="49">
        <f>A33*'Data &amp; ANOVA'!$U$30</f>
        <v>4.8059999999999983</v>
      </c>
      <c r="AI33" s="21">
        <v>50.9</v>
      </c>
      <c r="AJ33" s="21">
        <v>53</v>
      </c>
      <c r="AK33" s="21">
        <f t="shared" si="8"/>
        <v>51.95</v>
      </c>
      <c r="AL33" s="21">
        <f>(AK33/100)*'Data &amp; ANOVA'!$S$7</f>
        <v>0.11828431314618389</v>
      </c>
      <c r="AM33" s="21">
        <f>'Data &amp; ANOVA'!$S$7-AL33</f>
        <v>0.10940445133155215</v>
      </c>
      <c r="AN33" s="21">
        <f t="shared" si="9"/>
        <v>0.73292805057179</v>
      </c>
      <c r="AO33" s="24"/>
      <c r="AP33" s="24"/>
      <c r="AQ33" s="24"/>
      <c r="AR33" s="24"/>
    </row>
    <row r="34" spans="1:44" s="15" customFormat="1" x14ac:dyDescent="0.25">
      <c r="A34" s="15">
        <v>10</v>
      </c>
      <c r="B34" s="49">
        <f>A34*'Data &amp; ANOVA'!$U$26</f>
        <v>5.1424242424242443</v>
      </c>
      <c r="C34" s="21">
        <v>26</v>
      </c>
      <c r="D34" s="21">
        <v>19.399999999999999</v>
      </c>
      <c r="E34" s="21">
        <f t="shared" si="0"/>
        <v>22.7</v>
      </c>
      <c r="F34" s="21">
        <f>(E34/100)*'Data &amp; ANOVA'!$S$7</f>
        <v>5.1685349536446074E-2</v>
      </c>
      <c r="G34" s="21">
        <f>'Data &amp; ANOVA'!$S$7-F34</f>
        <v>0.17600341494128996</v>
      </c>
      <c r="H34" s="21">
        <f t="shared" si="1"/>
        <v>0.25747623039471501</v>
      </c>
      <c r="I34" s="24"/>
      <c r="J34" s="49">
        <f>A34*'Data &amp; ANOVA'!$U$27</f>
        <v>5.2086956521739136</v>
      </c>
      <c r="K34" s="21">
        <v>38.799999999999997</v>
      </c>
      <c r="L34" s="21">
        <v>40.200000000000003</v>
      </c>
      <c r="M34" s="21">
        <f t="shared" si="2"/>
        <v>39.5</v>
      </c>
      <c r="N34" s="21">
        <f>(M34/100)*'Data &amp; ANOVA'!$S$7</f>
        <v>8.9937061968705739E-2</v>
      </c>
      <c r="O34" s="21">
        <f>'Data &amp; ANOVA'!$S$7-N34</f>
        <v>0.13775170250903029</v>
      </c>
      <c r="P34" s="21">
        <f t="shared" si="3"/>
        <v>0.50252682095129564</v>
      </c>
      <c r="Q34" s="24"/>
      <c r="R34" s="49">
        <f>A34*'Data &amp; ANOVA'!$U$28</f>
        <v>5.2799999999999994</v>
      </c>
      <c r="S34" s="21">
        <v>52.3</v>
      </c>
      <c r="T34" s="21">
        <v>42.6</v>
      </c>
      <c r="U34" s="21">
        <f t="shared" si="4"/>
        <v>47.45</v>
      </c>
      <c r="V34" s="21">
        <f>(U34/100)*'Data &amp; ANOVA'!$S$7</f>
        <v>0.10803831874468575</v>
      </c>
      <c r="W34" s="21">
        <f>'Data &amp; ANOVA'!$S$7-V34</f>
        <v>0.11965044573305028</v>
      </c>
      <c r="X34" s="21">
        <f t="shared" si="5"/>
        <v>0.64340508866513135</v>
      </c>
      <c r="Y34" s="24"/>
      <c r="Z34" s="49">
        <f>A34*'Data &amp; ANOVA'!$U$29</f>
        <v>5.1150000000000002</v>
      </c>
      <c r="AA34" s="21">
        <v>55.2</v>
      </c>
      <c r="AB34" s="21">
        <v>58</v>
      </c>
      <c r="AC34" s="21">
        <f t="shared" si="6"/>
        <v>56.6</v>
      </c>
      <c r="AD34" s="21">
        <f>(AC34/100)*'Data &amp; ANOVA'!$S$7</f>
        <v>0.12887184069439861</v>
      </c>
      <c r="AE34" s="21">
        <f>'Data &amp; ANOVA'!$S$7-AD34</f>
        <v>9.8816923783337424E-2</v>
      </c>
      <c r="AF34" s="21">
        <f t="shared" si="7"/>
        <v>0.83471074488173225</v>
      </c>
      <c r="AG34" s="24"/>
      <c r="AH34" s="49">
        <f>A34*'Data &amp; ANOVA'!$U$30</f>
        <v>5.3399999999999981</v>
      </c>
      <c r="AI34" s="21">
        <v>57.5</v>
      </c>
      <c r="AJ34" s="21">
        <v>59.9</v>
      </c>
      <c r="AK34" s="21">
        <f t="shared" si="8"/>
        <v>58.7</v>
      </c>
      <c r="AL34" s="21">
        <f>(AK34/100)*'Data &amp; ANOVA'!$S$7</f>
        <v>0.13365330474843107</v>
      </c>
      <c r="AM34" s="21">
        <f>'Data &amp; ANOVA'!$S$7-AL34</f>
        <v>9.4035459729304965E-2</v>
      </c>
      <c r="AN34" s="21">
        <f t="shared" si="9"/>
        <v>0.88430768602110443</v>
      </c>
      <c r="AO34" s="24"/>
      <c r="AP34" s="24"/>
      <c r="AQ34" s="24"/>
      <c r="AR34" s="24"/>
    </row>
    <row r="35" spans="1:44" s="15" customFormat="1" x14ac:dyDescent="0.25">
      <c r="A35" s="15">
        <v>11</v>
      </c>
      <c r="B35" s="49">
        <f>A35*'Data &amp; ANOVA'!$U$26</f>
        <v>5.6566666666666681</v>
      </c>
      <c r="C35" s="21">
        <v>30.3</v>
      </c>
      <c r="D35" s="21">
        <v>23.6</v>
      </c>
      <c r="E35" s="21">
        <f t="shared" si="0"/>
        <v>26.950000000000003</v>
      </c>
      <c r="F35" s="21">
        <f>(E35/100)*'Data &amp; ANOVA'!$S$7</f>
        <v>6.1362122026749864E-2</v>
      </c>
      <c r="G35" s="21">
        <f>'Data &amp; ANOVA'!$S$7-F35</f>
        <v>0.16632664245098616</v>
      </c>
      <c r="H35" s="21">
        <f t="shared" si="1"/>
        <v>0.31402604779138299</v>
      </c>
      <c r="I35" s="24"/>
      <c r="J35" s="49">
        <f>A35*'Data &amp; ANOVA'!$U$27</f>
        <v>5.729565217391305</v>
      </c>
      <c r="K35" s="21">
        <v>45.2</v>
      </c>
      <c r="L35" s="21">
        <v>46.4</v>
      </c>
      <c r="M35" s="21">
        <f t="shared" si="2"/>
        <v>45.8</v>
      </c>
      <c r="N35" s="21">
        <f>(M35/100)*'Data &amp; ANOVA'!$S$7</f>
        <v>0.1042814541308031</v>
      </c>
      <c r="O35" s="21">
        <f>'Data &amp; ANOVA'!$S$7-N35</f>
        <v>0.12340731034693293</v>
      </c>
      <c r="P35" s="21">
        <f t="shared" si="3"/>
        <v>0.61248927754249083</v>
      </c>
      <c r="Q35" s="24"/>
      <c r="R35" s="49">
        <f>A35*'Data &amp; ANOVA'!$U$28</f>
        <v>5.8079999999999989</v>
      </c>
      <c r="S35" s="21">
        <v>58.5</v>
      </c>
      <c r="T35" s="21">
        <v>48.8</v>
      </c>
      <c r="U35" s="21">
        <f t="shared" si="4"/>
        <v>53.65</v>
      </c>
      <c r="V35" s="21">
        <f>(U35/100)*'Data &amp; ANOVA'!$S$7</f>
        <v>0.12215502214230538</v>
      </c>
      <c r="W35" s="21">
        <f>'Data &amp; ANOVA'!$S$7-V35</f>
        <v>0.10553374233543066</v>
      </c>
      <c r="X35" s="21">
        <f t="shared" si="5"/>
        <v>0.76894889397622723</v>
      </c>
      <c r="Y35" s="24"/>
      <c r="Z35" s="49">
        <f>A35*'Data &amp; ANOVA'!$U$29</f>
        <v>5.6265000000000009</v>
      </c>
      <c r="AA35" s="21">
        <v>61.1</v>
      </c>
      <c r="AB35" s="21">
        <v>64.400000000000006</v>
      </c>
      <c r="AC35" s="21">
        <f t="shared" si="6"/>
        <v>62.75</v>
      </c>
      <c r="AD35" s="21">
        <f>(AC35/100)*'Data &amp; ANOVA'!$S$7</f>
        <v>0.14287469970977934</v>
      </c>
      <c r="AE35" s="21">
        <f>'Data &amp; ANOVA'!$S$7-AD35</f>
        <v>8.4814064767956693E-2</v>
      </c>
      <c r="AF35" s="21">
        <f t="shared" si="7"/>
        <v>0.98751824116252251</v>
      </c>
      <c r="AG35" s="24"/>
      <c r="AH35" s="49">
        <f>A35*'Data &amp; ANOVA'!$U$30</f>
        <v>5.8739999999999979</v>
      </c>
      <c r="AI35" s="21">
        <v>63.5</v>
      </c>
      <c r="AJ35" s="21">
        <v>66.099999999999994</v>
      </c>
      <c r="AK35" s="21">
        <f t="shared" si="8"/>
        <v>64.8</v>
      </c>
      <c r="AL35" s="21">
        <f>(AK35/100)*'Data &amp; ANOVA'!$S$7</f>
        <v>0.14754231938157295</v>
      </c>
      <c r="AM35" s="21">
        <f>'Data &amp; ANOVA'!$S$7-AL35</f>
        <v>8.0146445096163088E-2</v>
      </c>
      <c r="AN35" s="21">
        <f t="shared" si="9"/>
        <v>1.0441241033840398</v>
      </c>
      <c r="AO35" s="24"/>
      <c r="AP35" s="24"/>
      <c r="AQ35" s="24"/>
      <c r="AR35" s="24"/>
    </row>
    <row r="36" spans="1:44" s="15" customFormat="1" x14ac:dyDescent="0.25">
      <c r="A36" s="15">
        <v>12</v>
      </c>
      <c r="B36" s="49">
        <f>A36*'Data &amp; ANOVA'!$U$26</f>
        <v>6.1709090909090927</v>
      </c>
      <c r="C36" s="21">
        <v>34.5</v>
      </c>
      <c r="D36" s="21">
        <v>27.9</v>
      </c>
      <c r="E36" s="21">
        <f t="shared" si="0"/>
        <v>31.2</v>
      </c>
      <c r="F36" s="21">
        <f>(E36/100)*'Data &amp; ANOVA'!$S$7</f>
        <v>7.1038894517053641E-2</v>
      </c>
      <c r="G36" s="21">
        <f>'Data &amp; ANOVA'!$S$7-F36</f>
        <v>0.15664986996068239</v>
      </c>
      <c r="H36" s="21">
        <f t="shared" si="1"/>
        <v>0.37396644104879334</v>
      </c>
      <c r="I36" s="24"/>
      <c r="J36" s="49">
        <f>A36*'Data &amp; ANOVA'!$U$27</f>
        <v>6.2504347826086963</v>
      </c>
      <c r="K36" s="21">
        <v>50.9</v>
      </c>
      <c r="L36" s="21">
        <v>51.8</v>
      </c>
      <c r="M36" s="21">
        <f t="shared" si="2"/>
        <v>51.349999999999994</v>
      </c>
      <c r="N36" s="21">
        <f>(M36/100)*'Data &amp; ANOVA'!$S$7</f>
        <v>0.11691818055931745</v>
      </c>
      <c r="O36" s="21">
        <f>'Data &amp; ANOVA'!$S$7-N36</f>
        <v>0.11077058391841858</v>
      </c>
      <c r="P36" s="21">
        <f t="shared" si="3"/>
        <v>0.72051837735607727</v>
      </c>
      <c r="Q36" s="24"/>
      <c r="R36" s="49">
        <f>A36*'Data &amp; ANOVA'!$U$28</f>
        <v>6.3359999999999985</v>
      </c>
      <c r="S36" s="21">
        <v>64.400000000000006</v>
      </c>
      <c r="T36" s="21">
        <v>55.4</v>
      </c>
      <c r="U36" s="21">
        <f t="shared" si="4"/>
        <v>59.900000000000006</v>
      </c>
      <c r="V36" s="21">
        <f>(U36/100)*'Data &amp; ANOVA'!$S$7</f>
        <v>0.13638556992216391</v>
      </c>
      <c r="W36" s="21">
        <f>'Data &amp; ANOVA'!$S$7-V36</f>
        <v>9.130319455557212E-2</v>
      </c>
      <c r="X36" s="21">
        <f t="shared" si="5"/>
        <v>0.91379385167556826</v>
      </c>
      <c r="Y36" s="24"/>
      <c r="Z36" s="49">
        <f>A36*'Data &amp; ANOVA'!$U$29</f>
        <v>6.1380000000000008</v>
      </c>
      <c r="AA36" s="21">
        <v>67.5</v>
      </c>
      <c r="AB36" s="21">
        <v>70.099999999999994</v>
      </c>
      <c r="AC36" s="21">
        <f t="shared" si="6"/>
        <v>68.8</v>
      </c>
      <c r="AD36" s="21">
        <f>(AC36/100)*'Data &amp; ANOVA'!$S$7</f>
        <v>0.15664986996068239</v>
      </c>
      <c r="AE36" s="21">
        <f>'Data &amp; ANOVA'!$S$7-AD36</f>
        <v>7.1038894517053641E-2</v>
      </c>
      <c r="AF36" s="21">
        <f t="shared" si="7"/>
        <v>1.1647520911726548</v>
      </c>
      <c r="AG36" s="24"/>
      <c r="AH36" s="49">
        <f>A36*'Data &amp; ANOVA'!$U$30</f>
        <v>6.4079999999999977</v>
      </c>
      <c r="AI36" s="21">
        <v>69.099999999999994</v>
      </c>
      <c r="AJ36" s="21">
        <v>72.2</v>
      </c>
      <c r="AK36" s="21">
        <f t="shared" si="8"/>
        <v>70.650000000000006</v>
      </c>
      <c r="AL36" s="21">
        <f>(AK36/100)*'Data &amp; ANOVA'!$S$7</f>
        <v>0.1608621121035205</v>
      </c>
      <c r="AM36" s="21">
        <f>'Data &amp; ANOVA'!$S$7-AL36</f>
        <v>6.6826652374215534E-2</v>
      </c>
      <c r="AN36" s="21">
        <f t="shared" si="9"/>
        <v>1.2258776397139857</v>
      </c>
      <c r="AO36" s="24"/>
      <c r="AP36" s="24"/>
      <c r="AQ36" s="24"/>
      <c r="AR36" s="24"/>
    </row>
    <row r="37" spans="1:44" s="15" customFormat="1" x14ac:dyDescent="0.25">
      <c r="A37" s="15">
        <v>13</v>
      </c>
      <c r="B37" s="49">
        <f>A37*'Data &amp; ANOVA'!$U$26</f>
        <v>6.6851515151515173</v>
      </c>
      <c r="C37" s="21">
        <v>39</v>
      </c>
      <c r="D37" s="21">
        <v>32.200000000000003</v>
      </c>
      <c r="E37" s="21">
        <f t="shared" si="0"/>
        <v>35.6</v>
      </c>
      <c r="F37" s="21">
        <f>(E37/100)*'Data &amp; ANOVA'!$S$7</f>
        <v>8.1057200154074041E-2</v>
      </c>
      <c r="G37" s="21">
        <f>'Data &amp; ANOVA'!$S$7-F37</f>
        <v>0.14663156432366198</v>
      </c>
      <c r="H37" s="21">
        <f t="shared" si="1"/>
        <v>0.44005655287778361</v>
      </c>
      <c r="I37" s="24"/>
      <c r="J37" s="49">
        <f>A37*'Data &amp; ANOVA'!$U$27</f>
        <v>6.7713043478260877</v>
      </c>
      <c r="K37" s="21">
        <v>56.3</v>
      </c>
      <c r="L37" s="21">
        <v>58</v>
      </c>
      <c r="M37" s="21">
        <f t="shared" si="2"/>
        <v>57.15</v>
      </c>
      <c r="N37" s="21">
        <f>(M37/100)*'Data &amp; ANOVA'!$S$7</f>
        <v>0.13012412889902614</v>
      </c>
      <c r="O37" s="21">
        <f>'Data &amp; ANOVA'!$S$7-N37</f>
        <v>9.7564635578709896E-2</v>
      </c>
      <c r="P37" s="21">
        <f t="shared" si="3"/>
        <v>0.84746454094430257</v>
      </c>
      <c r="Q37" s="24"/>
      <c r="R37" s="49">
        <f>A37*'Data &amp; ANOVA'!$U$28</f>
        <v>6.863999999999999</v>
      </c>
      <c r="S37" s="21">
        <v>69.900000000000006</v>
      </c>
      <c r="T37" s="21">
        <v>61.3</v>
      </c>
      <c r="U37" s="21">
        <f t="shared" si="4"/>
        <v>65.599999999999994</v>
      </c>
      <c r="V37" s="21">
        <f>(U37/100)*'Data &amp; ANOVA'!$S$7</f>
        <v>0.14936382949739482</v>
      </c>
      <c r="W37" s="21">
        <f>'Data &amp; ANOVA'!$S$7-V37</f>
        <v>7.832493498034121E-2</v>
      </c>
      <c r="X37" s="21">
        <f t="shared" si="5"/>
        <v>1.0671136216087385</v>
      </c>
      <c r="Y37" s="24"/>
      <c r="Z37" s="49">
        <f>A37*'Data &amp; ANOVA'!$U$29</f>
        <v>6.6495000000000006</v>
      </c>
      <c r="AA37" s="21">
        <v>73.2</v>
      </c>
      <c r="AB37" s="21">
        <v>75.099999999999994</v>
      </c>
      <c r="AC37" s="21">
        <f t="shared" si="6"/>
        <v>74.150000000000006</v>
      </c>
      <c r="AD37" s="21">
        <f>(AC37/100)*'Data &amp; ANOVA'!$S$7</f>
        <v>0.16883121886024127</v>
      </c>
      <c r="AE37" s="21">
        <f>'Data &amp; ANOVA'!$S$7-AD37</f>
        <v>5.8857545617494761E-2</v>
      </c>
      <c r="AF37" s="21">
        <f t="shared" si="7"/>
        <v>1.3528595850336533</v>
      </c>
      <c r="AG37" s="24"/>
      <c r="AH37" s="49">
        <f>A37*'Data &amp; ANOVA'!$U$30</f>
        <v>6.9419999999999975</v>
      </c>
      <c r="AI37" s="21">
        <v>74.599999999999994</v>
      </c>
      <c r="AJ37" s="21">
        <v>77.2</v>
      </c>
      <c r="AK37" s="21">
        <f t="shared" si="8"/>
        <v>75.900000000000006</v>
      </c>
      <c r="AL37" s="21">
        <f>(AK37/100)*'Data &amp; ANOVA'!$S$7</f>
        <v>0.17281577223860164</v>
      </c>
      <c r="AM37" s="21">
        <f>'Data &amp; ANOVA'!$S$7-AL37</f>
        <v>5.4872992239134388E-2</v>
      </c>
      <c r="AN37" s="21">
        <f t="shared" si="9"/>
        <v>1.422958345491482</v>
      </c>
      <c r="AO37" s="24"/>
      <c r="AP37" s="24"/>
      <c r="AQ37" s="24"/>
      <c r="AR37" s="24"/>
    </row>
    <row r="38" spans="1:44" s="15" customFormat="1" x14ac:dyDescent="0.25">
      <c r="A38" s="15">
        <v>14</v>
      </c>
      <c r="B38" s="49">
        <f>A38*'Data &amp; ANOVA'!$U$26</f>
        <v>7.199393939393941</v>
      </c>
      <c r="C38" s="21">
        <v>43.1</v>
      </c>
      <c r="D38" s="21">
        <v>36.700000000000003</v>
      </c>
      <c r="E38" s="21">
        <f t="shared" si="0"/>
        <v>39.900000000000006</v>
      </c>
      <c r="F38" s="21">
        <f>(E38/100)*'Data &amp; ANOVA'!$S$7</f>
        <v>9.0847817026616692E-2</v>
      </c>
      <c r="G38" s="21">
        <f>'Data &amp; ANOVA'!$S$7-F38</f>
        <v>0.13684094745111935</v>
      </c>
      <c r="H38" s="21">
        <f t="shared" si="1"/>
        <v>0.50916034444692948</v>
      </c>
      <c r="I38" s="24"/>
      <c r="J38" s="49">
        <f>A38*'Data &amp; ANOVA'!$U$27</f>
        <v>7.2921739130434791</v>
      </c>
      <c r="K38" s="21">
        <v>62</v>
      </c>
      <c r="L38" s="21">
        <v>63.7</v>
      </c>
      <c r="M38" s="21">
        <f t="shared" si="2"/>
        <v>62.85</v>
      </c>
      <c r="N38" s="21">
        <f>(M38/100)*'Data &amp; ANOVA'!$S$7</f>
        <v>0.1431023884742571</v>
      </c>
      <c r="O38" s="21">
        <f>'Data &amp; ANOVA'!$S$7-N38</f>
        <v>8.458637600347893E-2</v>
      </c>
      <c r="P38" s="21">
        <f t="shared" si="3"/>
        <v>0.99020641482432326</v>
      </c>
      <c r="Q38" s="24"/>
      <c r="R38" s="49">
        <f>A38*'Data &amp; ANOVA'!$U$28</f>
        <v>7.3919999999999986</v>
      </c>
      <c r="S38" s="21">
        <v>75.3</v>
      </c>
      <c r="T38" s="21">
        <v>66.5</v>
      </c>
      <c r="U38" s="21">
        <f t="shared" si="4"/>
        <v>70.900000000000006</v>
      </c>
      <c r="V38" s="21">
        <f>(U38/100)*'Data &amp; ANOVA'!$S$7</f>
        <v>0.16143133401471488</v>
      </c>
      <c r="W38" s="21">
        <f>'Data &amp; ANOVA'!$S$7-V38</f>
        <v>6.6257430463021155E-2</v>
      </c>
      <c r="X38" s="21">
        <f t="shared" si="5"/>
        <v>1.2344320118106451</v>
      </c>
      <c r="Y38" s="24"/>
      <c r="Z38" s="49">
        <f>A38*'Data &amp; ANOVA'!$U$29</f>
        <v>7.1610000000000014</v>
      </c>
      <c r="AA38" s="21">
        <v>77.900000000000006</v>
      </c>
      <c r="AB38" s="21">
        <v>79.8</v>
      </c>
      <c r="AC38" s="21">
        <f t="shared" si="6"/>
        <v>78.849999999999994</v>
      </c>
      <c r="AD38" s="21">
        <f>(AC38/100)*'Data &amp; ANOVA'!$S$7</f>
        <v>0.17953259079069486</v>
      </c>
      <c r="AE38" s="21">
        <f>'Data &amp; ANOVA'!$S$7-AD38</f>
        <v>4.8156173687041171E-2</v>
      </c>
      <c r="AF38" s="21">
        <f t="shared" si="7"/>
        <v>1.5535302804958044</v>
      </c>
      <c r="AG38" s="24"/>
      <c r="AH38" s="48">
        <f>A38*'Data &amp; ANOVA'!$U$30</f>
        <v>7.4759999999999973</v>
      </c>
      <c r="AI38" s="23">
        <v>79.599999999999994</v>
      </c>
      <c r="AJ38" s="23">
        <v>82.2</v>
      </c>
      <c r="AK38" s="23">
        <f t="shared" si="8"/>
        <v>80.900000000000006</v>
      </c>
      <c r="AL38" s="23">
        <f>(AK38/100)*'Data &amp; ANOVA'!$S$7</f>
        <v>0.18420021046248847</v>
      </c>
      <c r="AM38" s="23">
        <f>'Data &amp; ANOVA'!$S$7-AL38</f>
        <v>4.3488554015247566E-2</v>
      </c>
      <c r="AN38" s="23">
        <f t="shared" si="9"/>
        <v>1.6554818509355076</v>
      </c>
      <c r="AO38" s="24"/>
      <c r="AP38" s="24"/>
      <c r="AQ38" s="24"/>
      <c r="AR38" s="24"/>
    </row>
    <row r="39" spans="1:44" s="15" customFormat="1" x14ac:dyDescent="0.25">
      <c r="A39" s="15">
        <v>15</v>
      </c>
      <c r="B39" s="49">
        <f>A39*'Data &amp; ANOVA'!$U$26</f>
        <v>7.7136363636363656</v>
      </c>
      <c r="C39" s="21">
        <v>47.3</v>
      </c>
      <c r="D39" s="21">
        <v>40.700000000000003</v>
      </c>
      <c r="E39" s="21">
        <f t="shared" si="0"/>
        <v>44</v>
      </c>
      <c r="F39" s="21">
        <f>(E39/100)*'Data &amp; ANOVA'!$S$7</f>
        <v>0.10018305637020386</v>
      </c>
      <c r="G39" s="21">
        <f>'Data &amp; ANOVA'!$S$7-F39</f>
        <v>0.12750570810753217</v>
      </c>
      <c r="H39" s="21">
        <f t="shared" si="1"/>
        <v>0.57981849525294216</v>
      </c>
      <c r="I39" s="24"/>
      <c r="J39" s="49">
        <f>A39*'Data &amp; ANOVA'!$U$27</f>
        <v>7.8130434782608704</v>
      </c>
      <c r="K39" s="21">
        <v>67.2</v>
      </c>
      <c r="L39" s="21">
        <v>68.400000000000006</v>
      </c>
      <c r="M39" s="21">
        <f t="shared" si="2"/>
        <v>67.800000000000011</v>
      </c>
      <c r="N39" s="21">
        <f>(M39/100)*'Data &amp; ANOVA'!$S$7</f>
        <v>0.15437298231590507</v>
      </c>
      <c r="O39" s="21">
        <f>'Data &amp; ANOVA'!$S$7-N39</f>
        <v>7.3315782161830961E-2</v>
      </c>
      <c r="P39" s="21">
        <f t="shared" si="3"/>
        <v>1.1332037334377294</v>
      </c>
      <c r="Q39" s="24"/>
      <c r="R39" s="49">
        <f>A39*'Data &amp; ANOVA'!$U$28</f>
        <v>7.919999999999999</v>
      </c>
      <c r="S39" s="21">
        <v>80</v>
      </c>
      <c r="T39" s="21">
        <v>72</v>
      </c>
      <c r="U39" s="21">
        <f t="shared" si="4"/>
        <v>76</v>
      </c>
      <c r="V39" s="21">
        <f>(U39/100)*'Data &amp; ANOVA'!$S$7</f>
        <v>0.17304346100307938</v>
      </c>
      <c r="W39" s="21">
        <f>'Data &amp; ANOVA'!$S$7-V39</f>
        <v>5.4645303474656653E-2</v>
      </c>
      <c r="X39" s="21">
        <f t="shared" si="5"/>
        <v>1.4271163556401456</v>
      </c>
      <c r="Y39" s="24"/>
      <c r="Z39" s="48">
        <f>A39*'Data &amp; ANOVA'!$U$29</f>
        <v>7.6725000000000012</v>
      </c>
      <c r="AA39" s="23">
        <v>82.4</v>
      </c>
      <c r="AB39" s="23">
        <v>84.3</v>
      </c>
      <c r="AC39" s="23">
        <f t="shared" si="6"/>
        <v>83.35</v>
      </c>
      <c r="AD39" s="23">
        <f>(AC39/100)*'Data &amp; ANOVA'!$S$7</f>
        <v>0.18977858519219296</v>
      </c>
      <c r="AE39" s="23">
        <f>'Data &amp; ANOVA'!$S$7-AD39</f>
        <v>3.7910179285543077E-2</v>
      </c>
      <c r="AF39" s="23">
        <f t="shared" si="7"/>
        <v>1.7927599695616376</v>
      </c>
      <c r="AG39" s="24"/>
      <c r="AH39" s="48">
        <f>A39*'Data &amp; ANOVA'!$U$30</f>
        <v>8.009999999999998</v>
      </c>
      <c r="AI39" s="23">
        <v>84.1</v>
      </c>
      <c r="AJ39" s="23">
        <v>86.4</v>
      </c>
      <c r="AK39" s="23">
        <f t="shared" si="8"/>
        <v>85.25</v>
      </c>
      <c r="AL39" s="23">
        <f>(AK39/100)*'Data &amp; ANOVA'!$S$7</f>
        <v>0.19410467171726997</v>
      </c>
      <c r="AM39" s="23">
        <f>'Data &amp; ANOVA'!$S$7-AL39</f>
        <v>3.3584092760466061E-2</v>
      </c>
      <c r="AN39" s="23">
        <f t="shared" si="9"/>
        <v>1.9139271032022627</v>
      </c>
      <c r="AO39" s="24"/>
      <c r="AP39" s="24"/>
      <c r="AQ39" s="24"/>
      <c r="AR39" s="24"/>
    </row>
    <row r="40" spans="1:44" s="15" customFormat="1" x14ac:dyDescent="0.25">
      <c r="A40" s="15">
        <v>16</v>
      </c>
      <c r="B40" s="49">
        <f>A40*'Data &amp; ANOVA'!$U$26</f>
        <v>8.2278787878787902</v>
      </c>
      <c r="C40" s="21">
        <v>51.4</v>
      </c>
      <c r="D40" s="21">
        <v>45</v>
      </c>
      <c r="E40" s="21">
        <f t="shared" si="0"/>
        <v>48.2</v>
      </c>
      <c r="F40" s="21">
        <f>(E40/100)*'Data &amp; ANOVA'!$S$7</f>
        <v>0.10974598447826878</v>
      </c>
      <c r="G40" s="21">
        <f>'Data &amp; ANOVA'!$S$7-F40</f>
        <v>0.11794277999946726</v>
      </c>
      <c r="H40" s="21">
        <f t="shared" si="1"/>
        <v>0.65778003672265406</v>
      </c>
      <c r="I40" s="24"/>
      <c r="J40" s="49">
        <f>A40*'Data &amp; ANOVA'!$U$27</f>
        <v>8.3339130434782618</v>
      </c>
      <c r="K40" s="21">
        <v>72</v>
      </c>
      <c r="L40" s="21">
        <v>73.400000000000006</v>
      </c>
      <c r="M40" s="21">
        <f t="shared" si="2"/>
        <v>72.7</v>
      </c>
      <c r="N40" s="21">
        <f>(M40/100)*'Data &amp; ANOVA'!$S$7</f>
        <v>0.1655297317753141</v>
      </c>
      <c r="O40" s="21">
        <f>'Data &amp; ANOVA'!$S$7-N40</f>
        <v>6.2159032702421929E-2</v>
      </c>
      <c r="P40" s="21">
        <f t="shared" si="3"/>
        <v>1.2982834837971775</v>
      </c>
      <c r="Q40" s="24"/>
      <c r="R40" s="48">
        <f>A40*'Data &amp; ANOVA'!$U$28</f>
        <v>8.4479999999999986</v>
      </c>
      <c r="S40" s="23">
        <v>84.3</v>
      </c>
      <c r="T40" s="23">
        <v>76.7</v>
      </c>
      <c r="U40" s="23">
        <f t="shared" si="4"/>
        <v>80.5</v>
      </c>
      <c r="V40" s="23">
        <f>(U40/100)*'Data &amp; ANOVA'!$S$7</f>
        <v>0.18328945540457753</v>
      </c>
      <c r="W40" s="23">
        <f>'Data &amp; ANOVA'!$S$7-V40</f>
        <v>4.4399309073158505E-2</v>
      </c>
      <c r="X40" s="23">
        <f t="shared" si="5"/>
        <v>1.6347557204183907</v>
      </c>
      <c r="Y40" s="24"/>
      <c r="Z40" s="48">
        <f>A40*'Data &amp; ANOVA'!$U$29</f>
        <v>8.1840000000000011</v>
      </c>
      <c r="AA40" s="23">
        <v>86.7</v>
      </c>
      <c r="AB40" s="23">
        <v>88.1</v>
      </c>
      <c r="AC40" s="23">
        <f t="shared" si="6"/>
        <v>87.4</v>
      </c>
      <c r="AD40" s="23">
        <f>(AC40/100)*'Data &amp; ANOVA'!$S$7</f>
        <v>0.19899998015354131</v>
      </c>
      <c r="AE40" s="23">
        <f>'Data &amp; ANOVA'!$S$7-AD40</f>
        <v>2.8688784324194722E-2</v>
      </c>
      <c r="AF40" s="23">
        <f t="shared" si="7"/>
        <v>2.0714733720306597</v>
      </c>
      <c r="AG40" s="24"/>
      <c r="AH40" s="48">
        <f>A40*'Data &amp; ANOVA'!$U$30</f>
        <v>8.5439999999999969</v>
      </c>
      <c r="AI40" s="23">
        <v>88.1</v>
      </c>
      <c r="AJ40" s="23">
        <v>90</v>
      </c>
      <c r="AK40" s="23">
        <f t="shared" si="8"/>
        <v>89.05</v>
      </c>
      <c r="AL40" s="23">
        <f>(AK40/100)*'Data &amp; ANOVA'!$S$7</f>
        <v>0.20275684476742392</v>
      </c>
      <c r="AM40" s="23">
        <f>'Data &amp; ANOVA'!$S$7-AL40</f>
        <v>2.4931919710312112E-2</v>
      </c>
      <c r="AN40" s="23">
        <f t="shared" si="9"/>
        <v>2.2118307297255808</v>
      </c>
      <c r="AO40" s="24"/>
      <c r="AP40" s="24"/>
      <c r="AQ40" s="24"/>
      <c r="AR40" s="24"/>
    </row>
    <row r="41" spans="1:44" s="15" customFormat="1" x14ac:dyDescent="0.25">
      <c r="A41" s="15">
        <v>17</v>
      </c>
      <c r="B41" s="49">
        <f>A41*'Data &amp; ANOVA'!$U$26</f>
        <v>8.742121212121214</v>
      </c>
      <c r="C41" s="21">
        <v>55.4</v>
      </c>
      <c r="D41" s="21">
        <v>49</v>
      </c>
      <c r="E41" s="21">
        <f t="shared" si="0"/>
        <v>52.2</v>
      </c>
      <c r="F41" s="21">
        <f>(E41/100)*'Data &amp; ANOVA'!$S$7</f>
        <v>0.11885353505737821</v>
      </c>
      <c r="G41" s="21">
        <f>'Data &amp; ANOVA'!$S$7-F41</f>
        <v>0.10883522942035782</v>
      </c>
      <c r="H41" s="21">
        <f t="shared" si="1"/>
        <v>0.73814454649068106</v>
      </c>
      <c r="I41" s="24"/>
      <c r="J41" s="49">
        <f>A41*'Data &amp; ANOVA'!$U$27</f>
        <v>8.854782608695654</v>
      </c>
      <c r="K41" s="21">
        <v>76.7</v>
      </c>
      <c r="L41" s="21">
        <v>77.900000000000006</v>
      </c>
      <c r="M41" s="21">
        <f t="shared" si="2"/>
        <v>77.300000000000011</v>
      </c>
      <c r="N41" s="21">
        <f>(M41/100)*'Data &amp; ANOVA'!$S$7</f>
        <v>0.17600341494128999</v>
      </c>
      <c r="O41" s="21">
        <f>'Data &amp; ANOVA'!$S$7-N41</f>
        <v>5.1685349536446046E-2</v>
      </c>
      <c r="P41" s="21">
        <f t="shared" si="3"/>
        <v>1.482805261500735</v>
      </c>
      <c r="Q41" s="24"/>
      <c r="R41" s="48">
        <f>A41*'Data &amp; ANOVA'!$U$28</f>
        <v>8.9759999999999991</v>
      </c>
      <c r="S41" s="23">
        <v>88.3</v>
      </c>
      <c r="T41" s="23">
        <v>81.5</v>
      </c>
      <c r="U41" s="23">
        <f t="shared" si="4"/>
        <v>84.9</v>
      </c>
      <c r="V41" s="23">
        <f>(U41/100)*'Data &amp; ANOVA'!$S$7</f>
        <v>0.19330776104159791</v>
      </c>
      <c r="W41" s="23">
        <f>'Data &amp; ANOVA'!$S$7-V41</f>
        <v>3.4381003436138119E-2</v>
      </c>
      <c r="X41" s="23">
        <f t="shared" si="5"/>
        <v>1.8904754421672134</v>
      </c>
      <c r="Y41" s="24"/>
      <c r="Z41" s="48">
        <f>A41*'Data &amp; ANOVA'!$U$29</f>
        <v>8.6955000000000009</v>
      </c>
      <c r="AA41" s="23">
        <v>90.5</v>
      </c>
      <c r="AB41" s="23">
        <v>91.7</v>
      </c>
      <c r="AC41" s="23">
        <f t="shared" si="6"/>
        <v>91.1</v>
      </c>
      <c r="AD41" s="23">
        <f>(AC41/100)*'Data &amp; ANOVA'!$S$7</f>
        <v>0.2074244644392175</v>
      </c>
      <c r="AE41" s="23">
        <f>'Data &amp; ANOVA'!$S$7-AD41</f>
        <v>2.0264300038518535E-2</v>
      </c>
      <c r="AF41" s="23">
        <f t="shared" si="7"/>
        <v>2.4191189092499958</v>
      </c>
      <c r="AG41" s="24"/>
      <c r="AH41" s="48">
        <f>A41*'Data &amp; ANOVA'!$U$30</f>
        <v>9.0779999999999959</v>
      </c>
      <c r="AI41" s="23">
        <v>92.1</v>
      </c>
      <c r="AJ41" s="23">
        <v>93.6</v>
      </c>
      <c r="AK41" s="23">
        <f t="shared" si="8"/>
        <v>92.85</v>
      </c>
      <c r="AL41" s="23">
        <f>(AK41/100)*'Data &amp; ANOVA'!$S$7</f>
        <v>0.2114090178175779</v>
      </c>
      <c r="AM41" s="23">
        <f>'Data &amp; ANOVA'!$S$7-AL41</f>
        <v>1.6279746660158134E-2</v>
      </c>
      <c r="AN41" s="23">
        <f t="shared" si="9"/>
        <v>2.6380578292821748</v>
      </c>
      <c r="AO41" s="24"/>
      <c r="AP41" s="24"/>
      <c r="AQ41" s="24"/>
      <c r="AR41" s="24"/>
    </row>
    <row r="42" spans="1:44" s="15" customFormat="1" x14ac:dyDescent="0.25">
      <c r="A42" s="15">
        <v>18</v>
      </c>
      <c r="B42" s="49">
        <f>A42*'Data &amp; ANOVA'!$U$26</f>
        <v>9.2563636363636395</v>
      </c>
      <c r="C42" s="21">
        <v>59.4</v>
      </c>
      <c r="D42" s="21">
        <v>53</v>
      </c>
      <c r="E42" s="21">
        <f t="shared" si="0"/>
        <v>56.2</v>
      </c>
      <c r="F42" s="21">
        <f>(E42/100)*'Data &amp; ANOVA'!$S$7</f>
        <v>0.12796108563648767</v>
      </c>
      <c r="G42" s="21">
        <f>'Data &amp; ANOVA'!$S$7-F42</f>
        <v>9.9727678841248363E-2</v>
      </c>
      <c r="H42" s="21">
        <f t="shared" si="1"/>
        <v>0.82553636860569113</v>
      </c>
      <c r="I42" s="24"/>
      <c r="J42" s="48">
        <f>A42*'Data &amp; ANOVA'!$U$27</f>
        <v>9.3756521739130445</v>
      </c>
      <c r="K42" s="23">
        <v>81</v>
      </c>
      <c r="L42" s="23">
        <v>81.900000000000006</v>
      </c>
      <c r="M42" s="23">
        <f t="shared" si="2"/>
        <v>81.45</v>
      </c>
      <c r="N42" s="23">
        <f>(M42/100)*'Data &amp; ANOVA'!$S$7</f>
        <v>0.18545249866711599</v>
      </c>
      <c r="O42" s="23">
        <f>'Data &amp; ANOVA'!$S$7-N42</f>
        <v>4.2236265810620038E-2</v>
      </c>
      <c r="P42" s="23">
        <f t="shared" si="3"/>
        <v>1.6847003969346472</v>
      </c>
      <c r="Q42" s="24"/>
      <c r="R42" s="48">
        <f>A42*'Data &amp; ANOVA'!$U$28</f>
        <v>9.5039999999999978</v>
      </c>
      <c r="S42" s="23">
        <v>91.9</v>
      </c>
      <c r="T42" s="23">
        <v>85.5</v>
      </c>
      <c r="U42" s="23">
        <f t="shared" si="4"/>
        <v>88.7</v>
      </c>
      <c r="V42" s="23">
        <f>(U42/100)*'Data &amp; ANOVA'!$S$7</f>
        <v>0.20195993409175186</v>
      </c>
      <c r="W42" s="23">
        <f>'Data &amp; ANOVA'!$S$7-V42</f>
        <v>2.5728830385984169E-2</v>
      </c>
      <c r="X42" s="23">
        <f t="shared" si="5"/>
        <v>2.1803674602697964</v>
      </c>
      <c r="Y42" s="24"/>
      <c r="Z42" s="48">
        <f>A42*'Data &amp; ANOVA'!$U$29</f>
        <v>9.2070000000000007</v>
      </c>
      <c r="AA42" s="23">
        <v>93.8</v>
      </c>
      <c r="AB42" s="23">
        <v>95</v>
      </c>
      <c r="AC42" s="23">
        <f t="shared" si="6"/>
        <v>94.4</v>
      </c>
      <c r="AD42" s="23">
        <f>(AC42/100)*'Data &amp; ANOVA'!$S$7</f>
        <v>0.21493819366698283</v>
      </c>
      <c r="AE42" s="23">
        <f>'Data &amp; ANOVA'!$S$7-AD42</f>
        <v>1.2750570810753203E-2</v>
      </c>
      <c r="AF42" s="23">
        <f t="shared" si="7"/>
        <v>2.8824035882469889</v>
      </c>
      <c r="AG42" s="24"/>
      <c r="AH42" s="48">
        <f>A42*'Data &amp; ANOVA'!$U$30</f>
        <v>9.6119999999999965</v>
      </c>
      <c r="AI42" s="23">
        <v>95.4</v>
      </c>
      <c r="AJ42" s="23">
        <v>96.6</v>
      </c>
      <c r="AK42" s="23">
        <f t="shared" si="8"/>
        <v>96</v>
      </c>
      <c r="AL42" s="23">
        <f>(AK42/100)*'Data &amp; ANOVA'!$S$7</f>
        <v>0.21858121389862659</v>
      </c>
      <c r="AM42" s="23">
        <f>'Data &amp; ANOVA'!$S$7-AL42</f>
        <v>9.1075505791094469E-3</v>
      </c>
      <c r="AN42" s="23">
        <f t="shared" si="9"/>
        <v>3.2188758248682001</v>
      </c>
      <c r="AO42" s="24"/>
      <c r="AP42" s="24"/>
      <c r="AQ42" s="24"/>
      <c r="AR42" s="24"/>
    </row>
    <row r="43" spans="1:44" s="15" customFormat="1" x14ac:dyDescent="0.25">
      <c r="A43" s="15">
        <v>19</v>
      </c>
      <c r="B43" s="49">
        <f>A43*'Data &amp; ANOVA'!$U$26</f>
        <v>9.7706060606060632</v>
      </c>
      <c r="C43" s="21">
        <v>63.2</v>
      </c>
      <c r="D43" s="21">
        <v>57.1</v>
      </c>
      <c r="E43" s="21">
        <f t="shared" si="0"/>
        <v>60.150000000000006</v>
      </c>
      <c r="F43" s="21">
        <f>(E43/100)*'Data &amp; ANOVA'!$S$7</f>
        <v>0.13695479183335824</v>
      </c>
      <c r="G43" s="21">
        <f>'Data &amp; ANOVA'!$S$7-F43</f>
        <v>9.0733972644377797E-2</v>
      </c>
      <c r="H43" s="21">
        <f t="shared" si="1"/>
        <v>0.92004778075186744</v>
      </c>
      <c r="I43" s="24"/>
      <c r="J43" s="48">
        <f>A43*'Data &amp; ANOVA'!$U$27</f>
        <v>9.896521739130435</v>
      </c>
      <c r="K43" s="23">
        <v>84.5</v>
      </c>
      <c r="L43" s="23">
        <v>85.7</v>
      </c>
      <c r="M43" s="23">
        <f t="shared" si="2"/>
        <v>85.1</v>
      </c>
      <c r="N43" s="23">
        <f>(M43/100)*'Data &amp; ANOVA'!$S$7</f>
        <v>0.19376313857055336</v>
      </c>
      <c r="O43" s="23">
        <f>'Data &amp; ANOVA'!$S$7-N43</f>
        <v>3.3925625907182677E-2</v>
      </c>
      <c r="P43" s="23">
        <f t="shared" si="3"/>
        <v>1.9038089730366776</v>
      </c>
      <c r="Q43" s="24"/>
      <c r="R43" s="48">
        <f>A43*'Data &amp; ANOVA'!$U$28</f>
        <v>10.031999999999998</v>
      </c>
      <c r="S43" s="23">
        <v>95</v>
      </c>
      <c r="T43" s="23">
        <v>89</v>
      </c>
      <c r="U43" s="23">
        <f t="shared" si="4"/>
        <v>92</v>
      </c>
      <c r="V43" s="23">
        <f>(U43/100)*'Data &amp; ANOVA'!$S$7</f>
        <v>0.20947366331951717</v>
      </c>
      <c r="W43" s="23">
        <f>'Data &amp; ANOVA'!$S$7-V43</f>
        <v>1.8215101158218866E-2</v>
      </c>
      <c r="X43" s="23">
        <f t="shared" si="5"/>
        <v>2.5257286443082565</v>
      </c>
      <c r="Y43" s="24"/>
      <c r="Z43" s="48">
        <f>A43*'Data &amp; ANOVA'!$U$29</f>
        <v>9.7185000000000006</v>
      </c>
      <c r="AA43" s="23">
        <v>96.9</v>
      </c>
      <c r="AB43" s="23">
        <v>97.8</v>
      </c>
      <c r="AC43" s="23">
        <f t="shared" si="6"/>
        <v>97.35</v>
      </c>
      <c r="AD43" s="23">
        <f>(AC43/100)*'Data &amp; ANOVA'!$S$7</f>
        <v>0.22165501221907602</v>
      </c>
      <c r="AE43" s="23">
        <f>'Data &amp; ANOVA'!$S$7-AD43</f>
        <v>6.0337522586600134E-3</v>
      </c>
      <c r="AF43" s="23">
        <f t="shared" si="7"/>
        <v>3.6306105459899589</v>
      </c>
      <c r="AG43" s="24"/>
      <c r="AH43" s="48">
        <f>A43*'Data &amp; ANOVA'!$U$30</f>
        <v>10.145999999999997</v>
      </c>
      <c r="AI43" s="23">
        <v>98.3</v>
      </c>
      <c r="AJ43" s="23">
        <v>99.7</v>
      </c>
      <c r="AK43" s="23">
        <f t="shared" si="8"/>
        <v>99</v>
      </c>
      <c r="AL43" s="23">
        <f>(AK43/100)*'Data &amp; ANOVA'!$S$7</f>
        <v>0.22541187683295866</v>
      </c>
      <c r="AM43" s="23">
        <f>'Data &amp; ANOVA'!$S$7-AL43</f>
        <v>2.2768876447773756E-3</v>
      </c>
      <c r="AN43" s="23">
        <f t="shared" si="9"/>
        <v>4.6051701859880847</v>
      </c>
      <c r="AO43" s="24"/>
      <c r="AP43" s="24"/>
      <c r="AQ43" s="24"/>
      <c r="AR43" s="24"/>
    </row>
    <row r="44" spans="1:44" s="15" customFormat="1" x14ac:dyDescent="0.25">
      <c r="A44" s="15">
        <v>20</v>
      </c>
      <c r="B44" s="49">
        <f>A44*'Data &amp; ANOVA'!$U$26</f>
        <v>10.284848484848489</v>
      </c>
      <c r="C44" s="21">
        <v>66.5</v>
      </c>
      <c r="D44" s="21">
        <v>61.1</v>
      </c>
      <c r="E44" s="21">
        <f t="shared" si="0"/>
        <v>63.8</v>
      </c>
      <c r="F44" s="21">
        <f>(E44/100)*'Data &amp; ANOVA'!$S$7</f>
        <v>0.1452654317367956</v>
      </c>
      <c r="G44" s="21">
        <f>'Data &amp; ANOVA'!$S$7-F44</f>
        <v>8.2423332740940436E-2</v>
      </c>
      <c r="H44" s="21">
        <f t="shared" si="1"/>
        <v>1.016111067156366</v>
      </c>
      <c r="I44" s="24"/>
      <c r="J44" s="48">
        <f>A44*'Data &amp; ANOVA'!$U$27</f>
        <v>10.417391304347827</v>
      </c>
      <c r="K44" s="23">
        <v>88.3</v>
      </c>
      <c r="L44" s="23">
        <v>89.5</v>
      </c>
      <c r="M44" s="23">
        <f t="shared" si="2"/>
        <v>88.9</v>
      </c>
      <c r="N44" s="23">
        <f>(M44/100)*'Data &amp; ANOVA'!$S$7</f>
        <v>0.20241531162070733</v>
      </c>
      <c r="O44" s="23">
        <f>'Data &amp; ANOVA'!$S$7-N44</f>
        <v>2.52734528570287E-2</v>
      </c>
      <c r="P44" s="23">
        <f t="shared" si="3"/>
        <v>2.1982250776698029</v>
      </c>
      <c r="Q44" s="24"/>
      <c r="R44" s="48">
        <f>A44*'Data &amp; ANOVA'!$U$28</f>
        <v>10.559999999999999</v>
      </c>
      <c r="S44" s="23">
        <v>98.1</v>
      </c>
      <c r="T44" s="23">
        <v>92.6</v>
      </c>
      <c r="U44" s="23">
        <f t="shared" si="4"/>
        <v>95.35</v>
      </c>
      <c r="V44" s="23">
        <f>(U44/100)*'Data &amp; ANOVA'!$S$7</f>
        <v>0.2171012369295213</v>
      </c>
      <c r="W44" s="23">
        <f>'Data &amp; ANOVA'!$S$7-V44</f>
        <v>1.0587527548214737E-2</v>
      </c>
      <c r="X44" s="23">
        <f t="shared" si="5"/>
        <v>3.0683029663888255</v>
      </c>
      <c r="Y44" s="24"/>
      <c r="Z44" s="48">
        <f>A44*'Data &amp; ANOVA'!$U$29</f>
        <v>10.23</v>
      </c>
      <c r="AA44" s="23">
        <v>99.7</v>
      </c>
      <c r="AB44" s="23">
        <v>100</v>
      </c>
      <c r="AC44" s="23">
        <f t="shared" si="6"/>
        <v>99.85</v>
      </c>
      <c r="AD44" s="23">
        <f>(AC44/100)*'Data &amp; ANOVA'!$S$7</f>
        <v>0.22734723133101942</v>
      </c>
      <c r="AE44" s="23">
        <f>'Data &amp; ANOVA'!$S$7-AD44</f>
        <v>3.4153314671661605E-4</v>
      </c>
      <c r="AF44" s="23">
        <f t="shared" si="7"/>
        <v>6.5022901708739376</v>
      </c>
      <c r="AG44" s="24"/>
      <c r="AH44" s="48">
        <f>A44*'Data &amp; ANOVA'!$U$30</f>
        <v>10.679999999999996</v>
      </c>
      <c r="AI44" s="23">
        <v>100</v>
      </c>
      <c r="AJ44" s="23">
        <v>100</v>
      </c>
      <c r="AK44" s="23">
        <f t="shared" si="8"/>
        <v>100</v>
      </c>
      <c r="AL44" s="23">
        <f>(AK44/100)*'Data &amp; ANOVA'!$S$7</f>
        <v>0.22768876447773603</v>
      </c>
      <c r="AM44" s="23">
        <f>'Data &amp; ANOVA'!$S$7-AL44</f>
        <v>0</v>
      </c>
      <c r="AN44" s="23" t="e">
        <f t="shared" si="9"/>
        <v>#DIV/0!</v>
      </c>
      <c r="AO44" s="24"/>
      <c r="AP44" s="24"/>
      <c r="AQ44" s="24"/>
      <c r="AR44" s="24"/>
    </row>
    <row r="45" spans="1:44" s="15" customFormat="1" x14ac:dyDescent="0.25">
      <c r="A45" s="15">
        <v>21</v>
      </c>
      <c r="B45" s="49">
        <f>A45*'Data &amp; ANOVA'!$U$26</f>
        <v>10.799090909090912</v>
      </c>
      <c r="C45" s="21">
        <v>70.099999999999994</v>
      </c>
      <c r="D45" s="21">
        <v>64.599999999999994</v>
      </c>
      <c r="E45" s="21">
        <f t="shared" si="0"/>
        <v>67.349999999999994</v>
      </c>
      <c r="F45" s="21">
        <f>(E45/100)*'Data &amp; ANOVA'!$S$7</f>
        <v>0.15334838287575522</v>
      </c>
      <c r="G45" s="21">
        <f>'Data &amp; ANOVA'!$S$7-F45</f>
        <v>7.4340381601980809E-2</v>
      </c>
      <c r="H45" s="21">
        <f t="shared" si="1"/>
        <v>1.1193253302656514</v>
      </c>
      <c r="I45" s="24"/>
      <c r="J45" s="48">
        <f>A45*'Data &amp; ANOVA'!$U$27</f>
        <v>10.938260869565219</v>
      </c>
      <c r="K45" s="23">
        <v>91.7</v>
      </c>
      <c r="L45" s="23">
        <v>92.8</v>
      </c>
      <c r="M45" s="23">
        <f t="shared" si="2"/>
        <v>92.25</v>
      </c>
      <c r="N45" s="23">
        <f>(M45/100)*'Data &amp; ANOVA'!$S$7</f>
        <v>0.21004288523071149</v>
      </c>
      <c r="O45" s="23">
        <f>'Data &amp; ANOVA'!$S$7-N45</f>
        <v>1.7645879247024543E-2</v>
      </c>
      <c r="P45" s="23">
        <f t="shared" si="3"/>
        <v>2.5574773426228359</v>
      </c>
      <c r="Q45" s="24"/>
      <c r="R45" s="48">
        <f>A45*'Data &amp; ANOVA'!$U$28</f>
        <v>11.087999999999997</v>
      </c>
      <c r="S45" s="23">
        <v>100</v>
      </c>
      <c r="T45" s="23">
        <v>95.7</v>
      </c>
      <c r="U45" s="23">
        <f t="shared" si="4"/>
        <v>97.85</v>
      </c>
      <c r="V45" s="23">
        <f>(U45/100)*'Data &amp; ANOVA'!$S$7</f>
        <v>0.22279345604146469</v>
      </c>
      <c r="W45" s="23">
        <f>'Data &amp; ANOVA'!$S$7-V45</f>
        <v>4.8953084362713395E-3</v>
      </c>
      <c r="X45" s="23">
        <f t="shared" si="5"/>
        <v>3.8397023438485172</v>
      </c>
      <c r="Y45" s="24"/>
      <c r="Z45" s="48">
        <f>A45*'Data &amp; ANOVA'!$U$29</f>
        <v>10.741500000000002</v>
      </c>
      <c r="AA45" s="23">
        <v>100</v>
      </c>
      <c r="AB45" s="23"/>
      <c r="AC45" s="23">
        <f t="shared" si="6"/>
        <v>100</v>
      </c>
      <c r="AD45" s="23">
        <f>(AC45/100)*'Data &amp; ANOVA'!$S$7</f>
        <v>0.22768876447773603</v>
      </c>
      <c r="AE45" s="23">
        <f>'Data &amp; ANOVA'!$S$7-AD45</f>
        <v>0</v>
      </c>
      <c r="AF45" s="23" t="e">
        <f t="shared" si="7"/>
        <v>#DIV/0!</v>
      </c>
      <c r="AG45" s="24"/>
      <c r="AH45" s="29"/>
      <c r="AI45" s="29"/>
      <c r="AJ45" s="29"/>
      <c r="AK45" s="29"/>
      <c r="AL45" s="29"/>
      <c r="AM45" s="29"/>
      <c r="AN45" s="29"/>
      <c r="AO45" s="24"/>
      <c r="AP45" s="24"/>
      <c r="AQ45" s="24"/>
      <c r="AR45" s="24"/>
    </row>
    <row r="46" spans="1:44" s="15" customFormat="1" x14ac:dyDescent="0.25">
      <c r="A46" s="15">
        <v>22</v>
      </c>
      <c r="B46" s="49">
        <f>A46*'Data &amp; ANOVA'!$U$26</f>
        <v>11.313333333333336</v>
      </c>
      <c r="C46" s="21">
        <v>73.400000000000006</v>
      </c>
      <c r="D46" s="21">
        <v>68</v>
      </c>
      <c r="E46" s="21">
        <f t="shared" si="0"/>
        <v>70.7</v>
      </c>
      <c r="F46" s="21">
        <f>(E46/100)*'Data &amp; ANOVA'!$S$7</f>
        <v>0.16097595648575938</v>
      </c>
      <c r="G46" s="21">
        <f>'Data &amp; ANOVA'!$S$7-F46</f>
        <v>6.6712807991976653E-2</v>
      </c>
      <c r="H46" s="21">
        <f t="shared" si="1"/>
        <v>1.2275826699650698</v>
      </c>
      <c r="I46" s="24"/>
      <c r="J46" s="48">
        <f>A46*'Data &amp; ANOVA'!$U$27</f>
        <v>11.45913043478261</v>
      </c>
      <c r="K46" s="23">
        <v>94.7</v>
      </c>
      <c r="L46" s="23">
        <v>95.9</v>
      </c>
      <c r="M46" s="23">
        <f t="shared" si="2"/>
        <v>95.300000000000011</v>
      </c>
      <c r="N46" s="23">
        <f>(M46/100)*'Data &amp; ANOVA'!$S$7</f>
        <v>0.21698739254728244</v>
      </c>
      <c r="O46" s="23">
        <f>'Data &amp; ANOVA'!$S$7-N46</f>
        <v>1.070137193045359E-2</v>
      </c>
      <c r="P46" s="23">
        <f t="shared" si="3"/>
        <v>3.0576076772720788</v>
      </c>
      <c r="Q46" s="24"/>
      <c r="R46" s="48">
        <f>A46*'Data &amp; ANOVA'!$U$28</f>
        <v>11.615999999999998</v>
      </c>
      <c r="S46" s="23"/>
      <c r="T46" s="23">
        <v>98.5</v>
      </c>
      <c r="U46" s="23">
        <f t="shared" si="4"/>
        <v>98.5</v>
      </c>
      <c r="V46" s="23">
        <f>(U46/100)*'Data &amp; ANOVA'!$S$7</f>
        <v>0.22427343301056998</v>
      </c>
      <c r="W46" s="23">
        <f>'Data &amp; ANOVA'!$S$7-V46</f>
        <v>3.4153314671660495E-3</v>
      </c>
      <c r="X46" s="23">
        <f t="shared" si="5"/>
        <v>4.1997050778799245</v>
      </c>
      <c r="Y46" s="24"/>
      <c r="Z46" s="29"/>
      <c r="AA46" s="29"/>
      <c r="AB46" s="29"/>
      <c r="AC46" s="29"/>
      <c r="AD46" s="29"/>
      <c r="AE46" s="29"/>
      <c r="AF46" s="29"/>
      <c r="AG46" s="24"/>
      <c r="AH46" s="29"/>
      <c r="AI46" s="29"/>
      <c r="AJ46" s="29"/>
      <c r="AK46" s="29"/>
      <c r="AL46" s="29"/>
      <c r="AM46" s="29"/>
      <c r="AN46" s="29"/>
      <c r="AO46" s="24"/>
      <c r="AP46" s="24"/>
      <c r="AQ46" s="24"/>
      <c r="AR46" s="24"/>
    </row>
    <row r="47" spans="1:44" s="15" customFormat="1" x14ac:dyDescent="0.25">
      <c r="A47" s="15">
        <v>23</v>
      </c>
      <c r="B47" s="49">
        <f>A47*'Data &amp; ANOVA'!$U$26</f>
        <v>11.827575757575762</v>
      </c>
      <c r="C47" s="21">
        <v>76.7</v>
      </c>
      <c r="D47" s="21">
        <v>71.3</v>
      </c>
      <c r="E47" s="21">
        <f t="shared" si="0"/>
        <v>74</v>
      </c>
      <c r="F47" s="21">
        <f>(E47/100)*'Data &amp; ANOVA'!$S$7</f>
        <v>0.16848968571352466</v>
      </c>
      <c r="G47" s="21">
        <f>'Data &amp; ANOVA'!$S$7-F47</f>
        <v>5.9199078764211377E-2</v>
      </c>
      <c r="H47" s="21">
        <f t="shared" si="1"/>
        <v>1.3470736479666092</v>
      </c>
      <c r="I47" s="24"/>
      <c r="J47" s="48">
        <f>A47*'Data &amp; ANOVA'!$U$27</f>
        <v>11.98</v>
      </c>
      <c r="K47" s="23">
        <v>98.1</v>
      </c>
      <c r="L47" s="23">
        <v>98.5</v>
      </c>
      <c r="M47" s="23">
        <f t="shared" si="2"/>
        <v>98.3</v>
      </c>
      <c r="N47" s="23">
        <f>(M47/100)*'Data &amp; ANOVA'!$S$7</f>
        <v>0.22381805548161451</v>
      </c>
      <c r="O47" s="23">
        <f>'Data &amp; ANOVA'!$S$7-N47</f>
        <v>3.8707089961215191E-3</v>
      </c>
      <c r="P47" s="23">
        <f t="shared" si="3"/>
        <v>4.0745419349259189</v>
      </c>
      <c r="Q47" s="24"/>
      <c r="R47" s="48">
        <f>A47*'Data &amp; ANOVA'!$U$28</f>
        <v>12.143999999999998</v>
      </c>
      <c r="S47" s="23"/>
      <c r="T47" s="23">
        <v>100</v>
      </c>
      <c r="U47" s="23">
        <f t="shared" si="4"/>
        <v>100</v>
      </c>
      <c r="V47" s="23">
        <f>(U47/100)*'Data &amp; ANOVA'!$S$7</f>
        <v>0.22768876447773603</v>
      </c>
      <c r="W47" s="23">
        <f>'Data &amp; ANOVA'!$S$7-V47</f>
        <v>0</v>
      </c>
      <c r="X47" s="23" t="e">
        <f t="shared" si="5"/>
        <v>#DIV/0!</v>
      </c>
      <c r="Y47" s="24"/>
      <c r="Z47" s="29"/>
      <c r="AA47" s="29"/>
      <c r="AB47" s="29"/>
      <c r="AC47" s="29"/>
      <c r="AD47" s="29"/>
      <c r="AE47" s="29"/>
      <c r="AF47" s="29"/>
      <c r="AG47" s="24"/>
      <c r="AH47" s="29"/>
      <c r="AI47" s="29"/>
      <c r="AJ47" s="29"/>
      <c r="AK47" s="29"/>
      <c r="AL47" s="29"/>
      <c r="AM47" s="29"/>
      <c r="AN47" s="29"/>
      <c r="AO47" s="24"/>
      <c r="AP47" s="24"/>
      <c r="AQ47" s="24"/>
      <c r="AR47" s="24"/>
    </row>
    <row r="48" spans="1:44" s="15" customFormat="1" x14ac:dyDescent="0.25">
      <c r="A48" s="15">
        <v>24</v>
      </c>
      <c r="B48" s="49">
        <f>A48*'Data &amp; ANOVA'!$U$26</f>
        <v>12.341818181818185</v>
      </c>
      <c r="C48" s="21">
        <v>79.3</v>
      </c>
      <c r="D48" s="21">
        <v>74.099999999999994</v>
      </c>
      <c r="E48" s="21">
        <f t="shared" si="0"/>
        <v>76.699999999999989</v>
      </c>
      <c r="F48" s="21">
        <f>(E48/100)*'Data &amp; ANOVA'!$S$7</f>
        <v>0.17463728235442352</v>
      </c>
      <c r="G48" s="21">
        <f>'Data &amp; ANOVA'!$S$7-F48</f>
        <v>5.305148212331251E-2</v>
      </c>
      <c r="H48" s="21">
        <f t="shared" si="1"/>
        <v>1.4567168254164362</v>
      </c>
      <c r="I48" s="24"/>
      <c r="J48" s="48">
        <f>A48*'Data &amp; ANOVA'!$U$27</f>
        <v>12.500869565217393</v>
      </c>
      <c r="K48" s="23">
        <v>100</v>
      </c>
      <c r="L48" s="23">
        <v>100</v>
      </c>
      <c r="M48" s="23">
        <f t="shared" si="2"/>
        <v>100</v>
      </c>
      <c r="N48" s="23">
        <f>(M48/100)*'Data &amp; ANOVA'!$S$7</f>
        <v>0.22768876447773603</v>
      </c>
      <c r="O48" s="23">
        <f>'Data &amp; ANOVA'!$S$7-N48</f>
        <v>0</v>
      </c>
      <c r="P48" s="23" t="e">
        <f t="shared" si="3"/>
        <v>#DIV/0!</v>
      </c>
      <c r="Q48" s="24"/>
      <c r="R48" s="29"/>
      <c r="S48" s="29"/>
      <c r="T48" s="29"/>
      <c r="U48" s="29"/>
      <c r="V48" s="29"/>
      <c r="W48" s="29"/>
      <c r="X48" s="29"/>
      <c r="Y48" s="24"/>
      <c r="Z48" s="29"/>
      <c r="AA48" s="29"/>
      <c r="AB48" s="29"/>
      <c r="AC48" s="29"/>
      <c r="AD48" s="29"/>
      <c r="AE48" s="29"/>
      <c r="AF48" s="29"/>
      <c r="AG48" s="24"/>
      <c r="AH48" s="29"/>
      <c r="AI48" s="29"/>
      <c r="AJ48" s="29"/>
      <c r="AK48" s="29"/>
      <c r="AL48" s="29"/>
      <c r="AM48" s="29"/>
      <c r="AN48" s="29"/>
      <c r="AO48" s="24"/>
      <c r="AP48" s="24"/>
      <c r="AQ48" s="24"/>
      <c r="AR48" s="24"/>
    </row>
    <row r="49" spans="1:44" s="15" customFormat="1" x14ac:dyDescent="0.25">
      <c r="A49" s="15">
        <v>25</v>
      </c>
      <c r="B49" s="49">
        <f>A49*'Data &amp; ANOVA'!$U$26</f>
        <v>12.856060606060609</v>
      </c>
      <c r="C49" s="21">
        <v>81.900000000000006</v>
      </c>
      <c r="D49" s="21">
        <v>77.2</v>
      </c>
      <c r="E49" s="21">
        <f t="shared" si="0"/>
        <v>79.550000000000011</v>
      </c>
      <c r="F49" s="21">
        <f>(E49/100)*'Data &amp; ANOVA'!$S$7</f>
        <v>0.18112641214203903</v>
      </c>
      <c r="G49" s="21">
        <f>'Data &amp; ANOVA'!$S$7-F49</f>
        <v>4.6562352335696999E-2</v>
      </c>
      <c r="H49" s="21">
        <f t="shared" si="1"/>
        <v>1.5871873034992809</v>
      </c>
      <c r="I49" s="24"/>
      <c r="J49" s="29"/>
      <c r="K49" s="29"/>
      <c r="L49" s="29"/>
      <c r="M49" s="29"/>
      <c r="N49" s="29"/>
      <c r="O49" s="29"/>
      <c r="P49" s="29"/>
      <c r="Q49" s="24"/>
      <c r="R49" s="29"/>
      <c r="S49" s="29"/>
      <c r="T49" s="29"/>
      <c r="U49" s="29"/>
      <c r="V49" s="29"/>
      <c r="W49" s="29"/>
      <c r="X49" s="29"/>
      <c r="Y49" s="24"/>
      <c r="Z49" s="29"/>
      <c r="AA49" s="29"/>
      <c r="AB49" s="29"/>
      <c r="AC49" s="29"/>
      <c r="AD49" s="29"/>
      <c r="AE49" s="29"/>
      <c r="AF49" s="29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s="15" customFormat="1" x14ac:dyDescent="0.25">
      <c r="A50" s="15">
        <v>26</v>
      </c>
      <c r="B50" s="48">
        <f>A50*'Data &amp; ANOVA'!$U$26</f>
        <v>13.370303030303035</v>
      </c>
      <c r="C50" s="23">
        <v>84.8</v>
      </c>
      <c r="D50" s="23">
        <v>80.3</v>
      </c>
      <c r="E50" s="23">
        <f t="shared" si="0"/>
        <v>82.55</v>
      </c>
      <c r="F50" s="23">
        <f>(E50/100)*'Data &amp; ANOVA'!$S$7</f>
        <v>0.18795707507637111</v>
      </c>
      <c r="G50" s="23">
        <f>'Data &amp; ANOVA'!$S$7-F50</f>
        <v>3.9731689401364928E-2</v>
      </c>
      <c r="H50" s="23">
        <f t="shared" si="1"/>
        <v>1.7458305373396554</v>
      </c>
      <c r="I50" s="24"/>
      <c r="J50" s="29"/>
      <c r="K50" s="29"/>
      <c r="L50" s="29"/>
      <c r="M50" s="29"/>
      <c r="N50" s="29"/>
      <c r="O50" s="29"/>
      <c r="P50" s="29"/>
      <c r="Q50" s="24"/>
      <c r="R50" s="29"/>
      <c r="S50" s="29"/>
      <c r="T50" s="29"/>
      <c r="U50" s="29"/>
      <c r="V50" s="29"/>
      <c r="W50" s="29"/>
      <c r="X50" s="29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s="15" customFormat="1" x14ac:dyDescent="0.25">
      <c r="A51" s="15">
        <v>27</v>
      </c>
      <c r="B51" s="48">
        <f>A51*'Data &amp; ANOVA'!$U$26</f>
        <v>13.884545454545458</v>
      </c>
      <c r="C51" s="23">
        <v>87.4</v>
      </c>
      <c r="D51" s="23">
        <v>82.9</v>
      </c>
      <c r="E51" s="23">
        <f t="shared" si="0"/>
        <v>85.15</v>
      </c>
      <c r="F51" s="23">
        <f>(E51/100)*'Data &amp; ANOVA'!$S$7</f>
        <v>0.19387698295279224</v>
      </c>
      <c r="G51" s="23">
        <f>'Data &amp; ANOVA'!$S$7-F51</f>
        <v>3.3811781524943796E-2</v>
      </c>
      <c r="H51" s="23">
        <f t="shared" si="1"/>
        <v>1.9071703207393829</v>
      </c>
      <c r="I51" s="24"/>
      <c r="J51" s="29"/>
      <c r="K51" s="29"/>
      <c r="L51" s="29"/>
      <c r="M51" s="29"/>
      <c r="N51" s="29"/>
      <c r="O51" s="29"/>
      <c r="P51" s="29"/>
      <c r="Q51" s="24"/>
      <c r="R51" s="29"/>
      <c r="S51" s="29"/>
      <c r="T51" s="29"/>
      <c r="U51" s="29"/>
      <c r="V51" s="29"/>
      <c r="W51" s="29"/>
      <c r="X51" s="29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s="15" customFormat="1" x14ac:dyDescent="0.25">
      <c r="A52" s="15">
        <v>28</v>
      </c>
      <c r="B52" s="48">
        <f>A52*'Data &amp; ANOVA'!$U$26</f>
        <v>14.398787878787882</v>
      </c>
      <c r="C52" s="23">
        <v>89.8</v>
      </c>
      <c r="D52" s="23">
        <v>86</v>
      </c>
      <c r="E52" s="23">
        <f t="shared" si="0"/>
        <v>87.9</v>
      </c>
      <c r="F52" s="23">
        <f>(E52/100)*'Data &amp; ANOVA'!$S$7</f>
        <v>0.20013842397592999</v>
      </c>
      <c r="G52" s="23">
        <f>'Data &amp; ANOVA'!$S$7-F52</f>
        <v>2.7550340501806048E-2</v>
      </c>
      <c r="H52" s="23">
        <f t="shared" si="1"/>
        <v>2.1119647333853964</v>
      </c>
      <c r="I52" s="24"/>
      <c r="J52" s="29"/>
      <c r="K52" s="29"/>
      <c r="L52" s="29"/>
      <c r="M52" s="29"/>
      <c r="N52" s="29"/>
      <c r="O52" s="29"/>
      <c r="P52" s="29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s="15" customFormat="1" x14ac:dyDescent="0.25">
      <c r="A53" s="15">
        <v>29</v>
      </c>
      <c r="B53" s="48">
        <f>A53*'Data &amp; ANOVA'!$U$26</f>
        <v>14.913030303030308</v>
      </c>
      <c r="C53" s="23">
        <v>92.1</v>
      </c>
      <c r="D53" s="23">
        <v>88.3</v>
      </c>
      <c r="E53" s="23">
        <f t="shared" si="0"/>
        <v>90.199999999999989</v>
      </c>
      <c r="F53" s="23">
        <f>(E53/100)*'Data &amp; ANOVA'!$S$7</f>
        <v>0.20537526555891789</v>
      </c>
      <c r="G53" s="23">
        <f>'Data &amp; ANOVA'!$S$7-F53</f>
        <v>2.2313498918818148E-2</v>
      </c>
      <c r="H53" s="23">
        <f t="shared" si="1"/>
        <v>2.3227878003115645</v>
      </c>
      <c r="I53" s="24"/>
      <c r="J53" s="29"/>
      <c r="K53" s="29"/>
      <c r="L53" s="29"/>
      <c r="M53" s="29"/>
      <c r="N53" s="29"/>
      <c r="O53" s="29"/>
      <c r="P53" s="29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s="15" customFormat="1" x14ac:dyDescent="0.25">
      <c r="A54" s="15">
        <v>30</v>
      </c>
      <c r="B54" s="48">
        <f>A54*'Data &amp; ANOVA'!$U$26</f>
        <v>15.427272727272731</v>
      </c>
      <c r="C54" s="23">
        <v>94.3</v>
      </c>
      <c r="D54" s="23">
        <v>90.2</v>
      </c>
      <c r="E54" s="23">
        <f t="shared" si="0"/>
        <v>92.25</v>
      </c>
      <c r="F54" s="23">
        <f>(E54/100)*'Data &amp; ANOVA'!$S$7</f>
        <v>0.21004288523071149</v>
      </c>
      <c r="G54" s="23">
        <f>'Data &amp; ANOVA'!$S$7-F54</f>
        <v>1.7645879247024543E-2</v>
      </c>
      <c r="H54" s="23">
        <f t="shared" si="1"/>
        <v>2.5574773426228359</v>
      </c>
      <c r="I54" s="24"/>
      <c r="J54" s="29"/>
      <c r="K54" s="29"/>
      <c r="L54" s="29"/>
      <c r="M54" s="29"/>
      <c r="N54" s="29"/>
      <c r="O54" s="29"/>
      <c r="P54" s="29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s="15" customFormat="1" x14ac:dyDescent="0.25">
      <c r="A55" s="15">
        <v>31</v>
      </c>
      <c r="B55" s="48">
        <f>A55*'Data &amp; ANOVA'!$U$26</f>
        <v>15.941515151515157</v>
      </c>
      <c r="C55" s="23">
        <v>96.4</v>
      </c>
      <c r="D55" s="23">
        <v>92.4</v>
      </c>
      <c r="E55" s="23">
        <f t="shared" si="0"/>
        <v>94.4</v>
      </c>
      <c r="F55" s="23">
        <f>(E55/100)*'Data &amp; ANOVA'!$S$7</f>
        <v>0.21493819366698283</v>
      </c>
      <c r="G55" s="23">
        <f>'Data &amp; ANOVA'!$S$7-F55</f>
        <v>1.2750570810753203E-2</v>
      </c>
      <c r="H55" s="23">
        <f t="shared" si="1"/>
        <v>2.8824035882469889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s="15" customFormat="1" x14ac:dyDescent="0.25">
      <c r="A56" s="15">
        <v>32</v>
      </c>
      <c r="B56" s="48">
        <f>A56*'Data &amp; ANOVA'!$U$26</f>
        <v>16.45575757575758</v>
      </c>
      <c r="C56" s="23">
        <v>98.3</v>
      </c>
      <c r="D56" s="23">
        <v>94.5</v>
      </c>
      <c r="E56" s="23">
        <f t="shared" si="0"/>
        <v>96.4</v>
      </c>
      <c r="F56" s="23">
        <f>(E56/100)*'Data &amp; ANOVA'!$S$7</f>
        <v>0.21949196895653755</v>
      </c>
      <c r="G56" s="23">
        <f>'Data &amp; ANOVA'!$S$7-F56</f>
        <v>8.19679552119848E-3</v>
      </c>
      <c r="H56" s="23">
        <f t="shared" si="1"/>
        <v>3.3242363405260291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s="15" customFormat="1" x14ac:dyDescent="0.25">
      <c r="A57" s="15">
        <v>33</v>
      </c>
      <c r="B57" s="48">
        <f>A57*'Data &amp; ANOVA'!$U$26</f>
        <v>16.970000000000006</v>
      </c>
      <c r="C57" s="23">
        <v>100</v>
      </c>
      <c r="D57" s="23">
        <v>96.4</v>
      </c>
      <c r="E57" s="23">
        <f t="shared" si="0"/>
        <v>98.2</v>
      </c>
      <c r="F57" s="23">
        <f>(E57/100)*'Data &amp; ANOVA'!$S$7</f>
        <v>0.22359036671713678</v>
      </c>
      <c r="G57" s="23">
        <f>'Data &amp; ANOVA'!$S$7-F57</f>
        <v>4.0983977605992539E-3</v>
      </c>
      <c r="H57" s="23">
        <f t="shared" si="1"/>
        <v>4.0173835210859714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s="15" customFormat="1" x14ac:dyDescent="0.25">
      <c r="A58" s="15">
        <v>34</v>
      </c>
      <c r="B58" s="48">
        <f>A58*'Data &amp; ANOVA'!$U$26</f>
        <v>17.484242424242428</v>
      </c>
      <c r="C58" s="23"/>
      <c r="D58" s="23">
        <v>98.3</v>
      </c>
      <c r="E58" s="23">
        <f t="shared" si="0"/>
        <v>98.3</v>
      </c>
      <c r="F58" s="23">
        <f>(E58/100)*'Data &amp; ANOVA'!$S$7</f>
        <v>0.22381805548161451</v>
      </c>
      <c r="G58" s="23">
        <f>'Data &amp; ANOVA'!$S$7-F58</f>
        <v>3.8707089961215191E-3</v>
      </c>
      <c r="H58" s="23">
        <f t="shared" si="1"/>
        <v>4.0745419349259189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s="15" customFormat="1" x14ac:dyDescent="0.25">
      <c r="A59" s="15">
        <v>35</v>
      </c>
      <c r="B59" s="48">
        <f>A59*'Data &amp; ANOVA'!$U$26</f>
        <v>17.998484848484853</v>
      </c>
      <c r="C59" s="23"/>
      <c r="D59" s="23">
        <v>100</v>
      </c>
      <c r="E59" s="23">
        <f t="shared" si="0"/>
        <v>100</v>
      </c>
      <c r="F59" s="23">
        <f>(E59/100)*'Data &amp; ANOVA'!$S$7</f>
        <v>0.22768876447773603</v>
      </c>
      <c r="G59" s="23">
        <f>'Data &amp; ANOVA'!$S$7-F59</f>
        <v>0</v>
      </c>
      <c r="H59" s="23" t="e">
        <f t="shared" si="1"/>
        <v>#DIV/0!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s="15" customFormat="1" x14ac:dyDescent="0.25">
      <c r="B60" s="27"/>
      <c r="C60" s="27"/>
      <c r="D60" s="27"/>
      <c r="E60" s="27"/>
      <c r="F60" s="27"/>
      <c r="G60" s="27"/>
      <c r="H60" s="27"/>
    </row>
    <row r="61" spans="1:44" s="15" customFormat="1" ht="33.75" x14ac:dyDescent="0.5">
      <c r="B61" s="95" t="s">
        <v>36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4" ht="28.5" x14ac:dyDescent="0.45">
      <c r="B62" s="96" t="s">
        <v>65</v>
      </c>
      <c r="C62" s="97"/>
      <c r="D62" s="97"/>
      <c r="E62" s="97"/>
      <c r="F62" s="97"/>
      <c r="G62" s="97"/>
      <c r="H62" s="98"/>
      <c r="J62" s="96" t="s">
        <v>64</v>
      </c>
      <c r="K62" s="97"/>
      <c r="L62" s="97"/>
      <c r="M62" s="97"/>
      <c r="N62" s="97"/>
      <c r="O62" s="97"/>
      <c r="P62" s="98"/>
      <c r="R62" s="96" t="s">
        <v>63</v>
      </c>
      <c r="S62" s="97"/>
      <c r="T62" s="97"/>
      <c r="U62" s="97"/>
      <c r="V62" s="97"/>
      <c r="W62" s="97"/>
      <c r="X62" s="98"/>
      <c r="Z62" s="96" t="s">
        <v>62</v>
      </c>
      <c r="AA62" s="97"/>
      <c r="AB62" s="97"/>
      <c r="AC62" s="97"/>
      <c r="AD62" s="97"/>
      <c r="AE62" s="97"/>
      <c r="AF62" s="98"/>
      <c r="AH62" s="96" t="s">
        <v>61</v>
      </c>
      <c r="AI62" s="97"/>
      <c r="AJ62" s="97"/>
      <c r="AK62" s="97"/>
      <c r="AL62" s="97"/>
      <c r="AM62" s="97"/>
      <c r="AN62" s="98"/>
    </row>
    <row r="63" spans="1:44" ht="21" x14ac:dyDescent="0.35">
      <c r="B63" s="10" t="s">
        <v>0</v>
      </c>
      <c r="C63" s="2"/>
      <c r="D63" s="10">
        <f>D2</f>
        <v>0.4</v>
      </c>
      <c r="E63" s="10" t="s">
        <v>1</v>
      </c>
      <c r="F63" s="11" t="s">
        <v>3</v>
      </c>
      <c r="G63" s="10">
        <v>0.17596700000000001</v>
      </c>
      <c r="H63" s="10" t="s">
        <v>30</v>
      </c>
      <c r="J63" s="10" t="s">
        <v>0</v>
      </c>
      <c r="K63" s="2"/>
      <c r="L63" s="10">
        <f>D63</f>
        <v>0.4</v>
      </c>
      <c r="M63" s="10" t="s">
        <v>1</v>
      </c>
      <c r="N63" s="11" t="s">
        <v>3</v>
      </c>
      <c r="O63" s="10">
        <v>0.232409</v>
      </c>
      <c r="P63" s="10" t="s">
        <v>30</v>
      </c>
      <c r="R63" s="10" t="s">
        <v>0</v>
      </c>
      <c r="S63" s="2"/>
      <c r="T63" s="10">
        <f>D63</f>
        <v>0.4</v>
      </c>
      <c r="U63" s="10" t="s">
        <v>1</v>
      </c>
      <c r="V63" s="11" t="s">
        <v>3</v>
      </c>
      <c r="W63" s="10">
        <v>0.261689</v>
      </c>
      <c r="X63" s="10" t="s">
        <v>30</v>
      </c>
      <c r="Z63" s="10" t="s">
        <v>0</v>
      </c>
      <c r="AA63" s="2"/>
      <c r="AB63" s="10">
        <f>D63</f>
        <v>0.4</v>
      </c>
      <c r="AC63" s="10" t="s">
        <v>1</v>
      </c>
      <c r="AD63" s="11" t="s">
        <v>3</v>
      </c>
      <c r="AE63" s="10">
        <v>0.29433100000000001</v>
      </c>
      <c r="AF63" s="10" t="s">
        <v>30</v>
      </c>
      <c r="AH63" s="10" t="s">
        <v>0</v>
      </c>
      <c r="AI63" s="2"/>
      <c r="AJ63" s="10">
        <f>D63</f>
        <v>0.4</v>
      </c>
      <c r="AK63" s="10" t="s">
        <v>1</v>
      </c>
      <c r="AL63" s="11" t="s">
        <v>3</v>
      </c>
      <c r="AM63" s="10">
        <v>0.27562599999999998</v>
      </c>
      <c r="AN63" s="10" t="s">
        <v>30</v>
      </c>
    </row>
    <row r="64" spans="1:44" ht="21" x14ac:dyDescent="0.35">
      <c r="B64" s="10" t="s">
        <v>4</v>
      </c>
      <c r="C64" s="2"/>
      <c r="D64" s="12">
        <v>100</v>
      </c>
      <c r="E64" s="10" t="s">
        <v>5</v>
      </c>
      <c r="F64" s="11" t="s">
        <v>3</v>
      </c>
      <c r="G64" s="13">
        <f>G63*60</f>
        <v>10.558020000000001</v>
      </c>
      <c r="H64" s="10" t="s">
        <v>31</v>
      </c>
      <c r="J64" s="10" t="s">
        <v>4</v>
      </c>
      <c r="K64" s="2"/>
      <c r="L64" s="12">
        <v>200</v>
      </c>
      <c r="M64" s="10" t="s">
        <v>5</v>
      </c>
      <c r="N64" s="11" t="s">
        <v>3</v>
      </c>
      <c r="O64" s="13">
        <f>O63*60</f>
        <v>13.94454</v>
      </c>
      <c r="P64" s="10" t="s">
        <v>31</v>
      </c>
      <c r="R64" s="10" t="s">
        <v>4</v>
      </c>
      <c r="S64" s="2"/>
      <c r="T64" s="12">
        <v>300</v>
      </c>
      <c r="U64" s="10" t="s">
        <v>5</v>
      </c>
      <c r="V64" s="11" t="s">
        <v>3</v>
      </c>
      <c r="W64" s="13">
        <f>W63*60</f>
        <v>15.70134</v>
      </c>
      <c r="X64" s="10" t="s">
        <v>31</v>
      </c>
      <c r="Z64" s="10" t="s">
        <v>4</v>
      </c>
      <c r="AA64" s="2"/>
      <c r="AB64" s="12">
        <v>400</v>
      </c>
      <c r="AC64" s="10" t="s">
        <v>5</v>
      </c>
      <c r="AD64" s="11" t="s">
        <v>3</v>
      </c>
      <c r="AE64" s="13">
        <f>AE63*60</f>
        <v>17.659860000000002</v>
      </c>
      <c r="AF64" s="10" t="s">
        <v>31</v>
      </c>
      <c r="AH64" s="10" t="s">
        <v>4</v>
      </c>
      <c r="AI64" s="2"/>
      <c r="AJ64" s="12">
        <v>500</v>
      </c>
      <c r="AK64" s="10" t="s">
        <v>5</v>
      </c>
      <c r="AL64" s="11" t="s">
        <v>3</v>
      </c>
      <c r="AM64" s="13">
        <f>AM63*60</f>
        <v>16.537559999999999</v>
      </c>
      <c r="AN64" s="10" t="s">
        <v>31</v>
      </c>
    </row>
    <row r="65" spans="2:45" ht="15" customHeight="1" x14ac:dyDescent="0.35">
      <c r="B65" s="18"/>
      <c r="C65" s="3"/>
      <c r="D65" s="18"/>
      <c r="E65" s="18"/>
      <c r="F65" s="19"/>
      <c r="G65" s="18"/>
      <c r="H65" s="7" t="s">
        <v>2</v>
      </c>
      <c r="J65" s="18"/>
      <c r="K65" s="3"/>
      <c r="L65" s="18"/>
      <c r="M65" s="18"/>
      <c r="N65" s="19"/>
      <c r="O65" s="18"/>
      <c r="P65" s="7" t="s">
        <v>2</v>
      </c>
      <c r="R65" s="18"/>
      <c r="S65" s="3"/>
      <c r="T65" s="18"/>
      <c r="U65" s="18"/>
      <c r="V65" s="19"/>
      <c r="W65" s="18"/>
      <c r="X65" s="7" t="s">
        <v>2</v>
      </c>
      <c r="Z65" s="18"/>
      <c r="AA65" s="3"/>
      <c r="AB65" s="18"/>
      <c r="AC65" s="18"/>
      <c r="AD65" s="19"/>
      <c r="AE65" s="18"/>
      <c r="AF65" s="7" t="s">
        <v>2</v>
      </c>
      <c r="AH65" s="18"/>
      <c r="AI65" s="3"/>
      <c r="AJ65" s="18"/>
      <c r="AK65" s="18"/>
      <c r="AL65" s="19"/>
      <c r="AM65" s="18"/>
      <c r="AN65" s="7" t="s">
        <v>2</v>
      </c>
    </row>
    <row r="66" spans="2:45" x14ac:dyDescent="0.25">
      <c r="B66" s="2"/>
      <c r="C66" s="2"/>
      <c r="D66" s="2"/>
      <c r="E66" s="2"/>
      <c r="F66" s="2"/>
      <c r="G66" s="2"/>
      <c r="H66" s="2">
        <f>'Data &amp; ANOVA'!$S$7-F68</f>
        <v>0.22768876447773603</v>
      </c>
      <c r="J66" s="2"/>
      <c r="K66" s="2"/>
      <c r="L66" s="2"/>
      <c r="M66" s="2"/>
      <c r="N66" s="2"/>
      <c r="O66" s="2"/>
      <c r="P66" s="2">
        <f>'Data &amp; ANOVA'!$S$7-N68</f>
        <v>0.22768876447773603</v>
      </c>
      <c r="R66" s="2"/>
      <c r="S66" s="2"/>
      <c r="T66" s="2"/>
      <c r="U66" s="2"/>
      <c r="V66" s="2"/>
      <c r="W66" s="2"/>
      <c r="X66" s="2">
        <f>'Data &amp; ANOVA'!$S$7-V68</f>
        <v>0.22768876447773603</v>
      </c>
      <c r="Z66" s="2"/>
      <c r="AA66" s="2"/>
      <c r="AB66" s="2"/>
      <c r="AC66" s="2"/>
      <c r="AD66" s="2"/>
      <c r="AE66" s="2"/>
      <c r="AF66" s="2">
        <f>'Data &amp; ANOVA'!$S$7-AD68</f>
        <v>0.22768876447773603</v>
      </c>
      <c r="AH66" s="2"/>
      <c r="AI66" s="2"/>
      <c r="AJ66" s="2"/>
      <c r="AK66" s="2"/>
      <c r="AL66" s="2"/>
      <c r="AM66" s="2"/>
      <c r="AN66" s="2">
        <f>'Data &amp; ANOVA'!$S$7-AL68</f>
        <v>0.22768876447773603</v>
      </c>
    </row>
    <row r="67" spans="2:45" x14ac:dyDescent="0.25">
      <c r="B67" s="6" t="s">
        <v>21</v>
      </c>
      <c r="C67" s="6"/>
      <c r="D67" s="2"/>
      <c r="E67" s="7" t="s">
        <v>35</v>
      </c>
      <c r="F67" s="7" t="s">
        <v>6</v>
      </c>
      <c r="G67" s="7" t="s">
        <v>7</v>
      </c>
      <c r="H67" s="7" t="s">
        <v>8</v>
      </c>
      <c r="J67" s="6" t="s">
        <v>21</v>
      </c>
      <c r="K67" s="6"/>
      <c r="L67" s="2"/>
      <c r="M67" s="7" t="s">
        <v>35</v>
      </c>
      <c r="N67" s="7" t="s">
        <v>6</v>
      </c>
      <c r="O67" s="7" t="s">
        <v>7</v>
      </c>
      <c r="P67" s="7" t="s">
        <v>8</v>
      </c>
      <c r="R67" s="6" t="s">
        <v>21</v>
      </c>
      <c r="S67" s="6"/>
      <c r="T67" s="2"/>
      <c r="U67" s="7" t="s">
        <v>35</v>
      </c>
      <c r="V67" s="7" t="s">
        <v>6</v>
      </c>
      <c r="W67" s="7" t="s">
        <v>7</v>
      </c>
      <c r="X67" s="7" t="s">
        <v>8</v>
      </c>
      <c r="Z67" s="6" t="s">
        <v>21</v>
      </c>
      <c r="AA67" s="6"/>
      <c r="AB67" s="2"/>
      <c r="AC67" s="7" t="s">
        <v>35</v>
      </c>
      <c r="AD67" s="7" t="s">
        <v>6</v>
      </c>
      <c r="AE67" s="7" t="s">
        <v>7</v>
      </c>
      <c r="AF67" s="7" t="s">
        <v>8</v>
      </c>
      <c r="AH67" s="6" t="s">
        <v>21</v>
      </c>
      <c r="AI67" s="6"/>
      <c r="AJ67" s="2"/>
      <c r="AK67" s="7" t="s">
        <v>35</v>
      </c>
      <c r="AL67" s="7" t="s">
        <v>6</v>
      </c>
      <c r="AM67" s="7" t="s">
        <v>7</v>
      </c>
      <c r="AN67" s="7" t="s">
        <v>8</v>
      </c>
    </row>
    <row r="68" spans="2:45" x14ac:dyDescent="0.25">
      <c r="B68" s="51">
        <f t="shared" ref="B68:B101" si="10">B24</f>
        <v>0</v>
      </c>
      <c r="C68" s="2"/>
      <c r="D68" s="2"/>
      <c r="E68" s="2">
        <f t="shared" ref="E68:E101" si="11">C24</f>
        <v>0</v>
      </c>
      <c r="F68" s="2">
        <f>(E68/100)*'Data &amp; ANOVA'!$S$7</f>
        <v>0</v>
      </c>
      <c r="G68" s="2">
        <f>'Data &amp; ANOVA'!$S$7-F68</f>
        <v>0.22768876447773603</v>
      </c>
      <c r="H68" s="2">
        <f t="shared" ref="H68:H101" si="12">LN($H$66/G68)</f>
        <v>0</v>
      </c>
      <c r="J68" s="51">
        <f t="shared" ref="J68:J92" si="13">J24</f>
        <v>0</v>
      </c>
      <c r="K68" s="2"/>
      <c r="L68" s="2"/>
      <c r="M68" s="2">
        <f t="shared" ref="M68:M92" si="14">K24</f>
        <v>0</v>
      </c>
      <c r="N68" s="2">
        <f>(M68/100)*'Data &amp; ANOVA'!$S$7</f>
        <v>0</v>
      </c>
      <c r="O68" s="2">
        <f>'Data &amp; ANOVA'!$S$7-N68</f>
        <v>0.22768876447773603</v>
      </c>
      <c r="P68" s="2">
        <f>LN($P$66/O68)</f>
        <v>0</v>
      </c>
      <c r="R68" s="51">
        <f t="shared" ref="R68:R89" si="15">R24</f>
        <v>0</v>
      </c>
      <c r="S68" s="2"/>
      <c r="T68" s="2"/>
      <c r="U68" s="2">
        <f t="shared" ref="U68:U89" si="16">S24</f>
        <v>0</v>
      </c>
      <c r="V68" s="2">
        <f>(U68/100)*'Data &amp; ANOVA'!$S$7</f>
        <v>0</v>
      </c>
      <c r="W68" s="2">
        <f>'Data &amp; ANOVA'!$S$7-V68</f>
        <v>0.22768876447773603</v>
      </c>
      <c r="X68" s="2">
        <f>LN($X$66/W68)</f>
        <v>0</v>
      </c>
      <c r="Z68" s="51">
        <f t="shared" ref="Z68:Z89" si="17">Z24</f>
        <v>0</v>
      </c>
      <c r="AA68" s="2"/>
      <c r="AB68" s="2"/>
      <c r="AC68" s="2">
        <f t="shared" ref="AC68:AC89" si="18">AA24</f>
        <v>0</v>
      </c>
      <c r="AD68" s="2">
        <f>(AC68/100)*'Data &amp; ANOVA'!$S$7</f>
        <v>0</v>
      </c>
      <c r="AE68" s="2">
        <f>'Data &amp; ANOVA'!$S$7-AD68</f>
        <v>0.22768876447773603</v>
      </c>
      <c r="AF68" s="2">
        <f>LN($AF$66/AE68)</f>
        <v>0</v>
      </c>
      <c r="AH68" s="51">
        <f t="shared" ref="AH68:AH88" si="19">AH24</f>
        <v>0</v>
      </c>
      <c r="AI68" s="2"/>
      <c r="AJ68" s="2"/>
      <c r="AK68" s="2">
        <f t="shared" ref="AK68:AK88" si="20">AI24</f>
        <v>0</v>
      </c>
      <c r="AL68" s="2">
        <f>(AK68/100)*'Data &amp; ANOVA'!$S$7</f>
        <v>0</v>
      </c>
      <c r="AM68" s="2">
        <f>'Data &amp; ANOVA'!$S$7-AL68</f>
        <v>0.22768876447773603</v>
      </c>
      <c r="AN68" s="2">
        <f t="shared" ref="AN68:AN88" si="21">LN($H$66/AM68)</f>
        <v>0</v>
      </c>
    </row>
    <row r="69" spans="2:45" x14ac:dyDescent="0.25">
      <c r="B69" s="51">
        <f t="shared" si="10"/>
        <v>0.51424242424242439</v>
      </c>
      <c r="C69" s="2"/>
      <c r="D69" s="2"/>
      <c r="E69" s="2">
        <f t="shared" si="11"/>
        <v>0.2</v>
      </c>
      <c r="F69" s="2">
        <f>(E69/100)*'Data &amp; ANOVA'!$S$7</f>
        <v>4.5537752895547206E-4</v>
      </c>
      <c r="G69" s="2">
        <f>'Data &amp; ANOVA'!$S$7-F69</f>
        <v>0.22723338694878056</v>
      </c>
      <c r="H69" s="2">
        <f t="shared" si="12"/>
        <v>2.0020026706729687E-3</v>
      </c>
      <c r="J69" s="51">
        <f t="shared" si="13"/>
        <v>0.52086956521739136</v>
      </c>
      <c r="K69" s="2"/>
      <c r="L69" s="2"/>
      <c r="M69" s="2">
        <f t="shared" si="14"/>
        <v>0.2</v>
      </c>
      <c r="N69" s="2">
        <f>(M69/100)*'Data &amp; ANOVA'!$S$7</f>
        <v>4.5537752895547206E-4</v>
      </c>
      <c r="O69" s="2">
        <f>'Data &amp; ANOVA'!$S$7-N69</f>
        <v>0.22723338694878056</v>
      </c>
      <c r="P69" s="2">
        <f t="shared" ref="P69:P92" si="22">LN($P$66/O69)</f>
        <v>2.0020026706729687E-3</v>
      </c>
      <c r="R69" s="51">
        <f t="shared" si="15"/>
        <v>0.52799999999999991</v>
      </c>
      <c r="S69" s="2"/>
      <c r="T69" s="2"/>
      <c r="U69" s="2">
        <f t="shared" si="16"/>
        <v>0.4</v>
      </c>
      <c r="V69" s="2">
        <f>(U69/100)*'Data &amp; ANOVA'!$S$7</f>
        <v>9.1075505791094412E-4</v>
      </c>
      <c r="W69" s="2">
        <f>'Data &amp; ANOVA'!$S$7-V69</f>
        <v>0.22677800941982509</v>
      </c>
      <c r="X69" s="2">
        <f t="shared" ref="X69:X89" si="23">LN($X$66/W69)</f>
        <v>4.0080213975388678E-3</v>
      </c>
      <c r="Z69" s="51">
        <f t="shared" si="17"/>
        <v>0.51150000000000007</v>
      </c>
      <c r="AA69" s="2"/>
      <c r="AB69" s="2"/>
      <c r="AC69" s="2">
        <f t="shared" si="18"/>
        <v>0.2</v>
      </c>
      <c r="AD69" s="2">
        <f>(AC69/100)*'Data &amp; ANOVA'!$S$7</f>
        <v>4.5537752895547206E-4</v>
      </c>
      <c r="AE69" s="2">
        <f>'Data &amp; ANOVA'!$S$7-AD69</f>
        <v>0.22723338694878056</v>
      </c>
      <c r="AF69" s="2">
        <f t="shared" ref="AF69:AF89" si="24">LN($AF$66/AE69)</f>
        <v>2.0020026706729687E-3</v>
      </c>
      <c r="AH69" s="51">
        <f t="shared" si="19"/>
        <v>0.53399999999999981</v>
      </c>
      <c r="AI69" s="2"/>
      <c r="AJ69" s="2"/>
      <c r="AK69" s="2">
        <f t="shared" si="20"/>
        <v>0.4</v>
      </c>
      <c r="AL69" s="2">
        <f>(AK69/100)*'Data &amp; ANOVA'!$S$7</f>
        <v>9.1075505791094412E-4</v>
      </c>
      <c r="AM69" s="2">
        <f>'Data &amp; ANOVA'!$S$7-AL69</f>
        <v>0.22677800941982509</v>
      </c>
      <c r="AN69" s="2">
        <f t="shared" si="21"/>
        <v>4.0080213975388678E-3</v>
      </c>
    </row>
    <row r="70" spans="2:45" x14ac:dyDescent="0.25">
      <c r="B70" s="51">
        <f t="shared" si="10"/>
        <v>1.0284848484848488</v>
      </c>
      <c r="C70" s="2"/>
      <c r="D70" s="2"/>
      <c r="E70" s="2">
        <f t="shared" si="11"/>
        <v>0.9</v>
      </c>
      <c r="F70" s="2">
        <f>(E70/100)*'Data &amp; ANOVA'!$S$7</f>
        <v>2.0491988802996243E-3</v>
      </c>
      <c r="G70" s="2">
        <f>'Data &amp; ANOVA'!$S$7-F70</f>
        <v>0.22563956559743642</v>
      </c>
      <c r="H70" s="2">
        <f t="shared" si="12"/>
        <v>9.0407446521490239E-3</v>
      </c>
      <c r="J70" s="51">
        <f t="shared" si="13"/>
        <v>1.0417391304347827</v>
      </c>
      <c r="K70" s="2"/>
      <c r="L70" s="2"/>
      <c r="M70" s="2">
        <f t="shared" si="14"/>
        <v>0.4</v>
      </c>
      <c r="N70" s="2">
        <f>(M70/100)*'Data &amp; ANOVA'!$S$7</f>
        <v>9.1075505791094412E-4</v>
      </c>
      <c r="O70" s="2">
        <f>'Data &amp; ANOVA'!$S$7-N70</f>
        <v>0.22677800941982509</v>
      </c>
      <c r="P70" s="2">
        <f t="shared" si="22"/>
        <v>4.0080213975388678E-3</v>
      </c>
      <c r="R70" s="51">
        <f t="shared" si="15"/>
        <v>1.0559999999999998</v>
      </c>
      <c r="S70" s="2"/>
      <c r="T70" s="2"/>
      <c r="U70" s="2">
        <f t="shared" si="16"/>
        <v>2.1</v>
      </c>
      <c r="V70" s="2">
        <f>(U70/100)*'Data &amp; ANOVA'!$S$7</f>
        <v>4.7814640540324574E-3</v>
      </c>
      <c r="W70" s="2">
        <f>'Data &amp; ANOVA'!$S$7-V70</f>
        <v>0.22290730042370357</v>
      </c>
      <c r="X70" s="2">
        <f t="shared" si="23"/>
        <v>2.1223636451626584E-2</v>
      </c>
      <c r="Z70" s="51">
        <f t="shared" si="17"/>
        <v>1.0230000000000001</v>
      </c>
      <c r="AA70" s="2"/>
      <c r="AB70" s="2"/>
      <c r="AC70" s="2">
        <f t="shared" si="18"/>
        <v>2.1</v>
      </c>
      <c r="AD70" s="2">
        <f>(AC70/100)*'Data &amp; ANOVA'!$S$7</f>
        <v>4.7814640540324574E-3</v>
      </c>
      <c r="AE70" s="2">
        <f>'Data &amp; ANOVA'!$S$7-AD70</f>
        <v>0.22290730042370357</v>
      </c>
      <c r="AF70" s="2">
        <f t="shared" si="24"/>
        <v>2.1223636451626584E-2</v>
      </c>
      <c r="AH70" s="51">
        <f t="shared" si="19"/>
        <v>1.0679999999999996</v>
      </c>
      <c r="AI70" s="2"/>
      <c r="AJ70" s="2"/>
      <c r="AK70" s="2">
        <f t="shared" si="20"/>
        <v>2.8</v>
      </c>
      <c r="AL70" s="2">
        <f>(AK70/100)*'Data &amp; ANOVA'!$S$7</f>
        <v>6.3752854053766086E-3</v>
      </c>
      <c r="AM70" s="2">
        <f>'Data &amp; ANOVA'!$S$7-AL70</f>
        <v>0.22131347907235943</v>
      </c>
      <c r="AN70" s="2">
        <f t="shared" si="21"/>
        <v>2.8399474521697957E-2</v>
      </c>
    </row>
    <row r="71" spans="2:45" x14ac:dyDescent="0.25">
      <c r="B71" s="51">
        <f t="shared" si="10"/>
        <v>1.5427272727272732</v>
      </c>
      <c r="C71" s="2"/>
      <c r="D71" s="2"/>
      <c r="E71" s="2">
        <f t="shared" si="11"/>
        <v>2.6</v>
      </c>
      <c r="F71" s="2">
        <f>(E71/100)*'Data &amp; ANOVA'!$S$7</f>
        <v>5.9199078764211373E-3</v>
      </c>
      <c r="G71" s="2">
        <f>'Data &amp; ANOVA'!$S$7-F71</f>
        <v>0.2217688566013149</v>
      </c>
      <c r="H71" s="2">
        <f t="shared" si="12"/>
        <v>2.6343975339601852E-2</v>
      </c>
      <c r="J71" s="51">
        <f t="shared" si="13"/>
        <v>1.5626086956521741</v>
      </c>
      <c r="K71" s="2"/>
      <c r="L71" s="2"/>
      <c r="M71" s="2">
        <f t="shared" si="14"/>
        <v>2.2999999999999998</v>
      </c>
      <c r="N71" s="2">
        <f>(M71/100)*'Data &amp; ANOVA'!$S$7</f>
        <v>5.2368415829879287E-3</v>
      </c>
      <c r="O71" s="2">
        <f>'Data &amp; ANOVA'!$S$7-N71</f>
        <v>0.22245192289474811</v>
      </c>
      <c r="P71" s="2">
        <f t="shared" si="22"/>
        <v>2.3268626939354269E-2</v>
      </c>
      <c r="R71" s="51">
        <f t="shared" si="15"/>
        <v>1.5839999999999996</v>
      </c>
      <c r="S71" s="2"/>
      <c r="T71" s="2"/>
      <c r="U71" s="2">
        <f t="shared" si="16"/>
        <v>6.1</v>
      </c>
      <c r="V71" s="2">
        <f>(U71/100)*'Data &amp; ANOVA'!$S$7</f>
        <v>1.3889014633141898E-2</v>
      </c>
      <c r="W71" s="2">
        <f>'Data &amp; ANOVA'!$S$7-V71</f>
        <v>0.21379974984459413</v>
      </c>
      <c r="X71" s="2">
        <f t="shared" si="23"/>
        <v>6.2939799773874136E-2</v>
      </c>
      <c r="Z71" s="51">
        <f t="shared" si="17"/>
        <v>1.5345000000000002</v>
      </c>
      <c r="AA71" s="2"/>
      <c r="AB71" s="2"/>
      <c r="AC71" s="2">
        <f t="shared" si="18"/>
        <v>6.3</v>
      </c>
      <c r="AD71" s="2">
        <f>(AC71/100)*'Data &amp; ANOVA'!$S$7</f>
        <v>1.4344392162097369E-2</v>
      </c>
      <c r="AE71" s="2">
        <f>'Data &amp; ANOVA'!$S$7-AD71</f>
        <v>0.21334437231563866</v>
      </c>
      <c r="AF71" s="2">
        <f t="shared" si="24"/>
        <v>6.5071996743714791E-2</v>
      </c>
      <c r="AH71" s="51">
        <f t="shared" si="19"/>
        <v>1.6019999999999994</v>
      </c>
      <c r="AI71" s="2"/>
      <c r="AJ71" s="2"/>
      <c r="AK71" s="2">
        <f t="shared" si="20"/>
        <v>7.8</v>
      </c>
      <c r="AL71" s="2">
        <f>(AK71/100)*'Data &amp; ANOVA'!$S$7</f>
        <v>1.775972362926341E-2</v>
      </c>
      <c r="AM71" s="2">
        <f>'Data &amp; ANOVA'!$S$7-AL71</f>
        <v>0.20992904084847264</v>
      </c>
      <c r="AN71" s="2">
        <f t="shared" si="21"/>
        <v>8.1210055425543062E-2</v>
      </c>
    </row>
    <row r="72" spans="2:45" x14ac:dyDescent="0.25">
      <c r="B72" s="51">
        <f t="shared" si="10"/>
        <v>2.0569696969696976</v>
      </c>
      <c r="C72" s="2"/>
      <c r="D72" s="2"/>
      <c r="E72" s="2">
        <f t="shared" si="11"/>
        <v>4.7</v>
      </c>
      <c r="F72" s="2">
        <f>(E72/100)*'Data &amp; ANOVA'!$S$7</f>
        <v>1.0701371930453594E-2</v>
      </c>
      <c r="G72" s="2">
        <f>'Data &amp; ANOVA'!$S$7-F72</f>
        <v>0.21698739254728244</v>
      </c>
      <c r="H72" s="2">
        <f t="shared" si="12"/>
        <v>4.8140375327935025E-2</v>
      </c>
      <c r="J72" s="51">
        <f t="shared" si="13"/>
        <v>2.0834782608695654</v>
      </c>
      <c r="K72" s="2"/>
      <c r="L72" s="2"/>
      <c r="M72" s="2">
        <f t="shared" si="14"/>
        <v>5.6</v>
      </c>
      <c r="N72" s="2">
        <f>(M72/100)*'Data &amp; ANOVA'!$S$7</f>
        <v>1.2750570810753217E-2</v>
      </c>
      <c r="O72" s="2">
        <f>'Data &amp; ANOVA'!$S$7-N72</f>
        <v>0.2149381936669828</v>
      </c>
      <c r="P72" s="2">
        <f t="shared" si="22"/>
        <v>5.7629112836636423E-2</v>
      </c>
      <c r="R72" s="51">
        <f t="shared" si="15"/>
        <v>2.1119999999999997</v>
      </c>
      <c r="S72" s="2"/>
      <c r="T72" s="2"/>
      <c r="U72" s="2">
        <f t="shared" si="16"/>
        <v>11.8</v>
      </c>
      <c r="V72" s="2">
        <f>(U72/100)*'Data &amp; ANOVA'!$S$7</f>
        <v>2.6867274208372854E-2</v>
      </c>
      <c r="W72" s="2">
        <f>'Data &amp; ANOVA'!$S$7-V72</f>
        <v>0.20082149026936319</v>
      </c>
      <c r="X72" s="2">
        <f t="shared" si="23"/>
        <v>0.12556322297534575</v>
      </c>
      <c r="Z72" s="51">
        <f t="shared" si="17"/>
        <v>2.0460000000000003</v>
      </c>
      <c r="AA72" s="2"/>
      <c r="AB72" s="2"/>
      <c r="AC72" s="2">
        <f t="shared" si="18"/>
        <v>11.6</v>
      </c>
      <c r="AD72" s="2">
        <f>(AC72/100)*'Data &amp; ANOVA'!$S$7</f>
        <v>2.6411896679417377E-2</v>
      </c>
      <c r="AE72" s="2">
        <f>'Data &amp; ANOVA'!$S$7-AD72</f>
        <v>0.20127686779831866</v>
      </c>
      <c r="AF72" s="2">
        <f t="shared" si="24"/>
        <v>0.1232982163444936</v>
      </c>
      <c r="AH72" s="51">
        <f t="shared" si="19"/>
        <v>2.1359999999999992</v>
      </c>
      <c r="AI72" s="2"/>
      <c r="AJ72" s="2"/>
      <c r="AK72" s="2">
        <f t="shared" si="20"/>
        <v>13.9</v>
      </c>
      <c r="AL72" s="2">
        <f>(AK72/100)*'Data &amp; ANOVA'!$S$7</f>
        <v>3.1648738262405308E-2</v>
      </c>
      <c r="AM72" s="2">
        <f>'Data &amp; ANOVA'!$S$7-AL72</f>
        <v>0.19604002621533073</v>
      </c>
      <c r="AN72" s="2">
        <f t="shared" si="21"/>
        <v>0.14966077455440627</v>
      </c>
    </row>
    <row r="73" spans="2:45" x14ac:dyDescent="0.25">
      <c r="B73" s="51">
        <f t="shared" si="10"/>
        <v>2.5712121212121222</v>
      </c>
      <c r="C73" s="2"/>
      <c r="D73" s="2"/>
      <c r="E73" s="2">
        <f t="shared" si="11"/>
        <v>7.5</v>
      </c>
      <c r="F73" s="2">
        <f>(E73/100)*'Data &amp; ANOVA'!$S$7</f>
        <v>1.7076657335830202E-2</v>
      </c>
      <c r="G73" s="2">
        <f>'Data &amp; ANOVA'!$S$7-F73</f>
        <v>0.21061210714190584</v>
      </c>
      <c r="H73" s="2">
        <f t="shared" si="12"/>
        <v>7.7961541469711709E-2</v>
      </c>
      <c r="J73" s="51">
        <f t="shared" si="13"/>
        <v>2.6043478260869568</v>
      </c>
      <c r="K73" s="2"/>
      <c r="L73" s="2"/>
      <c r="M73" s="2">
        <f t="shared" si="14"/>
        <v>10.1</v>
      </c>
      <c r="N73" s="2">
        <f>(M73/100)*'Data &amp; ANOVA'!$S$7</f>
        <v>2.2996565212251338E-2</v>
      </c>
      <c r="O73" s="2">
        <f>'Data &amp; ANOVA'!$S$7-N73</f>
        <v>0.20469219926548471</v>
      </c>
      <c r="P73" s="2">
        <f t="shared" si="22"/>
        <v>0.10647224451051672</v>
      </c>
      <c r="R73" s="51">
        <f t="shared" si="15"/>
        <v>2.6399999999999997</v>
      </c>
      <c r="S73" s="2"/>
      <c r="T73" s="2"/>
      <c r="U73" s="2">
        <f t="shared" si="16"/>
        <v>17.7</v>
      </c>
      <c r="V73" s="2">
        <f>(U73/100)*'Data &amp; ANOVA'!$S$7</f>
        <v>4.0300911312559279E-2</v>
      </c>
      <c r="W73" s="2">
        <f>'Data &amp; ANOVA'!$S$7-V73</f>
        <v>0.18738785316517675</v>
      </c>
      <c r="X73" s="2">
        <f t="shared" si="23"/>
        <v>0.19479907830506732</v>
      </c>
      <c r="Z73" s="51">
        <f t="shared" si="17"/>
        <v>2.5575000000000001</v>
      </c>
      <c r="AA73" s="2"/>
      <c r="AB73" s="2"/>
      <c r="AC73" s="2">
        <f t="shared" si="18"/>
        <v>18</v>
      </c>
      <c r="AD73" s="2">
        <f>(AC73/100)*'Data &amp; ANOVA'!$S$7</f>
        <v>4.0983977605992483E-2</v>
      </c>
      <c r="AE73" s="2">
        <f>'Data &amp; ANOVA'!$S$7-AD73</f>
        <v>0.18670478687174355</v>
      </c>
      <c r="AF73" s="2">
        <f t="shared" si="24"/>
        <v>0.19845093872383823</v>
      </c>
      <c r="AH73" s="53">
        <f t="shared" si="19"/>
        <v>2.669999999999999</v>
      </c>
      <c r="AI73" s="20"/>
      <c r="AJ73" s="20"/>
      <c r="AK73" s="20">
        <f t="shared" si="20"/>
        <v>21.3</v>
      </c>
      <c r="AL73" s="20">
        <f>(AK73/100)*'Data &amp; ANOVA'!$S$7</f>
        <v>4.8497706833757773E-2</v>
      </c>
      <c r="AM73" s="20">
        <f>'Data &amp; ANOVA'!$S$7-AL73</f>
        <v>0.17919105764397825</v>
      </c>
      <c r="AN73" s="20">
        <f t="shared" si="21"/>
        <v>0.23952703056473384</v>
      </c>
    </row>
    <row r="74" spans="2:45" x14ac:dyDescent="0.25">
      <c r="B74" s="52">
        <f t="shared" si="10"/>
        <v>3.0854545454545463</v>
      </c>
      <c r="C74" s="3"/>
      <c r="D74" s="3"/>
      <c r="E74" s="3">
        <f t="shared" si="11"/>
        <v>10.6</v>
      </c>
      <c r="F74" s="3">
        <f>(E74/100)*'Data &amp; ANOVA'!$S$7</f>
        <v>2.4135009034640019E-2</v>
      </c>
      <c r="G74" s="3">
        <f>'Data &amp; ANOVA'!$S$7-F74</f>
        <v>0.20355375544309601</v>
      </c>
      <c r="H74" s="3">
        <f t="shared" si="12"/>
        <v>0.11204950380862293</v>
      </c>
      <c r="I74" s="25"/>
      <c r="J74" s="52">
        <f t="shared" si="13"/>
        <v>3.1252173913043482</v>
      </c>
      <c r="K74" s="3"/>
      <c r="L74" s="3"/>
      <c r="M74" s="3">
        <f t="shared" si="14"/>
        <v>15.1</v>
      </c>
      <c r="N74" s="3">
        <f>(M74/100)*'Data &amp; ANOVA'!$S$7</f>
        <v>3.438100343613814E-2</v>
      </c>
      <c r="O74" s="3">
        <f>'Data &amp; ANOVA'!$S$7-N74</f>
        <v>0.19330776104159789</v>
      </c>
      <c r="P74" s="3">
        <f t="shared" si="22"/>
        <v>0.16369609267078969</v>
      </c>
      <c r="Q74" s="25"/>
      <c r="R74" s="53">
        <f t="shared" si="15"/>
        <v>3.1679999999999993</v>
      </c>
      <c r="S74" s="20"/>
      <c r="T74" s="20"/>
      <c r="U74" s="20">
        <f t="shared" si="16"/>
        <v>24.6</v>
      </c>
      <c r="V74" s="20">
        <f>(U74/100)*'Data &amp; ANOVA'!$S$7</f>
        <v>5.6011436061523069E-2</v>
      </c>
      <c r="W74" s="20">
        <f>'Data &amp; ANOVA'!$S$7-V74</f>
        <v>0.17167732841621297</v>
      </c>
      <c r="X74" s="20">
        <f t="shared" si="23"/>
        <v>0.28236291097418098</v>
      </c>
      <c r="Y74" s="25"/>
      <c r="Z74" s="53">
        <f t="shared" si="17"/>
        <v>3.0690000000000004</v>
      </c>
      <c r="AA74" s="20"/>
      <c r="AB74" s="20"/>
      <c r="AC74" s="20">
        <f t="shared" si="18"/>
        <v>25.8</v>
      </c>
      <c r="AD74" s="20">
        <f>(AC74/100)*'Data &amp; ANOVA'!$S$7</f>
        <v>5.87437012352559E-2</v>
      </c>
      <c r="AE74" s="20">
        <f>'Data &amp; ANOVA'!$S$7-AD74</f>
        <v>0.16894506324248013</v>
      </c>
      <c r="AF74" s="20">
        <f t="shared" si="24"/>
        <v>0.29840603581475672</v>
      </c>
      <c r="AG74" s="25"/>
      <c r="AH74" s="53">
        <f t="shared" si="19"/>
        <v>3.2039999999999988</v>
      </c>
      <c r="AI74" s="20"/>
      <c r="AJ74" s="20"/>
      <c r="AK74" s="20">
        <f t="shared" si="20"/>
        <v>29.6</v>
      </c>
      <c r="AL74" s="20">
        <f>(AK74/100)*'Data &amp; ANOVA'!$S$7</f>
        <v>6.7395874285409871E-2</v>
      </c>
      <c r="AM74" s="20">
        <f>'Data &amp; ANOVA'!$S$7-AL74</f>
        <v>0.16029289019232618</v>
      </c>
      <c r="AN74" s="20">
        <f t="shared" si="21"/>
        <v>0.35097692282409465</v>
      </c>
      <c r="AO74" s="25"/>
      <c r="AP74" s="25"/>
      <c r="AQ74" s="25"/>
      <c r="AR74" s="25"/>
      <c r="AS74" s="25"/>
    </row>
    <row r="75" spans="2:45" x14ac:dyDescent="0.25">
      <c r="B75" s="52">
        <f t="shared" si="10"/>
        <v>3.5996969696969705</v>
      </c>
      <c r="C75" s="3"/>
      <c r="D75" s="3"/>
      <c r="E75" s="3">
        <f t="shared" si="11"/>
        <v>13.9</v>
      </c>
      <c r="F75" s="3">
        <f>(E75/100)*'Data &amp; ANOVA'!$S$7</f>
        <v>3.1648738262405308E-2</v>
      </c>
      <c r="G75" s="3">
        <f>'Data &amp; ANOVA'!$S$7-F75</f>
        <v>0.19604002621533073</v>
      </c>
      <c r="H75" s="3">
        <f t="shared" si="12"/>
        <v>0.14966077455440627</v>
      </c>
      <c r="I75" s="25"/>
      <c r="J75" s="53">
        <f t="shared" si="13"/>
        <v>3.6460869565217395</v>
      </c>
      <c r="K75" s="20"/>
      <c r="L75" s="20"/>
      <c r="M75" s="20">
        <f t="shared" si="14"/>
        <v>20.8</v>
      </c>
      <c r="N75" s="20">
        <f>(M75/100)*'Data &amp; ANOVA'!$S$7</f>
        <v>4.7359263011369099E-2</v>
      </c>
      <c r="O75" s="20">
        <f>'Data &amp; ANOVA'!$S$7-N75</f>
        <v>0.18032950146636695</v>
      </c>
      <c r="P75" s="20">
        <f t="shared" si="22"/>
        <v>0.23319388716771114</v>
      </c>
      <c r="Q75" s="25"/>
      <c r="R75" s="53">
        <f t="shared" si="15"/>
        <v>3.6959999999999993</v>
      </c>
      <c r="S75" s="20"/>
      <c r="T75" s="20"/>
      <c r="U75" s="20">
        <f t="shared" si="16"/>
        <v>31.7</v>
      </c>
      <c r="V75" s="20">
        <f>(U75/100)*'Data &amp; ANOVA'!$S$7</f>
        <v>7.2177338339442329E-2</v>
      </c>
      <c r="W75" s="20">
        <f>'Data &amp; ANOVA'!$S$7-V75</f>
        <v>0.15551142613829372</v>
      </c>
      <c r="X75" s="20">
        <f t="shared" si="23"/>
        <v>0.38126041941134703</v>
      </c>
      <c r="Y75" s="25"/>
      <c r="Z75" s="53">
        <f t="shared" si="17"/>
        <v>3.5805000000000007</v>
      </c>
      <c r="AA75" s="20"/>
      <c r="AB75" s="20"/>
      <c r="AC75" s="20">
        <f t="shared" si="18"/>
        <v>33.6</v>
      </c>
      <c r="AD75" s="20">
        <f>(AC75/100)*'Data &amp; ANOVA'!$S$7</f>
        <v>7.6503424864519318E-2</v>
      </c>
      <c r="AE75" s="20">
        <f>'Data &amp; ANOVA'!$S$7-AD75</f>
        <v>0.15118533961321673</v>
      </c>
      <c r="AF75" s="20">
        <f t="shared" si="24"/>
        <v>0.40947312950570325</v>
      </c>
      <c r="AG75" s="25"/>
      <c r="AH75" s="53">
        <f t="shared" si="19"/>
        <v>3.7379999999999987</v>
      </c>
      <c r="AI75" s="20"/>
      <c r="AJ75" s="20"/>
      <c r="AK75" s="20">
        <f t="shared" si="20"/>
        <v>36.9</v>
      </c>
      <c r="AL75" s="20">
        <f>(AK75/100)*'Data &amp; ANOVA'!$S$7</f>
        <v>8.4017154092284593E-2</v>
      </c>
      <c r="AM75" s="20">
        <f>'Data &amp; ANOVA'!$S$7-AL75</f>
        <v>0.14367161038545145</v>
      </c>
      <c r="AN75" s="20">
        <f t="shared" si="21"/>
        <v>0.4604494164409238</v>
      </c>
      <c r="AO75" s="25"/>
      <c r="AP75" s="25"/>
      <c r="AQ75" s="25"/>
      <c r="AR75" s="25"/>
      <c r="AS75" s="25"/>
    </row>
    <row r="76" spans="2:45" x14ac:dyDescent="0.25">
      <c r="B76" s="52">
        <f t="shared" si="10"/>
        <v>4.1139393939393951</v>
      </c>
      <c r="C76" s="3"/>
      <c r="D76" s="3"/>
      <c r="E76" s="3">
        <f t="shared" si="11"/>
        <v>17.7</v>
      </c>
      <c r="F76" s="3">
        <f>(E76/100)*'Data &amp; ANOVA'!$S$7</f>
        <v>4.0300911312559279E-2</v>
      </c>
      <c r="G76" s="3">
        <f>'Data &amp; ANOVA'!$S$7-F76</f>
        <v>0.18738785316517675</v>
      </c>
      <c r="H76" s="3">
        <f t="shared" si="12"/>
        <v>0.19479907830506732</v>
      </c>
      <c r="I76" s="25"/>
      <c r="J76" s="53">
        <f t="shared" si="13"/>
        <v>4.1669565217391309</v>
      </c>
      <c r="K76" s="20"/>
      <c r="L76" s="20"/>
      <c r="M76" s="20">
        <f t="shared" si="14"/>
        <v>26.7</v>
      </c>
      <c r="N76" s="20">
        <f>(M76/100)*'Data &amp; ANOVA'!$S$7</f>
        <v>6.0792900115555527E-2</v>
      </c>
      <c r="O76" s="20">
        <f>'Data &amp; ANOVA'!$S$7-N76</f>
        <v>0.16689586436218051</v>
      </c>
      <c r="P76" s="20">
        <f t="shared" si="22"/>
        <v>0.31060957709548559</v>
      </c>
      <c r="Q76" s="25"/>
      <c r="R76" s="53">
        <f t="shared" si="15"/>
        <v>4.2239999999999993</v>
      </c>
      <c r="S76" s="20"/>
      <c r="T76" s="20"/>
      <c r="U76" s="20">
        <f t="shared" si="16"/>
        <v>38.6</v>
      </c>
      <c r="V76" s="20">
        <f>(U76/100)*'Data &amp; ANOVA'!$S$7</f>
        <v>8.7887863088406112E-2</v>
      </c>
      <c r="W76" s="20">
        <f>'Data &amp; ANOVA'!$S$7-V76</f>
        <v>0.13980090138932993</v>
      </c>
      <c r="X76" s="20">
        <f t="shared" si="23"/>
        <v>0.48776035083499447</v>
      </c>
      <c r="Y76" s="25"/>
      <c r="Z76" s="53">
        <f t="shared" si="17"/>
        <v>4.0920000000000005</v>
      </c>
      <c r="AA76" s="20"/>
      <c r="AB76" s="20"/>
      <c r="AC76" s="20">
        <f t="shared" si="18"/>
        <v>41.2</v>
      </c>
      <c r="AD76" s="20">
        <f>(AC76/100)*'Data &amp; ANOVA'!$S$7</f>
        <v>9.3807770964827258E-2</v>
      </c>
      <c r="AE76" s="20">
        <f>'Data &amp; ANOVA'!$S$7-AD76</f>
        <v>0.13388099351290877</v>
      </c>
      <c r="AF76" s="20">
        <f t="shared" si="24"/>
        <v>0.53102833108351022</v>
      </c>
      <c r="AG76" s="25"/>
      <c r="AH76" s="53">
        <f t="shared" si="19"/>
        <v>4.2719999999999985</v>
      </c>
      <c r="AI76" s="20"/>
      <c r="AJ76" s="20"/>
      <c r="AK76" s="20">
        <f t="shared" si="20"/>
        <v>44</v>
      </c>
      <c r="AL76" s="20">
        <f>(AK76/100)*'Data &amp; ANOVA'!$S$7</f>
        <v>0.10018305637020386</v>
      </c>
      <c r="AM76" s="20">
        <f>'Data &amp; ANOVA'!$S$7-AL76</f>
        <v>0.12750570810753217</v>
      </c>
      <c r="AN76" s="20">
        <f t="shared" si="21"/>
        <v>0.57981849525294216</v>
      </c>
      <c r="AO76" s="25"/>
      <c r="AP76" s="25"/>
      <c r="AQ76" s="25"/>
      <c r="AR76" s="25"/>
      <c r="AS76" s="25"/>
    </row>
    <row r="77" spans="2:45" x14ac:dyDescent="0.25">
      <c r="B77" s="53">
        <f t="shared" si="10"/>
        <v>4.6281818181818197</v>
      </c>
      <c r="C77" s="20"/>
      <c r="D77" s="20"/>
      <c r="E77" s="20">
        <f t="shared" si="11"/>
        <v>21.8</v>
      </c>
      <c r="F77" s="20">
        <f>(E77/100)*'Data &amp; ANOVA'!$S$7</f>
        <v>4.9636150656146454E-2</v>
      </c>
      <c r="G77" s="20">
        <f>'Data &amp; ANOVA'!$S$7-F77</f>
        <v>0.17805261382158957</v>
      </c>
      <c r="H77" s="20">
        <f t="shared" si="12"/>
        <v>0.24590053843682599</v>
      </c>
      <c r="I77" s="25"/>
      <c r="J77" s="53">
        <f t="shared" si="13"/>
        <v>4.6878260869565223</v>
      </c>
      <c r="K77" s="20"/>
      <c r="L77" s="20"/>
      <c r="M77" s="20">
        <f t="shared" si="14"/>
        <v>32.4</v>
      </c>
      <c r="N77" s="20">
        <f>(M77/100)*'Data &amp; ANOVA'!$S$7</f>
        <v>7.3771159690786473E-2</v>
      </c>
      <c r="O77" s="20">
        <f>'Data &amp; ANOVA'!$S$7-N77</f>
        <v>0.15391760478694955</v>
      </c>
      <c r="P77" s="20">
        <f t="shared" si="22"/>
        <v>0.39156220293917299</v>
      </c>
      <c r="Q77" s="25"/>
      <c r="R77" s="53">
        <f t="shared" si="15"/>
        <v>4.7519999999999989</v>
      </c>
      <c r="S77" s="20"/>
      <c r="T77" s="20"/>
      <c r="U77" s="20">
        <f t="shared" si="16"/>
        <v>45.2</v>
      </c>
      <c r="V77" s="20">
        <f>(U77/100)*'Data &amp; ANOVA'!$S$7</f>
        <v>0.10291532154393669</v>
      </c>
      <c r="W77" s="20">
        <f>'Data &amp; ANOVA'!$S$7-V77</f>
        <v>0.12477344293379934</v>
      </c>
      <c r="X77" s="20">
        <f t="shared" si="23"/>
        <v>0.6014799920341215</v>
      </c>
      <c r="Y77" s="25"/>
      <c r="Z77" s="53">
        <f t="shared" si="17"/>
        <v>4.6035000000000004</v>
      </c>
      <c r="AA77" s="20"/>
      <c r="AB77" s="20"/>
      <c r="AC77" s="20">
        <f t="shared" si="18"/>
        <v>48.5</v>
      </c>
      <c r="AD77" s="20">
        <f>(AC77/100)*'Data &amp; ANOVA'!$S$7</f>
        <v>0.11042905077170197</v>
      </c>
      <c r="AE77" s="20">
        <f>'Data &amp; ANOVA'!$S$7-AD77</f>
        <v>0.11725971370603407</v>
      </c>
      <c r="AF77" s="20">
        <f t="shared" si="24"/>
        <v>0.66358837831840078</v>
      </c>
      <c r="AG77" s="25"/>
      <c r="AH77" s="53">
        <f t="shared" si="19"/>
        <v>4.8059999999999983</v>
      </c>
      <c r="AI77" s="20"/>
      <c r="AJ77" s="20"/>
      <c r="AK77" s="20">
        <f t="shared" si="20"/>
        <v>50.9</v>
      </c>
      <c r="AL77" s="20">
        <f>(AK77/100)*'Data &amp; ANOVA'!$S$7</f>
        <v>0.11589358111916764</v>
      </c>
      <c r="AM77" s="20">
        <f>'Data &amp; ANOVA'!$S$7-AL77</f>
        <v>0.11179518335856839</v>
      </c>
      <c r="AN77" s="20">
        <f t="shared" si="21"/>
        <v>0.71131115118761645</v>
      </c>
      <c r="AO77" s="25"/>
      <c r="AP77" s="25"/>
      <c r="AQ77" s="25"/>
      <c r="AR77" s="25"/>
      <c r="AS77" s="25"/>
    </row>
    <row r="78" spans="2:45" x14ac:dyDescent="0.25">
      <c r="B78" s="53">
        <f t="shared" si="10"/>
        <v>5.1424242424242443</v>
      </c>
      <c r="C78" s="20"/>
      <c r="D78" s="20"/>
      <c r="E78" s="20">
        <f t="shared" si="11"/>
        <v>26</v>
      </c>
      <c r="F78" s="20">
        <f>(E78/100)*'Data &amp; ANOVA'!$S$7</f>
        <v>5.919907876421137E-2</v>
      </c>
      <c r="G78" s="20">
        <f>'Data &amp; ANOVA'!$S$7-F78</f>
        <v>0.16848968571352466</v>
      </c>
      <c r="H78" s="20">
        <f t="shared" si="12"/>
        <v>0.30110509278392161</v>
      </c>
      <c r="I78" s="25"/>
      <c r="J78" s="53">
        <f t="shared" si="13"/>
        <v>5.2086956521739136</v>
      </c>
      <c r="K78" s="20"/>
      <c r="L78" s="20"/>
      <c r="M78" s="20">
        <f t="shared" si="14"/>
        <v>38.799999999999997</v>
      </c>
      <c r="N78" s="20">
        <f>(M78/100)*'Data &amp; ANOVA'!$S$7</f>
        <v>8.8343240617361568E-2</v>
      </c>
      <c r="O78" s="20">
        <f>'Data &amp; ANOVA'!$S$7-N78</f>
        <v>0.13934552386037447</v>
      </c>
      <c r="P78" s="20">
        <f t="shared" si="22"/>
        <v>0.49102299646981079</v>
      </c>
      <c r="Q78" s="25"/>
      <c r="R78" s="53">
        <f t="shared" si="15"/>
        <v>5.2799999999999994</v>
      </c>
      <c r="S78" s="20"/>
      <c r="T78" s="20"/>
      <c r="U78" s="20">
        <f t="shared" si="16"/>
        <v>52.3</v>
      </c>
      <c r="V78" s="20">
        <f>(U78/100)*'Data &amp; ANOVA'!$S$7</f>
        <v>0.11908122382185594</v>
      </c>
      <c r="W78" s="20">
        <f>'Data &amp; ANOVA'!$S$7-V78</f>
        <v>0.10860754065588009</v>
      </c>
      <c r="X78" s="20">
        <f t="shared" si="23"/>
        <v>0.74023878809379584</v>
      </c>
      <c r="Y78" s="25"/>
      <c r="Z78" s="53">
        <f t="shared" si="17"/>
        <v>5.1150000000000002</v>
      </c>
      <c r="AA78" s="20"/>
      <c r="AB78" s="20"/>
      <c r="AC78" s="20">
        <f t="shared" si="18"/>
        <v>55.2</v>
      </c>
      <c r="AD78" s="20">
        <f>(AC78/100)*'Data &amp; ANOVA'!$S$7</f>
        <v>0.12568419799171029</v>
      </c>
      <c r="AE78" s="20">
        <f>'Data &amp; ANOVA'!$S$7-AD78</f>
        <v>0.10200456648602574</v>
      </c>
      <c r="AF78" s="20">
        <f t="shared" si="24"/>
        <v>0.80296204656715187</v>
      </c>
      <c r="AG78" s="25"/>
      <c r="AH78" s="53">
        <f t="shared" si="19"/>
        <v>5.3399999999999981</v>
      </c>
      <c r="AI78" s="20"/>
      <c r="AJ78" s="20"/>
      <c r="AK78" s="20">
        <f t="shared" si="20"/>
        <v>57.5</v>
      </c>
      <c r="AL78" s="20">
        <f>(AK78/100)*'Data &amp; ANOVA'!$S$7</f>
        <v>0.13092103957469822</v>
      </c>
      <c r="AM78" s="20">
        <f>'Data &amp; ANOVA'!$S$7-AL78</f>
        <v>9.6767724903037811E-2</v>
      </c>
      <c r="AN78" s="20">
        <f t="shared" si="21"/>
        <v>0.85566611005772031</v>
      </c>
      <c r="AO78" s="25"/>
      <c r="AP78" s="25"/>
      <c r="AQ78" s="25"/>
      <c r="AR78" s="25"/>
      <c r="AS78" s="25"/>
    </row>
    <row r="79" spans="2:45" x14ac:dyDescent="0.25">
      <c r="B79" s="53">
        <f t="shared" si="10"/>
        <v>5.6566666666666681</v>
      </c>
      <c r="C79" s="20"/>
      <c r="D79" s="20"/>
      <c r="E79" s="20">
        <f t="shared" si="11"/>
        <v>30.3</v>
      </c>
      <c r="F79" s="20">
        <f>(E79/100)*'Data &amp; ANOVA'!$S$7</f>
        <v>6.8989695636754014E-2</v>
      </c>
      <c r="G79" s="20">
        <f>'Data &amp; ANOVA'!$S$7-F79</f>
        <v>0.158699068840982</v>
      </c>
      <c r="H79" s="20">
        <f t="shared" si="12"/>
        <v>0.36096986822161325</v>
      </c>
      <c r="I79" s="25"/>
      <c r="J79" s="53">
        <f t="shared" si="13"/>
        <v>5.729565217391305</v>
      </c>
      <c r="K79" s="20"/>
      <c r="L79" s="20"/>
      <c r="M79" s="20">
        <f t="shared" si="14"/>
        <v>45.2</v>
      </c>
      <c r="N79" s="20">
        <f>(M79/100)*'Data &amp; ANOVA'!$S$7</f>
        <v>0.10291532154393669</v>
      </c>
      <c r="O79" s="20">
        <f>'Data &amp; ANOVA'!$S$7-N79</f>
        <v>0.12477344293379934</v>
      </c>
      <c r="P79" s="20">
        <f t="shared" si="22"/>
        <v>0.6014799920341215</v>
      </c>
      <c r="Q79" s="25"/>
      <c r="R79" s="53">
        <f t="shared" si="15"/>
        <v>5.8079999999999989</v>
      </c>
      <c r="S79" s="20"/>
      <c r="T79" s="20"/>
      <c r="U79" s="20">
        <f t="shared" si="16"/>
        <v>58.5</v>
      </c>
      <c r="V79" s="20">
        <f>(U79/100)*'Data &amp; ANOVA'!$S$7</f>
        <v>0.13319792721947557</v>
      </c>
      <c r="W79" s="20">
        <f>'Data &amp; ANOVA'!$S$7-V79</f>
        <v>9.4490837258260463E-2</v>
      </c>
      <c r="X79" s="20">
        <f t="shared" si="23"/>
        <v>0.8794767587514386</v>
      </c>
      <c r="Y79" s="25"/>
      <c r="Z79" s="53">
        <f t="shared" si="17"/>
        <v>5.6265000000000009</v>
      </c>
      <c r="AA79" s="20"/>
      <c r="AB79" s="20"/>
      <c r="AC79" s="20">
        <f t="shared" si="18"/>
        <v>61.1</v>
      </c>
      <c r="AD79" s="20">
        <f>(AC79/100)*'Data &amp; ANOVA'!$S$7</f>
        <v>0.1391178350958967</v>
      </c>
      <c r="AE79" s="20">
        <f>'Data &amp; ANOVA'!$S$7-AD79</f>
        <v>8.8570929381839331E-2</v>
      </c>
      <c r="AF79" s="20">
        <f t="shared" si="24"/>
        <v>0.9441759353636906</v>
      </c>
      <c r="AG79" s="25"/>
      <c r="AH79" s="53">
        <f t="shared" si="19"/>
        <v>5.8739999999999979</v>
      </c>
      <c r="AI79" s="20"/>
      <c r="AJ79" s="20"/>
      <c r="AK79" s="20">
        <f t="shared" si="20"/>
        <v>63.5</v>
      </c>
      <c r="AL79" s="20">
        <f>(AK79/100)*'Data &amp; ANOVA'!$S$7</f>
        <v>0.14458236544336239</v>
      </c>
      <c r="AM79" s="20">
        <f>'Data &amp; ANOVA'!$S$7-AL79</f>
        <v>8.310639903437364E-2</v>
      </c>
      <c r="AN79" s="20">
        <f t="shared" si="21"/>
        <v>1.0078579253996456</v>
      </c>
      <c r="AO79" s="25"/>
      <c r="AP79" s="25"/>
      <c r="AQ79" s="25"/>
      <c r="AR79" s="25"/>
      <c r="AS79" s="25"/>
    </row>
    <row r="80" spans="2:45" x14ac:dyDescent="0.25">
      <c r="B80" s="53">
        <f t="shared" si="10"/>
        <v>6.1709090909090927</v>
      </c>
      <c r="C80" s="20"/>
      <c r="D80" s="20"/>
      <c r="E80" s="20">
        <f t="shared" si="11"/>
        <v>34.5</v>
      </c>
      <c r="F80" s="20">
        <f>(E80/100)*'Data &amp; ANOVA'!$S$7</f>
        <v>7.8552623744818931E-2</v>
      </c>
      <c r="G80" s="20">
        <f>'Data &amp; ANOVA'!$S$7-F80</f>
        <v>0.14913614073291709</v>
      </c>
      <c r="H80" s="20">
        <f t="shared" si="12"/>
        <v>0.42312004334688519</v>
      </c>
      <c r="I80" s="25"/>
      <c r="J80" s="53">
        <f t="shared" si="13"/>
        <v>6.2504347826086963</v>
      </c>
      <c r="K80" s="20"/>
      <c r="L80" s="20"/>
      <c r="M80" s="20">
        <f t="shared" si="14"/>
        <v>50.9</v>
      </c>
      <c r="N80" s="20">
        <f>(M80/100)*'Data &amp; ANOVA'!$S$7</f>
        <v>0.11589358111916764</v>
      </c>
      <c r="O80" s="20">
        <f>'Data &amp; ANOVA'!$S$7-N80</f>
        <v>0.11179518335856839</v>
      </c>
      <c r="P80" s="20">
        <f t="shared" si="22"/>
        <v>0.71131115118761645</v>
      </c>
      <c r="Q80" s="25"/>
      <c r="R80" s="53">
        <f t="shared" si="15"/>
        <v>6.3359999999999985</v>
      </c>
      <c r="S80" s="20"/>
      <c r="T80" s="20"/>
      <c r="U80" s="20">
        <f t="shared" si="16"/>
        <v>64.400000000000006</v>
      </c>
      <c r="V80" s="20">
        <f>(U80/100)*'Data &amp; ANOVA'!$S$7</f>
        <v>0.14663156432366201</v>
      </c>
      <c r="W80" s="20">
        <f>'Data &amp; ANOVA'!$S$7-V80</f>
        <v>8.1057200154074027E-2</v>
      </c>
      <c r="X80" s="20">
        <f t="shared" si="23"/>
        <v>1.0328245481301066</v>
      </c>
      <c r="Y80" s="25"/>
      <c r="Z80" s="53">
        <f t="shared" si="17"/>
        <v>6.1380000000000008</v>
      </c>
      <c r="AA80" s="20"/>
      <c r="AB80" s="20"/>
      <c r="AC80" s="20">
        <f t="shared" si="18"/>
        <v>67.5</v>
      </c>
      <c r="AD80" s="20">
        <f>(AC80/100)*'Data &amp; ANOVA'!$S$7</f>
        <v>0.15368991602247184</v>
      </c>
      <c r="AE80" s="20">
        <f>'Data &amp; ANOVA'!$S$7-AD80</f>
        <v>7.3998848455264193E-2</v>
      </c>
      <c r="AF80" s="20">
        <f t="shared" si="24"/>
        <v>1.1239300966523997</v>
      </c>
      <c r="AG80" s="25"/>
      <c r="AH80" s="53">
        <f t="shared" si="19"/>
        <v>6.4079999999999977</v>
      </c>
      <c r="AI80" s="20"/>
      <c r="AJ80" s="20"/>
      <c r="AK80" s="20">
        <f t="shared" si="20"/>
        <v>69.099999999999994</v>
      </c>
      <c r="AL80" s="20">
        <f>(AK80/100)*'Data &amp; ANOVA'!$S$7</f>
        <v>0.1573329362541156</v>
      </c>
      <c r="AM80" s="20">
        <f>'Data &amp; ANOVA'!$S$7-AL80</f>
        <v>7.0355828223620437E-2</v>
      </c>
      <c r="AN80" s="20">
        <f t="shared" si="21"/>
        <v>1.1744140020843916</v>
      </c>
      <c r="AO80" s="25"/>
      <c r="AP80" s="25"/>
      <c r="AQ80" s="25"/>
      <c r="AR80" s="25"/>
      <c r="AS80" s="25"/>
    </row>
    <row r="81" spans="2:45" x14ac:dyDescent="0.25">
      <c r="B81" s="53">
        <f t="shared" si="10"/>
        <v>6.6851515151515173</v>
      </c>
      <c r="C81" s="20"/>
      <c r="D81" s="20"/>
      <c r="E81" s="20">
        <f t="shared" si="11"/>
        <v>39</v>
      </c>
      <c r="F81" s="20">
        <f>(E81/100)*'Data &amp; ANOVA'!$S$7</f>
        <v>8.8798618146317052E-2</v>
      </c>
      <c r="G81" s="20">
        <f>'Data &amp; ANOVA'!$S$7-F81</f>
        <v>0.138890146331419</v>
      </c>
      <c r="H81" s="20">
        <f t="shared" si="12"/>
        <v>0.49429632181478</v>
      </c>
      <c r="I81" s="25"/>
      <c r="J81" s="53">
        <f t="shared" si="13"/>
        <v>6.7713043478260877</v>
      </c>
      <c r="K81" s="20"/>
      <c r="L81" s="20"/>
      <c r="M81" s="20">
        <f t="shared" si="14"/>
        <v>56.3</v>
      </c>
      <c r="N81" s="20">
        <f>(M81/100)*'Data &amp; ANOVA'!$S$7</f>
        <v>0.12818877440096538</v>
      </c>
      <c r="O81" s="20">
        <f>'Data &amp; ANOVA'!$S$7-N81</f>
        <v>9.9499990076770656E-2</v>
      </c>
      <c r="P81" s="20">
        <f t="shared" si="22"/>
        <v>0.82782208388654677</v>
      </c>
      <c r="Q81" s="25"/>
      <c r="R81" s="53">
        <f t="shared" si="15"/>
        <v>6.863999999999999</v>
      </c>
      <c r="S81" s="20"/>
      <c r="T81" s="20"/>
      <c r="U81" s="20">
        <f t="shared" si="16"/>
        <v>69.900000000000006</v>
      </c>
      <c r="V81" s="20">
        <f>(U81/100)*'Data &amp; ANOVA'!$S$7</f>
        <v>0.1591544463699375</v>
      </c>
      <c r="W81" s="20">
        <f>'Data &amp; ANOVA'!$S$7-V81</f>
        <v>6.8534318107798531E-2</v>
      </c>
      <c r="X81" s="20">
        <f t="shared" si="23"/>
        <v>1.2006450142332616</v>
      </c>
      <c r="Y81" s="25"/>
      <c r="Z81" s="53">
        <f t="shared" si="17"/>
        <v>6.6495000000000006</v>
      </c>
      <c r="AA81" s="20"/>
      <c r="AB81" s="20"/>
      <c r="AC81" s="20">
        <f t="shared" si="18"/>
        <v>73.2</v>
      </c>
      <c r="AD81" s="20">
        <f>(AC81/100)*'Data &amp; ANOVA'!$S$7</f>
        <v>0.16666817559770278</v>
      </c>
      <c r="AE81" s="20">
        <f>'Data &amp; ANOVA'!$S$7-AD81</f>
        <v>6.1020588880033255E-2</v>
      </c>
      <c r="AF81" s="20">
        <f t="shared" si="24"/>
        <v>1.3167682984712803</v>
      </c>
      <c r="AG81" s="25"/>
      <c r="AH81" s="53">
        <f t="shared" si="19"/>
        <v>6.9419999999999975</v>
      </c>
      <c r="AI81" s="20"/>
      <c r="AJ81" s="20"/>
      <c r="AK81" s="20">
        <f t="shared" si="20"/>
        <v>74.599999999999994</v>
      </c>
      <c r="AL81" s="20">
        <f>(AK81/100)*'Data &amp; ANOVA'!$S$7</f>
        <v>0.16985581830039109</v>
      </c>
      <c r="AM81" s="20">
        <f>'Data &amp; ANOVA'!$S$7-AL81</f>
        <v>5.783294617734494E-2</v>
      </c>
      <c r="AN81" s="20">
        <f t="shared" si="21"/>
        <v>1.3704210119636007</v>
      </c>
      <c r="AO81" s="25"/>
      <c r="AP81" s="25"/>
      <c r="AQ81" s="25"/>
      <c r="AR81" s="25"/>
      <c r="AS81" s="25"/>
    </row>
    <row r="82" spans="2:45" x14ac:dyDescent="0.25">
      <c r="B82" s="53">
        <f t="shared" si="10"/>
        <v>7.199393939393941</v>
      </c>
      <c r="C82" s="20"/>
      <c r="D82" s="20"/>
      <c r="E82" s="20">
        <f t="shared" si="11"/>
        <v>43.1</v>
      </c>
      <c r="F82" s="20">
        <f>(E82/100)*'Data &amp; ANOVA'!$S$7</f>
        <v>9.8133857489904233E-2</v>
      </c>
      <c r="G82" s="20">
        <f>'Data &amp; ANOVA'!$S$7-F82</f>
        <v>0.12955490698783179</v>
      </c>
      <c r="H82" s="20">
        <f t="shared" si="12"/>
        <v>0.56387484485580619</v>
      </c>
      <c r="I82" s="25"/>
      <c r="J82" s="53">
        <f t="shared" si="13"/>
        <v>7.2921739130434791</v>
      </c>
      <c r="K82" s="20"/>
      <c r="L82" s="20"/>
      <c r="M82" s="20">
        <f t="shared" si="14"/>
        <v>62</v>
      </c>
      <c r="N82" s="20">
        <f>(M82/100)*'Data &amp; ANOVA'!$S$7</f>
        <v>0.14116703397619634</v>
      </c>
      <c r="O82" s="20">
        <f>'Data &amp; ANOVA'!$S$7-N82</f>
        <v>8.652173050153969E-2</v>
      </c>
      <c r="P82" s="20">
        <f t="shared" si="22"/>
        <v>0.9675840262617057</v>
      </c>
      <c r="Q82" s="25"/>
      <c r="R82" s="53">
        <f t="shared" si="15"/>
        <v>7.3919999999999986</v>
      </c>
      <c r="S82" s="20"/>
      <c r="T82" s="20"/>
      <c r="U82" s="20">
        <f t="shared" si="16"/>
        <v>75.3</v>
      </c>
      <c r="V82" s="20">
        <f>(U82/100)*'Data &amp; ANOVA'!$S$7</f>
        <v>0.17144963965173524</v>
      </c>
      <c r="W82" s="20">
        <f>'Data &amp; ANOVA'!$S$7-V82</f>
        <v>5.6239124826000797E-2</v>
      </c>
      <c r="X82" s="20">
        <f t="shared" si="23"/>
        <v>1.3983669423541598</v>
      </c>
      <c r="Y82" s="25"/>
      <c r="Z82" s="53">
        <f t="shared" si="17"/>
        <v>7.1610000000000014</v>
      </c>
      <c r="AA82" s="20"/>
      <c r="AB82" s="20"/>
      <c r="AC82" s="20">
        <f t="shared" si="18"/>
        <v>77.900000000000006</v>
      </c>
      <c r="AD82" s="20">
        <f>(AC82/100)*'Data &amp; ANOVA'!$S$7</f>
        <v>0.17736954752815637</v>
      </c>
      <c r="AE82" s="20">
        <f>'Data &amp; ANOVA'!$S$7-AD82</f>
        <v>5.0319216949579665E-2</v>
      </c>
      <c r="AF82" s="20">
        <f t="shared" si="24"/>
        <v>1.5095925774643841</v>
      </c>
      <c r="AG82" s="25"/>
      <c r="AH82" s="53">
        <f t="shared" si="19"/>
        <v>7.4759999999999973</v>
      </c>
      <c r="AI82" s="20"/>
      <c r="AJ82" s="20"/>
      <c r="AK82" s="20">
        <f t="shared" si="20"/>
        <v>79.599999999999994</v>
      </c>
      <c r="AL82" s="20">
        <f>(AK82/100)*'Data &amp; ANOVA'!$S$7</f>
        <v>0.18124025652427786</v>
      </c>
      <c r="AM82" s="20">
        <f>'Data &amp; ANOVA'!$S$7-AL82</f>
        <v>4.6448507953458174E-2</v>
      </c>
      <c r="AN82" s="20">
        <f t="shared" si="21"/>
        <v>1.5896352851379203</v>
      </c>
      <c r="AO82" s="25"/>
      <c r="AP82" s="25"/>
      <c r="AQ82" s="25"/>
      <c r="AR82" s="25"/>
      <c r="AS82" s="25"/>
    </row>
    <row r="83" spans="2:45" x14ac:dyDescent="0.25">
      <c r="B83" s="53">
        <f t="shared" si="10"/>
        <v>7.7136363636363656</v>
      </c>
      <c r="C83" s="20"/>
      <c r="D83" s="20"/>
      <c r="E83" s="20">
        <f t="shared" si="11"/>
        <v>47.3</v>
      </c>
      <c r="F83" s="20">
        <f>(E83/100)*'Data &amp; ANOVA'!$S$7</f>
        <v>0.10769678559796914</v>
      </c>
      <c r="G83" s="20">
        <f>'Data &amp; ANOVA'!$S$7-F83</f>
        <v>0.1199919788797669</v>
      </c>
      <c r="H83" s="20">
        <f t="shared" si="12"/>
        <v>0.64055473044077471</v>
      </c>
      <c r="I83" s="25"/>
      <c r="J83" s="53">
        <f t="shared" si="13"/>
        <v>7.8130434782608704</v>
      </c>
      <c r="K83" s="20"/>
      <c r="L83" s="20"/>
      <c r="M83" s="20">
        <f t="shared" si="14"/>
        <v>67.2</v>
      </c>
      <c r="N83" s="20">
        <f>(M83/100)*'Data &amp; ANOVA'!$S$7</f>
        <v>0.15300684972903864</v>
      </c>
      <c r="O83" s="20">
        <f>'Data &amp; ANOVA'!$S$7-N83</f>
        <v>7.4681914748697398E-2</v>
      </c>
      <c r="P83" s="20">
        <f t="shared" si="22"/>
        <v>1.1147416705979936</v>
      </c>
      <c r="Q83" s="25"/>
      <c r="R83" s="52">
        <f t="shared" si="15"/>
        <v>7.919999999999999</v>
      </c>
      <c r="S83" s="3"/>
      <c r="T83" s="3"/>
      <c r="U83" s="3">
        <f t="shared" si="16"/>
        <v>80</v>
      </c>
      <c r="V83" s="3">
        <f>(U83/100)*'Data &amp; ANOVA'!$S$7</f>
        <v>0.18215101158218883</v>
      </c>
      <c r="W83" s="3">
        <f>'Data &amp; ANOVA'!$S$7-V83</f>
        <v>4.5537752895547207E-2</v>
      </c>
      <c r="X83" s="3">
        <f t="shared" si="23"/>
        <v>1.6094379124341003</v>
      </c>
      <c r="Y83" s="25"/>
      <c r="Z83" s="52">
        <f t="shared" si="17"/>
        <v>7.6725000000000012</v>
      </c>
      <c r="AA83" s="3"/>
      <c r="AB83" s="3"/>
      <c r="AC83" s="3">
        <f t="shared" si="18"/>
        <v>82.4</v>
      </c>
      <c r="AD83" s="3">
        <f>(AC83/100)*'Data &amp; ANOVA'!$S$7</f>
        <v>0.18761554192965452</v>
      </c>
      <c r="AE83" s="3">
        <f>'Data &amp; ANOVA'!$S$7-AD83</f>
        <v>4.0073222548081516E-2</v>
      </c>
      <c r="AF83" s="3">
        <f t="shared" si="24"/>
        <v>1.7372712839439859</v>
      </c>
      <c r="AG83" s="25"/>
      <c r="AH83" s="52">
        <f t="shared" si="19"/>
        <v>8.009999999999998</v>
      </c>
      <c r="AI83" s="3"/>
      <c r="AJ83" s="3"/>
      <c r="AK83" s="3">
        <f t="shared" si="20"/>
        <v>84.1</v>
      </c>
      <c r="AL83" s="3">
        <f>(AK83/100)*'Data &amp; ANOVA'!$S$7</f>
        <v>0.19148625092577601</v>
      </c>
      <c r="AM83" s="3">
        <f>'Data &amp; ANOVA'!$S$7-AL83</f>
        <v>3.6202513551960025E-2</v>
      </c>
      <c r="AN83" s="3">
        <f t="shared" si="21"/>
        <v>1.8388510767619055</v>
      </c>
      <c r="AO83" s="25"/>
      <c r="AP83" s="25"/>
      <c r="AQ83" s="25"/>
      <c r="AR83" s="25"/>
      <c r="AS83" s="25"/>
    </row>
    <row r="84" spans="2:45" x14ac:dyDescent="0.25">
      <c r="B84" s="53">
        <f t="shared" si="10"/>
        <v>8.2278787878787902</v>
      </c>
      <c r="C84" s="20"/>
      <c r="D84" s="20"/>
      <c r="E84" s="20">
        <f t="shared" si="11"/>
        <v>51.4</v>
      </c>
      <c r="F84" s="20">
        <f>(E84/100)*'Data &amp; ANOVA'!$S$7</f>
        <v>0.11703202494155632</v>
      </c>
      <c r="G84" s="20">
        <f>'Data &amp; ANOVA'!$S$7-F84</f>
        <v>0.11065673953617972</v>
      </c>
      <c r="H84" s="20">
        <f t="shared" si="12"/>
        <v>0.72154665508164328</v>
      </c>
      <c r="I84" s="25"/>
      <c r="J84" s="53">
        <f t="shared" si="13"/>
        <v>8.3339130434782618</v>
      </c>
      <c r="K84" s="20"/>
      <c r="L84" s="20"/>
      <c r="M84" s="20">
        <f t="shared" si="14"/>
        <v>72</v>
      </c>
      <c r="N84" s="20">
        <f>(M84/100)*'Data &amp; ANOVA'!$S$7</f>
        <v>0.16393591042396993</v>
      </c>
      <c r="O84" s="20">
        <f>'Data &amp; ANOVA'!$S$7-N84</f>
        <v>6.37528540537661E-2</v>
      </c>
      <c r="P84" s="20">
        <f t="shared" si="22"/>
        <v>1.2729656758128873</v>
      </c>
      <c r="Q84" s="25"/>
      <c r="R84" s="52">
        <f t="shared" si="15"/>
        <v>8.4479999999999986</v>
      </c>
      <c r="S84" s="3"/>
      <c r="T84" s="3"/>
      <c r="U84" s="3">
        <f t="shared" si="16"/>
        <v>84.3</v>
      </c>
      <c r="V84" s="3">
        <f>(U84/100)*'Data &amp; ANOVA'!$S$7</f>
        <v>0.19194162845473148</v>
      </c>
      <c r="W84" s="3">
        <f>'Data &amp; ANOVA'!$S$7-V84</f>
        <v>3.5747136023004555E-2</v>
      </c>
      <c r="X84" s="3">
        <f t="shared" si="23"/>
        <v>1.8515094736338291</v>
      </c>
      <c r="Y84" s="25"/>
      <c r="Z84" s="52">
        <f t="shared" si="17"/>
        <v>8.1840000000000011</v>
      </c>
      <c r="AA84" s="3"/>
      <c r="AB84" s="3"/>
      <c r="AC84" s="3">
        <f t="shared" si="18"/>
        <v>86.7</v>
      </c>
      <c r="AD84" s="3">
        <f>(AC84/100)*'Data &amp; ANOVA'!$S$7</f>
        <v>0.19740615880219714</v>
      </c>
      <c r="AE84" s="3">
        <f>'Data &amp; ANOVA'!$S$7-AD84</f>
        <v>3.0282605675538893E-2</v>
      </c>
      <c r="AF84" s="3">
        <f t="shared" si="24"/>
        <v>2.0174061507603831</v>
      </c>
      <c r="AG84" s="25"/>
      <c r="AH84" s="52">
        <f t="shared" si="19"/>
        <v>8.5439999999999969</v>
      </c>
      <c r="AI84" s="3"/>
      <c r="AJ84" s="3"/>
      <c r="AK84" s="3">
        <f t="shared" si="20"/>
        <v>88.1</v>
      </c>
      <c r="AL84" s="3">
        <f>(AK84/100)*'Data &amp; ANOVA'!$S$7</f>
        <v>0.20059380150488543</v>
      </c>
      <c r="AM84" s="3">
        <f>'Data &amp; ANOVA'!$S$7-AL84</f>
        <v>2.7094962972850606E-2</v>
      </c>
      <c r="AN84" s="3">
        <f t="shared" si="21"/>
        <v>2.1286317858706072</v>
      </c>
      <c r="AO84" s="25"/>
      <c r="AP84" s="25"/>
      <c r="AQ84" s="25"/>
      <c r="AR84" s="25"/>
      <c r="AS84" s="25"/>
    </row>
    <row r="85" spans="2:45" x14ac:dyDescent="0.25">
      <c r="B85" s="53">
        <f t="shared" si="10"/>
        <v>8.742121212121214</v>
      </c>
      <c r="C85" s="20"/>
      <c r="D85" s="20"/>
      <c r="E85" s="20">
        <f t="shared" si="11"/>
        <v>55.4</v>
      </c>
      <c r="F85" s="20">
        <f>(E85/100)*'Data &amp; ANOVA'!$S$7</f>
        <v>0.12613957552066574</v>
      </c>
      <c r="G85" s="20">
        <f>'Data &amp; ANOVA'!$S$7-F85</f>
        <v>0.1015491889570703</v>
      </c>
      <c r="H85" s="20">
        <f t="shared" si="12"/>
        <v>0.80743632696207268</v>
      </c>
      <c r="I85" s="25"/>
      <c r="J85" s="53">
        <f t="shared" si="13"/>
        <v>8.854782608695654</v>
      </c>
      <c r="K85" s="20"/>
      <c r="L85" s="20"/>
      <c r="M85" s="20">
        <f t="shared" si="14"/>
        <v>76.7</v>
      </c>
      <c r="N85" s="20">
        <f>(M85/100)*'Data &amp; ANOVA'!$S$7</f>
        <v>0.17463728235442355</v>
      </c>
      <c r="O85" s="20">
        <f>'Data &amp; ANOVA'!$S$7-N85</f>
        <v>5.3051482123312482E-2</v>
      </c>
      <c r="P85" s="20">
        <f t="shared" si="22"/>
        <v>1.4567168254164369</v>
      </c>
      <c r="Q85" s="25"/>
      <c r="R85" s="52">
        <f t="shared" si="15"/>
        <v>8.9759999999999991</v>
      </c>
      <c r="S85" s="3"/>
      <c r="T85" s="3"/>
      <c r="U85" s="3">
        <f t="shared" si="16"/>
        <v>88.3</v>
      </c>
      <c r="V85" s="3">
        <f>(U85/100)*'Data &amp; ANOVA'!$S$7</f>
        <v>0.20104917903384092</v>
      </c>
      <c r="W85" s="3">
        <f>'Data &amp; ANOVA'!$S$7-V85</f>
        <v>2.6639585443895109E-2</v>
      </c>
      <c r="X85" s="3">
        <f t="shared" si="23"/>
        <v>2.145581344184381</v>
      </c>
      <c r="Y85" s="25"/>
      <c r="Z85" s="52">
        <f t="shared" si="17"/>
        <v>8.6955000000000009</v>
      </c>
      <c r="AA85" s="3"/>
      <c r="AB85" s="3"/>
      <c r="AC85" s="3">
        <f t="shared" si="18"/>
        <v>90.5</v>
      </c>
      <c r="AD85" s="3">
        <f>(AC85/100)*'Data &amp; ANOVA'!$S$7</f>
        <v>0.20605833185235112</v>
      </c>
      <c r="AE85" s="3">
        <f>'Data &amp; ANOVA'!$S$7-AD85</f>
        <v>2.1630432625384916E-2</v>
      </c>
      <c r="AF85" s="3">
        <f t="shared" si="24"/>
        <v>2.3538783873815965</v>
      </c>
      <c r="AG85" s="25"/>
      <c r="AH85" s="52">
        <f t="shared" si="19"/>
        <v>9.0779999999999959</v>
      </c>
      <c r="AI85" s="3"/>
      <c r="AJ85" s="3"/>
      <c r="AK85" s="3">
        <f t="shared" si="20"/>
        <v>92.1</v>
      </c>
      <c r="AL85" s="3">
        <f>(AK85/100)*'Data &amp; ANOVA'!$S$7</f>
        <v>0.20970135208399487</v>
      </c>
      <c r="AM85" s="3">
        <f>'Data &amp; ANOVA'!$S$7-AL85</f>
        <v>1.7987412393741159E-2</v>
      </c>
      <c r="AN85" s="3">
        <f t="shared" si="21"/>
        <v>2.5383074265151149</v>
      </c>
      <c r="AO85" s="25"/>
      <c r="AP85" s="25"/>
      <c r="AQ85" s="25"/>
      <c r="AR85" s="25"/>
      <c r="AS85" s="25"/>
    </row>
    <row r="86" spans="2:45" x14ac:dyDescent="0.25">
      <c r="B86" s="53">
        <f t="shared" si="10"/>
        <v>9.2563636363636395</v>
      </c>
      <c r="C86" s="20"/>
      <c r="D86" s="20"/>
      <c r="E86" s="20">
        <f t="shared" si="11"/>
        <v>59.4</v>
      </c>
      <c r="F86" s="20">
        <f>(E86/100)*'Data &amp; ANOVA'!$S$7</f>
        <v>0.13524712609977521</v>
      </c>
      <c r="G86" s="20">
        <f>'Data &amp; ANOVA'!$S$7-F86</f>
        <v>9.2441638377960822E-2</v>
      </c>
      <c r="H86" s="20">
        <f t="shared" si="12"/>
        <v>0.90140211938040449</v>
      </c>
      <c r="I86" s="25"/>
      <c r="J86" s="52">
        <f t="shared" si="13"/>
        <v>9.3756521739130445</v>
      </c>
      <c r="K86" s="3"/>
      <c r="L86" s="3"/>
      <c r="M86" s="3">
        <f t="shared" si="14"/>
        <v>81</v>
      </c>
      <c r="N86" s="3">
        <f>(M86/100)*'Data &amp; ANOVA'!$S$7</f>
        <v>0.1844278992269662</v>
      </c>
      <c r="O86" s="3">
        <f>'Data &amp; ANOVA'!$S$7-N86</f>
        <v>4.3260865250769831E-2</v>
      </c>
      <c r="P86" s="3">
        <f t="shared" si="22"/>
        <v>1.6607312068216513</v>
      </c>
      <c r="Q86" s="25"/>
      <c r="R86" s="52">
        <f t="shared" si="15"/>
        <v>9.5039999999999978</v>
      </c>
      <c r="S86" s="3"/>
      <c r="T86" s="3"/>
      <c r="U86" s="3">
        <f t="shared" si="16"/>
        <v>91.9</v>
      </c>
      <c r="V86" s="3">
        <f>(U86/100)*'Data &amp; ANOVA'!$S$7</f>
        <v>0.20924597455503943</v>
      </c>
      <c r="W86" s="3">
        <f>'Data &amp; ANOVA'!$S$7-V86</f>
        <v>1.8442789922696601E-2</v>
      </c>
      <c r="X86" s="3">
        <f t="shared" si="23"/>
        <v>2.5133061243096995</v>
      </c>
      <c r="Y86" s="25"/>
      <c r="Z86" s="52">
        <f t="shared" si="17"/>
        <v>9.2070000000000007</v>
      </c>
      <c r="AA86" s="3"/>
      <c r="AB86" s="3"/>
      <c r="AC86" s="3">
        <f t="shared" si="18"/>
        <v>93.8</v>
      </c>
      <c r="AD86" s="3">
        <f>(AC86/100)*'Data &amp; ANOVA'!$S$7</f>
        <v>0.21357206108011639</v>
      </c>
      <c r="AE86" s="3">
        <f>'Data &amp; ANOVA'!$S$7-AD86</f>
        <v>1.411670339761964E-2</v>
      </c>
      <c r="AF86" s="3">
        <f t="shared" si="24"/>
        <v>2.7806208939370451</v>
      </c>
      <c r="AG86" s="25"/>
      <c r="AH86" s="52">
        <f t="shared" si="19"/>
        <v>9.6119999999999965</v>
      </c>
      <c r="AI86" s="3"/>
      <c r="AJ86" s="3"/>
      <c r="AK86" s="3">
        <f t="shared" si="20"/>
        <v>95.4</v>
      </c>
      <c r="AL86" s="3">
        <f>(AK86/100)*'Data &amp; ANOVA'!$S$7</f>
        <v>0.21721508131176021</v>
      </c>
      <c r="AM86" s="3">
        <f>'Data &amp; ANOVA'!$S$7-AL86</f>
        <v>1.0473683165975828E-2</v>
      </c>
      <c r="AN86" s="3">
        <f t="shared" si="21"/>
        <v>3.0791138824930449</v>
      </c>
      <c r="AO86" s="25"/>
      <c r="AP86" s="25"/>
      <c r="AQ86" s="25"/>
      <c r="AR86" s="25"/>
      <c r="AS86" s="25"/>
    </row>
    <row r="87" spans="2:45" x14ac:dyDescent="0.25">
      <c r="B87" s="53">
        <f t="shared" si="10"/>
        <v>9.7706060606060632</v>
      </c>
      <c r="C87" s="20"/>
      <c r="D87" s="20"/>
      <c r="E87" s="20">
        <f t="shared" si="11"/>
        <v>63.2</v>
      </c>
      <c r="F87" s="20">
        <f>(E87/100)*'Data &amp; ANOVA'!$S$7</f>
        <v>0.14389929914992916</v>
      </c>
      <c r="G87" s="20">
        <f>'Data &amp; ANOVA'!$S$7-F87</f>
        <v>8.3789465327806872E-2</v>
      </c>
      <c r="H87" s="20">
        <f t="shared" si="12"/>
        <v>0.999672340813206</v>
      </c>
      <c r="I87" s="25"/>
      <c r="J87" s="52">
        <f t="shared" si="13"/>
        <v>9.896521739130435</v>
      </c>
      <c r="K87" s="3"/>
      <c r="L87" s="3"/>
      <c r="M87" s="3">
        <f t="shared" si="14"/>
        <v>84.5</v>
      </c>
      <c r="N87" s="3">
        <f>(M87/100)*'Data &amp; ANOVA'!$S$7</f>
        <v>0.19239700598368695</v>
      </c>
      <c r="O87" s="3">
        <f>'Data &amp; ANOVA'!$S$7-N87</f>
        <v>3.5291758494049086E-2</v>
      </c>
      <c r="P87" s="3">
        <f t="shared" si="22"/>
        <v>1.8643301620628903</v>
      </c>
      <c r="Q87" s="25"/>
      <c r="R87" s="52">
        <f t="shared" si="15"/>
        <v>10.031999999999998</v>
      </c>
      <c r="S87" s="3"/>
      <c r="T87" s="3"/>
      <c r="U87" s="3">
        <f t="shared" si="16"/>
        <v>95</v>
      </c>
      <c r="V87" s="3">
        <f>(U87/100)*'Data &amp; ANOVA'!$S$7</f>
        <v>0.21630432625384921</v>
      </c>
      <c r="W87" s="3">
        <f>'Data &amp; ANOVA'!$S$7-V87</f>
        <v>1.1384438223886822E-2</v>
      </c>
      <c r="X87" s="3">
        <f t="shared" si="23"/>
        <v>2.9957322735539891</v>
      </c>
      <c r="Y87" s="25"/>
      <c r="Z87" s="52">
        <f t="shared" si="17"/>
        <v>9.7185000000000006</v>
      </c>
      <c r="AA87" s="3"/>
      <c r="AB87" s="3"/>
      <c r="AC87" s="3">
        <f t="shared" si="18"/>
        <v>96.9</v>
      </c>
      <c r="AD87" s="3">
        <f>(AC87/100)*'Data &amp; ANOVA'!$S$7</f>
        <v>0.22063041277892623</v>
      </c>
      <c r="AE87" s="3">
        <f>'Data &amp; ANOVA'!$S$7-AD87</f>
        <v>7.0583516988098061E-3</v>
      </c>
      <c r="AF87" s="3">
        <f t="shared" si="24"/>
        <v>3.4737680744969923</v>
      </c>
      <c r="AG87" s="25"/>
      <c r="AH87" s="52">
        <f t="shared" si="19"/>
        <v>10.145999999999997</v>
      </c>
      <c r="AI87" s="3"/>
      <c r="AJ87" s="3"/>
      <c r="AK87" s="3">
        <f t="shared" si="20"/>
        <v>98.3</v>
      </c>
      <c r="AL87" s="3">
        <f>(AK87/100)*'Data &amp; ANOVA'!$S$7</f>
        <v>0.22381805548161451</v>
      </c>
      <c r="AM87" s="3">
        <f>'Data &amp; ANOVA'!$S$7-AL87</f>
        <v>3.8707089961215191E-3</v>
      </c>
      <c r="AN87" s="3">
        <f t="shared" si="21"/>
        <v>4.0745419349259189</v>
      </c>
      <c r="AO87" s="25"/>
      <c r="AP87" s="25"/>
      <c r="AQ87" s="25"/>
      <c r="AR87" s="25"/>
      <c r="AS87" s="25"/>
    </row>
    <row r="88" spans="2:45" x14ac:dyDescent="0.25">
      <c r="B88" s="53">
        <f t="shared" si="10"/>
        <v>10.284848484848489</v>
      </c>
      <c r="C88" s="20"/>
      <c r="D88" s="20"/>
      <c r="E88" s="20">
        <f t="shared" si="11"/>
        <v>66.5</v>
      </c>
      <c r="F88" s="20">
        <f>(E88/100)*'Data &amp; ANOVA'!$S$7</f>
        <v>0.15141302837769446</v>
      </c>
      <c r="G88" s="20">
        <f>'Data &amp; ANOVA'!$S$7-F88</f>
        <v>7.6275736100041569E-2</v>
      </c>
      <c r="H88" s="20">
        <f t="shared" si="12"/>
        <v>1.0936247471570706</v>
      </c>
      <c r="I88" s="25"/>
      <c r="J88" s="52">
        <f t="shared" si="13"/>
        <v>10.417391304347827</v>
      </c>
      <c r="K88" s="3"/>
      <c r="L88" s="3"/>
      <c r="M88" s="3">
        <f t="shared" si="14"/>
        <v>88.3</v>
      </c>
      <c r="N88" s="3">
        <f>(M88/100)*'Data &amp; ANOVA'!$S$7</f>
        <v>0.20104917903384092</v>
      </c>
      <c r="O88" s="3">
        <f>'Data &amp; ANOVA'!$S$7-N88</f>
        <v>2.6639585443895109E-2</v>
      </c>
      <c r="P88" s="3">
        <f t="shared" si="22"/>
        <v>2.145581344184381</v>
      </c>
      <c r="Q88" s="25"/>
      <c r="R88" s="52">
        <f t="shared" si="15"/>
        <v>10.559999999999999</v>
      </c>
      <c r="S88" s="3"/>
      <c r="T88" s="3"/>
      <c r="U88" s="3">
        <f t="shared" si="16"/>
        <v>98.1</v>
      </c>
      <c r="V88" s="3">
        <f>(U88/100)*'Data &amp; ANOVA'!$S$7</f>
        <v>0.22336267795265904</v>
      </c>
      <c r="W88" s="3">
        <f>'Data &amp; ANOVA'!$S$7-V88</f>
        <v>4.3260865250769887E-3</v>
      </c>
      <c r="X88" s="3">
        <f t="shared" si="23"/>
        <v>3.9633162998156957</v>
      </c>
      <c r="Y88" s="25"/>
      <c r="Z88" s="52">
        <f t="shared" si="17"/>
        <v>10.23</v>
      </c>
      <c r="AA88" s="3"/>
      <c r="AB88" s="3"/>
      <c r="AC88" s="3">
        <f t="shared" si="18"/>
        <v>99.7</v>
      </c>
      <c r="AD88" s="3">
        <f>(AC88/100)*'Data &amp; ANOVA'!$S$7</f>
        <v>0.22700569818430283</v>
      </c>
      <c r="AE88" s="3">
        <f>'Data &amp; ANOVA'!$S$7-AD88</f>
        <v>6.8306629343320435E-4</v>
      </c>
      <c r="AF88" s="3">
        <f t="shared" si="24"/>
        <v>5.809142990314033</v>
      </c>
      <c r="AG88" s="25"/>
      <c r="AH88" s="54">
        <f t="shared" si="19"/>
        <v>10.679999999999996</v>
      </c>
      <c r="AI88" s="28"/>
      <c r="AJ88" s="28"/>
      <c r="AK88" s="28">
        <f t="shared" si="20"/>
        <v>100</v>
      </c>
      <c r="AL88" s="28">
        <f>(AK88/100)*'Data &amp; ANOVA'!$S$7</f>
        <v>0.22768876447773603</v>
      </c>
      <c r="AM88" s="28">
        <f>'Data &amp; ANOVA'!$S$7-AL88</f>
        <v>0</v>
      </c>
      <c r="AN88" s="28" t="e">
        <f t="shared" si="21"/>
        <v>#DIV/0!</v>
      </c>
      <c r="AO88" s="25"/>
      <c r="AP88" s="25"/>
      <c r="AQ88" s="25"/>
      <c r="AR88" s="25"/>
      <c r="AS88" s="25"/>
    </row>
    <row r="89" spans="2:45" x14ac:dyDescent="0.25">
      <c r="B89" s="53">
        <f t="shared" si="10"/>
        <v>10.799090909090912</v>
      </c>
      <c r="C89" s="20"/>
      <c r="D89" s="20"/>
      <c r="E89" s="20">
        <f t="shared" si="11"/>
        <v>70.099999999999994</v>
      </c>
      <c r="F89" s="20">
        <f>(E89/100)*'Data &amp; ANOVA'!$S$7</f>
        <v>0.15960982389889294</v>
      </c>
      <c r="G89" s="20">
        <f>'Data &amp; ANOVA'!$S$7-F89</f>
        <v>6.8078940578843089E-2</v>
      </c>
      <c r="H89" s="20">
        <f t="shared" si="12"/>
        <v>1.2073117055914504</v>
      </c>
      <c r="I89" s="25"/>
      <c r="J89" s="52">
        <f t="shared" si="13"/>
        <v>10.938260869565219</v>
      </c>
      <c r="K89" s="3"/>
      <c r="L89" s="3"/>
      <c r="M89" s="3">
        <f t="shared" si="14"/>
        <v>91.7</v>
      </c>
      <c r="N89" s="3">
        <f>(M89/100)*'Data &amp; ANOVA'!$S$7</f>
        <v>0.20879059702608396</v>
      </c>
      <c r="O89" s="3">
        <f>'Data &amp; ANOVA'!$S$7-N89</f>
        <v>1.889816745165207E-2</v>
      </c>
      <c r="P89" s="3">
        <f t="shared" si="22"/>
        <v>2.4889146711855403</v>
      </c>
      <c r="Q89" s="25"/>
      <c r="R89" s="52">
        <f t="shared" si="15"/>
        <v>11.087999999999997</v>
      </c>
      <c r="S89" s="3"/>
      <c r="T89" s="3"/>
      <c r="U89" s="3">
        <f t="shared" si="16"/>
        <v>100</v>
      </c>
      <c r="V89" s="3">
        <f>(U89/100)*'Data &amp; ANOVA'!$S$7</f>
        <v>0.22768876447773603</v>
      </c>
      <c r="W89" s="3">
        <f>'Data &amp; ANOVA'!$S$7-V89</f>
        <v>0</v>
      </c>
      <c r="X89" s="3" t="e">
        <f t="shared" si="23"/>
        <v>#DIV/0!</v>
      </c>
      <c r="Y89" s="25"/>
      <c r="Z89" s="54">
        <f t="shared" si="17"/>
        <v>10.741500000000002</v>
      </c>
      <c r="AA89" s="28"/>
      <c r="AB89" s="28"/>
      <c r="AC89" s="28">
        <f t="shared" si="18"/>
        <v>100</v>
      </c>
      <c r="AD89" s="28">
        <f>(AC89/100)*'Data &amp; ANOVA'!$S$7</f>
        <v>0.22768876447773603</v>
      </c>
      <c r="AE89" s="28">
        <f>'Data &amp; ANOVA'!$S$7-AD89</f>
        <v>0</v>
      </c>
      <c r="AF89" s="28" t="e">
        <f t="shared" si="24"/>
        <v>#DIV/0!</v>
      </c>
      <c r="AG89" s="25"/>
      <c r="AH89" s="17"/>
      <c r="AI89" s="17"/>
      <c r="AJ89" s="17"/>
      <c r="AK89" s="17"/>
      <c r="AL89" s="17"/>
      <c r="AM89" s="17"/>
      <c r="AN89" s="17"/>
      <c r="AO89" s="25"/>
      <c r="AP89" s="25"/>
      <c r="AQ89" s="25"/>
      <c r="AR89" s="25"/>
      <c r="AS89" s="25"/>
    </row>
    <row r="90" spans="2:45" x14ac:dyDescent="0.25">
      <c r="B90" s="53">
        <f t="shared" si="10"/>
        <v>11.313333333333336</v>
      </c>
      <c r="C90" s="20"/>
      <c r="D90" s="20"/>
      <c r="E90" s="20">
        <f t="shared" si="11"/>
        <v>73.400000000000006</v>
      </c>
      <c r="F90" s="20">
        <f>(E90/100)*'Data &amp; ANOVA'!$S$7</f>
        <v>0.16712355312665828</v>
      </c>
      <c r="G90" s="20">
        <f>'Data &amp; ANOVA'!$S$7-F90</f>
        <v>6.0565211351077758E-2</v>
      </c>
      <c r="H90" s="20">
        <f t="shared" si="12"/>
        <v>1.3242589702004384</v>
      </c>
      <c r="I90" s="25"/>
      <c r="J90" s="52">
        <f t="shared" si="13"/>
        <v>11.45913043478261</v>
      </c>
      <c r="K90" s="3"/>
      <c r="L90" s="3"/>
      <c r="M90" s="3">
        <f t="shared" si="14"/>
        <v>94.7</v>
      </c>
      <c r="N90" s="3">
        <f>(M90/100)*'Data &amp; ANOVA'!$S$7</f>
        <v>0.21562125996041603</v>
      </c>
      <c r="O90" s="3">
        <f>'Data &amp; ANOVA'!$S$7-N90</f>
        <v>1.2067504517319999E-2</v>
      </c>
      <c r="P90" s="3">
        <f t="shared" si="22"/>
        <v>2.9374633654300162</v>
      </c>
      <c r="Q90" s="25"/>
      <c r="R90" s="17"/>
      <c r="S90" s="17"/>
      <c r="T90" s="17"/>
      <c r="U90" s="17"/>
      <c r="V90" s="17"/>
      <c r="W90" s="17"/>
      <c r="X90" s="17"/>
      <c r="Y90" s="25"/>
      <c r="Z90" s="17"/>
      <c r="AA90" s="17"/>
      <c r="AB90" s="17"/>
      <c r="AC90" s="17"/>
      <c r="AD90" s="17"/>
      <c r="AE90" s="17"/>
      <c r="AF90" s="17"/>
      <c r="AG90" s="25"/>
      <c r="AH90" s="17"/>
      <c r="AI90" s="17"/>
      <c r="AJ90" s="17"/>
      <c r="AK90" s="17"/>
      <c r="AL90" s="17"/>
      <c r="AM90" s="17"/>
      <c r="AN90" s="17"/>
      <c r="AO90" s="25"/>
      <c r="AP90" s="25"/>
      <c r="AQ90" s="25"/>
      <c r="AR90" s="25"/>
      <c r="AS90" s="25"/>
    </row>
    <row r="91" spans="2:45" x14ac:dyDescent="0.25">
      <c r="B91" s="53">
        <f t="shared" si="10"/>
        <v>11.827575757575762</v>
      </c>
      <c r="C91" s="20"/>
      <c r="D91" s="20"/>
      <c r="E91" s="20">
        <f t="shared" si="11"/>
        <v>76.7</v>
      </c>
      <c r="F91" s="20">
        <f>(E91/100)*'Data &amp; ANOVA'!$S$7</f>
        <v>0.17463728235442355</v>
      </c>
      <c r="G91" s="20">
        <f>'Data &amp; ANOVA'!$S$7-F91</f>
        <v>5.3051482123312482E-2</v>
      </c>
      <c r="H91" s="20">
        <f t="shared" si="12"/>
        <v>1.4567168254164369</v>
      </c>
      <c r="I91" s="25"/>
      <c r="J91" s="52">
        <f t="shared" si="13"/>
        <v>11.98</v>
      </c>
      <c r="K91" s="3"/>
      <c r="L91" s="3"/>
      <c r="M91" s="3">
        <f t="shared" si="14"/>
        <v>98.1</v>
      </c>
      <c r="N91" s="3">
        <f>(M91/100)*'Data &amp; ANOVA'!$S$7</f>
        <v>0.22336267795265904</v>
      </c>
      <c r="O91" s="3">
        <f>'Data &amp; ANOVA'!$S$7-N91</f>
        <v>4.3260865250769887E-3</v>
      </c>
      <c r="P91" s="3">
        <f t="shared" si="22"/>
        <v>3.9633162998156957</v>
      </c>
      <c r="Q91" s="25"/>
      <c r="R91" s="17"/>
      <c r="S91" s="17"/>
      <c r="T91" s="17"/>
      <c r="U91" s="17"/>
      <c r="V91" s="17"/>
      <c r="W91" s="17"/>
      <c r="X91" s="17"/>
      <c r="Y91" s="25"/>
      <c r="Z91" s="17"/>
      <c r="AA91" s="17"/>
      <c r="AB91" s="17"/>
      <c r="AC91" s="17"/>
      <c r="AD91" s="17"/>
      <c r="AE91" s="17"/>
      <c r="AF91" s="17"/>
      <c r="AG91" s="25"/>
      <c r="AH91" s="17"/>
      <c r="AI91" s="17"/>
      <c r="AJ91" s="17"/>
      <c r="AK91" s="17"/>
      <c r="AL91" s="17"/>
      <c r="AM91" s="17"/>
      <c r="AN91" s="17"/>
      <c r="AO91" s="25"/>
      <c r="AP91" s="25"/>
      <c r="AQ91" s="25"/>
      <c r="AR91" s="25"/>
      <c r="AS91" s="25"/>
    </row>
    <row r="92" spans="2:45" x14ac:dyDescent="0.25">
      <c r="B92" s="53">
        <f t="shared" si="10"/>
        <v>12.341818181818185</v>
      </c>
      <c r="C92" s="20"/>
      <c r="D92" s="20"/>
      <c r="E92" s="20">
        <f t="shared" si="11"/>
        <v>79.3</v>
      </c>
      <c r="F92" s="20">
        <f>(E92/100)*'Data &amp; ANOVA'!$S$7</f>
        <v>0.18055719023084466</v>
      </c>
      <c r="G92" s="20">
        <f>'Data &amp; ANOVA'!$S$7-F92</f>
        <v>4.7131574246891378E-2</v>
      </c>
      <c r="H92" s="20">
        <f t="shared" si="12"/>
        <v>1.5750364857167676</v>
      </c>
      <c r="I92" s="25"/>
      <c r="J92" s="52">
        <f t="shared" si="13"/>
        <v>12.500869565217393</v>
      </c>
      <c r="K92" s="3"/>
      <c r="L92" s="3"/>
      <c r="M92" s="3">
        <f t="shared" si="14"/>
        <v>100</v>
      </c>
      <c r="N92" s="3">
        <f>(M92/100)*'Data &amp; ANOVA'!$S$7</f>
        <v>0.22768876447773603</v>
      </c>
      <c r="O92" s="3">
        <f>'Data &amp; ANOVA'!$S$7-N92</f>
        <v>0</v>
      </c>
      <c r="P92" s="3" t="e">
        <f t="shared" si="22"/>
        <v>#DIV/0!</v>
      </c>
      <c r="Q92" s="25"/>
      <c r="R92" s="17"/>
      <c r="S92" s="17"/>
      <c r="T92" s="17"/>
      <c r="U92" s="17"/>
      <c r="V92" s="17"/>
      <c r="W92" s="17"/>
      <c r="X92" s="17"/>
      <c r="Y92" s="25"/>
      <c r="Z92" s="17"/>
      <c r="AA92" s="17"/>
      <c r="AB92" s="17"/>
      <c r="AC92" s="17"/>
      <c r="AD92" s="17"/>
      <c r="AE92" s="17"/>
      <c r="AF92" s="17"/>
      <c r="AG92" s="25"/>
      <c r="AH92" s="17"/>
      <c r="AI92" s="17"/>
      <c r="AJ92" s="17"/>
      <c r="AK92" s="17"/>
      <c r="AL92" s="17"/>
      <c r="AM92" s="17"/>
      <c r="AN92" s="17"/>
      <c r="AO92" s="25"/>
      <c r="AP92" s="25"/>
      <c r="AQ92" s="25"/>
      <c r="AR92" s="25"/>
      <c r="AS92" s="25"/>
    </row>
    <row r="93" spans="2:45" x14ac:dyDescent="0.25">
      <c r="B93" s="52">
        <f t="shared" si="10"/>
        <v>12.856060606060609</v>
      </c>
      <c r="C93" s="3"/>
      <c r="D93" s="3"/>
      <c r="E93" s="3">
        <f t="shared" si="11"/>
        <v>81.900000000000006</v>
      </c>
      <c r="F93" s="3">
        <f>(E93/100)*'Data &amp; ANOVA'!$S$7</f>
        <v>0.18647709810726582</v>
      </c>
      <c r="G93" s="3">
        <f>'Data &amp; ANOVA'!$S$7-F93</f>
        <v>4.1211666370470218E-2</v>
      </c>
      <c r="H93" s="3">
        <f t="shared" si="12"/>
        <v>1.7092582477163114</v>
      </c>
      <c r="I93" s="25"/>
      <c r="J93" s="17"/>
      <c r="K93" s="17"/>
      <c r="L93" s="17"/>
      <c r="M93" s="17"/>
      <c r="N93" s="17"/>
      <c r="O93" s="17"/>
      <c r="P93" s="17"/>
      <c r="Q93" s="25"/>
      <c r="R93" s="17"/>
      <c r="S93" s="17"/>
      <c r="T93" s="17"/>
      <c r="U93" s="17"/>
      <c r="V93" s="17"/>
      <c r="W93" s="17"/>
      <c r="X93" s="17"/>
      <c r="Y93" s="25"/>
      <c r="Z93" s="17"/>
      <c r="AA93" s="17"/>
      <c r="AB93" s="17"/>
      <c r="AC93" s="17"/>
      <c r="AD93" s="17"/>
      <c r="AE93" s="17"/>
      <c r="AF93" s="17"/>
      <c r="AG93" s="25"/>
      <c r="AH93" s="17"/>
      <c r="AI93" s="17"/>
      <c r="AJ93" s="17"/>
      <c r="AK93" s="17"/>
      <c r="AL93" s="17"/>
      <c r="AM93" s="17"/>
      <c r="AN93" s="17"/>
      <c r="AO93" s="25"/>
      <c r="AP93" s="25"/>
      <c r="AQ93" s="25"/>
      <c r="AR93" s="25"/>
      <c r="AS93" s="25"/>
    </row>
    <row r="94" spans="2:45" x14ac:dyDescent="0.25">
      <c r="B94" s="52">
        <f t="shared" si="10"/>
        <v>13.370303030303035</v>
      </c>
      <c r="C94" s="3"/>
      <c r="D94" s="3"/>
      <c r="E94" s="3">
        <f t="shared" si="11"/>
        <v>84.8</v>
      </c>
      <c r="F94" s="3">
        <f>(E94/100)*'Data &amp; ANOVA'!$S$7</f>
        <v>0.19308007227712015</v>
      </c>
      <c r="G94" s="3">
        <f>'Data &amp; ANOVA'!$S$7-F94</f>
        <v>3.4608692200615881E-2</v>
      </c>
      <c r="H94" s="3">
        <f t="shared" si="12"/>
        <v>1.8838747581358606</v>
      </c>
      <c r="I94" s="25"/>
      <c r="J94" s="17"/>
      <c r="K94" s="17"/>
      <c r="L94" s="17"/>
      <c r="M94" s="17"/>
      <c r="N94" s="17"/>
      <c r="O94" s="17"/>
      <c r="P94" s="17"/>
      <c r="Q94" s="25"/>
      <c r="R94" s="17"/>
      <c r="S94" s="17"/>
      <c r="T94" s="17"/>
      <c r="U94" s="17"/>
      <c r="V94" s="17"/>
      <c r="W94" s="17"/>
      <c r="X94" s="17"/>
      <c r="Y94" s="25"/>
      <c r="Z94" s="17"/>
      <c r="AA94" s="17"/>
      <c r="AB94" s="17"/>
      <c r="AC94" s="17"/>
      <c r="AD94" s="17"/>
      <c r="AE94" s="17"/>
      <c r="AF94" s="17"/>
      <c r="AG94" s="25"/>
      <c r="AH94" s="17"/>
      <c r="AI94" s="17"/>
      <c r="AJ94" s="17"/>
      <c r="AK94" s="17"/>
      <c r="AL94" s="17"/>
      <c r="AM94" s="17"/>
      <c r="AN94" s="17"/>
      <c r="AO94" s="25"/>
      <c r="AP94" s="25"/>
      <c r="AQ94" s="25"/>
      <c r="AR94" s="25"/>
      <c r="AS94" s="25"/>
    </row>
    <row r="95" spans="2:45" x14ac:dyDescent="0.25">
      <c r="B95" s="52">
        <f t="shared" si="10"/>
        <v>13.884545454545458</v>
      </c>
      <c r="C95" s="3"/>
      <c r="D95" s="3"/>
      <c r="E95" s="3">
        <f t="shared" si="11"/>
        <v>87.4</v>
      </c>
      <c r="F95" s="3">
        <f>(E95/100)*'Data &amp; ANOVA'!$S$7</f>
        <v>0.19899998015354131</v>
      </c>
      <c r="G95" s="3">
        <f>'Data &amp; ANOVA'!$S$7-F95</f>
        <v>2.8688784324194722E-2</v>
      </c>
      <c r="H95" s="3">
        <f t="shared" si="12"/>
        <v>2.0714733720306597</v>
      </c>
      <c r="I95" s="25"/>
      <c r="J95" s="17"/>
      <c r="K95" s="17"/>
      <c r="L95" s="17"/>
      <c r="M95" s="17"/>
      <c r="N95" s="17"/>
      <c r="O95" s="17"/>
      <c r="P95" s="17"/>
      <c r="Q95" s="25"/>
      <c r="R95" s="17"/>
      <c r="S95" s="17"/>
      <c r="T95" s="17"/>
      <c r="U95" s="17"/>
      <c r="V95" s="17"/>
      <c r="W95" s="17"/>
      <c r="X95" s="17"/>
      <c r="Y95" s="25"/>
      <c r="Z95" s="17"/>
      <c r="AA95" s="17"/>
      <c r="AB95" s="17"/>
      <c r="AC95" s="17"/>
      <c r="AD95" s="17"/>
      <c r="AE95" s="17"/>
      <c r="AF95" s="17"/>
      <c r="AG95" s="25"/>
      <c r="AH95" s="17"/>
      <c r="AI95" s="17"/>
      <c r="AJ95" s="17"/>
      <c r="AK95" s="17"/>
      <c r="AL95" s="17"/>
      <c r="AM95" s="17"/>
      <c r="AN95" s="17"/>
      <c r="AO95" s="25"/>
      <c r="AP95" s="25"/>
      <c r="AQ95" s="25"/>
      <c r="AR95" s="25"/>
      <c r="AS95" s="25"/>
    </row>
    <row r="96" spans="2:45" x14ac:dyDescent="0.25">
      <c r="B96" s="52">
        <f t="shared" si="10"/>
        <v>14.398787878787882</v>
      </c>
      <c r="C96" s="3"/>
      <c r="D96" s="3"/>
      <c r="E96" s="3">
        <f t="shared" si="11"/>
        <v>89.8</v>
      </c>
      <c r="F96" s="3">
        <f>(E96/100)*'Data &amp; ANOVA'!$S$7</f>
        <v>0.20446451050100697</v>
      </c>
      <c r="G96" s="3">
        <f>'Data &amp; ANOVA'!$S$7-F96</f>
        <v>2.3224253976729059E-2</v>
      </c>
      <c r="H96" s="3">
        <f t="shared" si="12"/>
        <v>2.2827824656978666</v>
      </c>
      <c r="I96" s="25"/>
      <c r="J96" s="17"/>
      <c r="K96" s="17"/>
      <c r="L96" s="17"/>
      <c r="M96" s="17"/>
      <c r="N96" s="17"/>
      <c r="O96" s="17"/>
      <c r="P96" s="17"/>
      <c r="Q96" s="25"/>
      <c r="R96" s="17"/>
      <c r="S96" s="17"/>
      <c r="T96" s="17"/>
      <c r="U96" s="17"/>
      <c r="V96" s="17"/>
      <c r="W96" s="17"/>
      <c r="X96" s="17"/>
      <c r="Y96" s="25"/>
      <c r="Z96" s="17"/>
      <c r="AA96" s="17"/>
      <c r="AB96" s="17"/>
      <c r="AC96" s="17"/>
      <c r="AD96" s="17"/>
      <c r="AE96" s="17"/>
      <c r="AF96" s="17"/>
      <c r="AG96" s="25"/>
      <c r="AH96" s="17"/>
      <c r="AI96" s="17"/>
      <c r="AJ96" s="17"/>
      <c r="AK96" s="17"/>
      <c r="AL96" s="17"/>
      <c r="AM96" s="17"/>
      <c r="AN96" s="17"/>
      <c r="AO96" s="25"/>
      <c r="AP96" s="25"/>
      <c r="AQ96" s="25"/>
      <c r="AR96" s="25"/>
      <c r="AS96" s="25"/>
    </row>
    <row r="97" spans="2:45" x14ac:dyDescent="0.25">
      <c r="B97" s="52">
        <f t="shared" si="10"/>
        <v>14.913030303030308</v>
      </c>
      <c r="C97" s="3"/>
      <c r="D97" s="3"/>
      <c r="E97" s="3">
        <f t="shared" si="11"/>
        <v>92.1</v>
      </c>
      <c r="F97" s="3">
        <f>(E97/100)*'Data &amp; ANOVA'!$S$7</f>
        <v>0.20970135208399487</v>
      </c>
      <c r="G97" s="3">
        <f>'Data &amp; ANOVA'!$S$7-F97</f>
        <v>1.7987412393741159E-2</v>
      </c>
      <c r="H97" s="3">
        <f t="shared" si="12"/>
        <v>2.5383074265151149</v>
      </c>
      <c r="I97" s="25"/>
      <c r="J97" s="17"/>
      <c r="K97" s="17"/>
      <c r="L97" s="17"/>
      <c r="M97" s="17"/>
      <c r="N97" s="17"/>
      <c r="O97" s="17"/>
      <c r="P97" s="17"/>
      <c r="Q97" s="25"/>
      <c r="R97" s="17"/>
      <c r="S97" s="17"/>
      <c r="T97" s="17"/>
      <c r="U97" s="17"/>
      <c r="V97" s="17"/>
      <c r="W97" s="17"/>
      <c r="X97" s="17"/>
      <c r="Y97" s="25"/>
      <c r="Z97" s="17"/>
      <c r="AA97" s="17"/>
      <c r="AB97" s="17"/>
      <c r="AC97" s="17"/>
      <c r="AD97" s="17"/>
      <c r="AE97" s="17"/>
      <c r="AF97" s="17"/>
      <c r="AG97" s="25"/>
      <c r="AH97" s="17"/>
      <c r="AI97" s="17"/>
      <c r="AJ97" s="17"/>
      <c r="AK97" s="17"/>
      <c r="AL97" s="17"/>
      <c r="AM97" s="17"/>
      <c r="AN97" s="17"/>
      <c r="AO97" s="25"/>
      <c r="AP97" s="25"/>
      <c r="AQ97" s="25"/>
      <c r="AR97" s="25"/>
      <c r="AS97" s="25"/>
    </row>
    <row r="98" spans="2:45" x14ac:dyDescent="0.25">
      <c r="B98" s="52">
        <f t="shared" si="10"/>
        <v>15.427272727272731</v>
      </c>
      <c r="C98" s="3"/>
      <c r="D98" s="3"/>
      <c r="E98" s="3">
        <f t="shared" si="11"/>
        <v>94.3</v>
      </c>
      <c r="F98" s="3">
        <f>(E98/100)*'Data &amp; ANOVA'!$S$7</f>
        <v>0.21471050490250507</v>
      </c>
      <c r="G98" s="3">
        <f>'Data &amp; ANOVA'!$S$7-F98</f>
        <v>1.2978259575230966E-2</v>
      </c>
      <c r="H98" s="3">
        <f t="shared" si="12"/>
        <v>2.8647040111475861</v>
      </c>
      <c r="I98" s="25"/>
      <c r="J98" s="17"/>
      <c r="K98" s="17"/>
      <c r="L98" s="17"/>
      <c r="M98" s="17"/>
      <c r="N98" s="17"/>
      <c r="O98" s="17"/>
      <c r="P98" s="17"/>
      <c r="Q98" s="25"/>
      <c r="R98" s="17"/>
      <c r="S98" s="17"/>
      <c r="T98" s="17"/>
      <c r="U98" s="17"/>
      <c r="V98" s="17"/>
      <c r="W98" s="17"/>
      <c r="X98" s="17"/>
      <c r="Y98" s="25"/>
      <c r="Z98" s="17"/>
      <c r="AA98" s="17"/>
      <c r="AB98" s="17"/>
      <c r="AC98" s="17"/>
      <c r="AD98" s="17"/>
      <c r="AE98" s="17"/>
      <c r="AF98" s="17"/>
      <c r="AG98" s="25"/>
      <c r="AH98" s="17"/>
      <c r="AI98" s="17"/>
      <c r="AJ98" s="17"/>
      <c r="AK98" s="17"/>
      <c r="AL98" s="17"/>
      <c r="AM98" s="17"/>
      <c r="AN98" s="17"/>
      <c r="AO98" s="25"/>
      <c r="AP98" s="25"/>
      <c r="AQ98" s="25"/>
      <c r="AR98" s="25"/>
      <c r="AS98" s="25"/>
    </row>
    <row r="99" spans="2:45" x14ac:dyDescent="0.25">
      <c r="B99" s="52">
        <f t="shared" si="10"/>
        <v>15.941515151515157</v>
      </c>
      <c r="C99" s="3"/>
      <c r="D99" s="3"/>
      <c r="E99" s="3">
        <f t="shared" si="11"/>
        <v>96.4</v>
      </c>
      <c r="F99" s="3">
        <f>(E99/100)*'Data &amp; ANOVA'!$S$7</f>
        <v>0.21949196895653755</v>
      </c>
      <c r="G99" s="3">
        <f>'Data &amp; ANOVA'!$S$7-F99</f>
        <v>8.19679552119848E-3</v>
      </c>
      <c r="H99" s="3">
        <f t="shared" si="12"/>
        <v>3.3242363405260291</v>
      </c>
      <c r="I99" s="25"/>
      <c r="J99" s="17"/>
      <c r="K99" s="17"/>
      <c r="L99" s="17"/>
      <c r="M99" s="17"/>
      <c r="N99" s="17"/>
      <c r="O99" s="17"/>
      <c r="P99" s="17"/>
      <c r="Q99" s="25"/>
      <c r="R99" s="17"/>
      <c r="S99" s="17"/>
      <c r="T99" s="17"/>
      <c r="U99" s="17"/>
      <c r="V99" s="17"/>
      <c r="W99" s="17"/>
      <c r="X99" s="17"/>
      <c r="Y99" s="25"/>
      <c r="Z99" s="17"/>
      <c r="AA99" s="17"/>
      <c r="AB99" s="17"/>
      <c r="AC99" s="17"/>
      <c r="AD99" s="17"/>
      <c r="AE99" s="17"/>
      <c r="AF99" s="17"/>
      <c r="AG99" s="25"/>
      <c r="AH99" s="17"/>
      <c r="AI99" s="17"/>
      <c r="AJ99" s="17"/>
      <c r="AK99" s="17"/>
      <c r="AL99" s="17"/>
      <c r="AM99" s="17"/>
      <c r="AN99" s="17"/>
      <c r="AO99" s="25"/>
      <c r="AP99" s="25"/>
      <c r="AQ99" s="25"/>
      <c r="AR99" s="25"/>
      <c r="AS99" s="25"/>
    </row>
    <row r="100" spans="2:45" x14ac:dyDescent="0.25">
      <c r="B100" s="52">
        <f t="shared" si="10"/>
        <v>16.45575757575758</v>
      </c>
      <c r="C100" s="3"/>
      <c r="D100" s="3"/>
      <c r="E100" s="3">
        <f t="shared" si="11"/>
        <v>98.3</v>
      </c>
      <c r="F100" s="3">
        <f>(E100/100)*'Data &amp; ANOVA'!$S$7</f>
        <v>0.22381805548161451</v>
      </c>
      <c r="G100" s="3">
        <f>'Data &amp; ANOVA'!$S$7-F100</f>
        <v>3.8707089961215191E-3</v>
      </c>
      <c r="H100" s="3">
        <f t="shared" si="12"/>
        <v>4.0745419349259189</v>
      </c>
      <c r="I100" s="25"/>
      <c r="J100" s="17"/>
      <c r="K100" s="17"/>
      <c r="L100" s="17"/>
      <c r="M100" s="17"/>
      <c r="N100" s="17"/>
      <c r="O100" s="17"/>
      <c r="P100" s="17"/>
      <c r="Q100" s="25"/>
      <c r="R100" s="17"/>
      <c r="S100" s="17"/>
      <c r="T100" s="17"/>
      <c r="U100" s="17"/>
      <c r="V100" s="17"/>
      <c r="W100" s="17"/>
      <c r="X100" s="17"/>
      <c r="Y100" s="25"/>
      <c r="Z100" s="17"/>
      <c r="AA100" s="17"/>
      <c r="AB100" s="17"/>
      <c r="AC100" s="17"/>
      <c r="AD100" s="17"/>
      <c r="AE100" s="17"/>
      <c r="AF100" s="17"/>
      <c r="AG100" s="25"/>
      <c r="AH100" s="17"/>
      <c r="AI100" s="17"/>
      <c r="AJ100" s="17"/>
      <c r="AK100" s="17"/>
      <c r="AL100" s="17"/>
      <c r="AM100" s="17"/>
      <c r="AN100" s="17"/>
      <c r="AO100" s="25"/>
      <c r="AP100" s="25"/>
      <c r="AQ100" s="25"/>
      <c r="AR100" s="25"/>
      <c r="AS100" s="25"/>
    </row>
    <row r="101" spans="2:45" x14ac:dyDescent="0.25">
      <c r="B101" s="28">
        <f t="shared" si="10"/>
        <v>16.970000000000006</v>
      </c>
      <c r="C101" s="28"/>
      <c r="D101" s="28"/>
      <c r="E101" s="28">
        <f t="shared" si="11"/>
        <v>100</v>
      </c>
      <c r="F101" s="28">
        <f>(E101/100)*'Data &amp; ANOVA'!$S$7</f>
        <v>0.22768876447773603</v>
      </c>
      <c r="G101" s="28">
        <f>'Data &amp; ANOVA'!$S$7-F101</f>
        <v>0</v>
      </c>
      <c r="H101" s="28" t="e">
        <f t="shared" si="12"/>
        <v>#DIV/0!</v>
      </c>
      <c r="I101" s="25"/>
      <c r="J101" s="17"/>
      <c r="K101" s="17"/>
      <c r="L101" s="17"/>
      <c r="M101" s="17"/>
      <c r="N101" s="17"/>
      <c r="O101" s="17"/>
      <c r="P101" s="17"/>
      <c r="Q101" s="25"/>
      <c r="R101" s="17"/>
      <c r="S101" s="17"/>
      <c r="T101" s="17"/>
      <c r="U101" s="17"/>
      <c r="V101" s="17"/>
      <c r="W101" s="17"/>
      <c r="X101" s="17"/>
      <c r="Y101" s="25"/>
      <c r="Z101" s="17"/>
      <c r="AA101" s="17"/>
      <c r="AB101" s="17"/>
      <c r="AC101" s="17"/>
      <c r="AD101" s="17"/>
      <c r="AE101" s="17"/>
      <c r="AF101" s="17"/>
      <c r="AG101" s="25"/>
      <c r="AH101" s="17"/>
      <c r="AI101" s="17"/>
      <c r="AJ101" s="17"/>
      <c r="AK101" s="17"/>
      <c r="AL101" s="17"/>
      <c r="AM101" s="17"/>
      <c r="AN101" s="17"/>
      <c r="AO101" s="25"/>
      <c r="AP101" s="25"/>
      <c r="AQ101" s="25"/>
      <c r="AR101" s="25"/>
      <c r="AS101" s="25"/>
    </row>
    <row r="102" spans="2:45" x14ac:dyDescent="0.25">
      <c r="B102" s="17"/>
      <c r="C102" s="17"/>
      <c r="D102" s="17"/>
      <c r="E102" s="17"/>
      <c r="F102" s="17"/>
      <c r="G102" s="17"/>
      <c r="H102" s="17"/>
      <c r="I102" s="25"/>
      <c r="J102" s="17"/>
      <c r="K102" s="17"/>
      <c r="L102" s="17"/>
      <c r="M102" s="17"/>
      <c r="N102" s="17"/>
      <c r="O102" s="17"/>
      <c r="P102" s="17"/>
      <c r="Q102" s="25"/>
      <c r="R102" s="17"/>
      <c r="S102" s="17"/>
      <c r="T102" s="17"/>
      <c r="U102" s="17"/>
      <c r="V102" s="17"/>
      <c r="W102" s="17"/>
      <c r="X102" s="17"/>
      <c r="Y102" s="25"/>
      <c r="Z102" s="17"/>
      <c r="AA102" s="17"/>
      <c r="AB102" s="17"/>
      <c r="AC102" s="17"/>
      <c r="AD102" s="17"/>
      <c r="AE102" s="17"/>
      <c r="AF102" s="17"/>
      <c r="AG102" s="25"/>
      <c r="AH102" s="17"/>
      <c r="AI102" s="17"/>
      <c r="AJ102" s="17"/>
      <c r="AK102" s="17"/>
      <c r="AL102" s="17"/>
      <c r="AM102" s="17"/>
      <c r="AN102" s="17"/>
      <c r="AO102" s="25"/>
      <c r="AP102" s="25"/>
      <c r="AQ102" s="25"/>
      <c r="AR102" s="25"/>
      <c r="AS102" s="25"/>
    </row>
    <row r="103" spans="2:45" x14ac:dyDescent="0.25">
      <c r="B103" s="17"/>
      <c r="C103" s="17"/>
      <c r="D103" s="17"/>
      <c r="E103" s="17"/>
      <c r="F103" s="17"/>
      <c r="G103" s="17"/>
      <c r="H103" s="17"/>
      <c r="I103" s="25"/>
      <c r="J103" s="17"/>
      <c r="K103" s="17"/>
      <c r="L103" s="17"/>
      <c r="M103" s="17"/>
      <c r="N103" s="17"/>
      <c r="O103" s="17"/>
      <c r="P103" s="17"/>
      <c r="Q103" s="25"/>
      <c r="R103" s="17"/>
      <c r="S103" s="17"/>
      <c r="T103" s="17"/>
      <c r="U103" s="17"/>
      <c r="V103" s="17"/>
      <c r="W103" s="17"/>
      <c r="X103" s="17"/>
      <c r="Y103" s="25"/>
      <c r="Z103" s="17"/>
      <c r="AA103" s="17"/>
      <c r="AB103" s="17"/>
      <c r="AC103" s="17"/>
      <c r="AD103" s="17"/>
      <c r="AE103" s="17"/>
      <c r="AF103" s="17"/>
      <c r="AG103" s="25"/>
      <c r="AH103" s="17"/>
      <c r="AI103" s="17"/>
      <c r="AJ103" s="17"/>
      <c r="AK103" s="17"/>
      <c r="AL103" s="17"/>
      <c r="AM103" s="17"/>
      <c r="AN103" s="17"/>
      <c r="AO103" s="25"/>
      <c r="AP103" s="25"/>
      <c r="AQ103" s="25"/>
      <c r="AR103" s="25"/>
      <c r="AS103" s="25"/>
    </row>
    <row r="104" spans="2:45" x14ac:dyDescent="0.25">
      <c r="B104" s="17"/>
      <c r="C104" s="17"/>
      <c r="D104" s="17"/>
      <c r="E104" s="17"/>
      <c r="F104" s="17"/>
      <c r="G104" s="17"/>
      <c r="H104" s="17"/>
      <c r="I104" s="25"/>
      <c r="J104" s="17"/>
      <c r="K104" s="17"/>
      <c r="L104" s="17"/>
      <c r="M104" s="17"/>
      <c r="N104" s="17"/>
      <c r="O104" s="17"/>
      <c r="P104" s="17"/>
      <c r="Q104" s="25"/>
      <c r="R104" s="17"/>
      <c r="S104" s="17"/>
      <c r="T104" s="17"/>
      <c r="U104" s="17"/>
      <c r="V104" s="17"/>
      <c r="W104" s="17"/>
      <c r="X104" s="17"/>
      <c r="Y104" s="25"/>
      <c r="Z104" s="17"/>
      <c r="AA104" s="17"/>
      <c r="AB104" s="17"/>
      <c r="AC104" s="17"/>
      <c r="AD104" s="17"/>
      <c r="AE104" s="17"/>
      <c r="AF104" s="17"/>
      <c r="AG104" s="25"/>
      <c r="AH104" s="17"/>
      <c r="AI104" s="17"/>
      <c r="AJ104" s="17"/>
      <c r="AK104" s="17"/>
      <c r="AL104" s="17"/>
      <c r="AM104" s="17"/>
      <c r="AN104" s="17"/>
      <c r="AO104" s="25"/>
      <c r="AP104" s="25"/>
      <c r="AQ104" s="25"/>
      <c r="AR104" s="25"/>
      <c r="AS104" s="25"/>
    </row>
    <row r="105" spans="2:45" x14ac:dyDescent="0.25">
      <c r="B105" s="16"/>
      <c r="C105" s="16"/>
      <c r="D105" s="16"/>
      <c r="E105" s="16"/>
      <c r="F105" s="16"/>
      <c r="G105" s="16"/>
      <c r="H105" s="16"/>
      <c r="J105" s="17"/>
      <c r="K105" s="17"/>
      <c r="L105" s="17"/>
      <c r="M105" s="17"/>
      <c r="N105" s="17"/>
      <c r="O105" s="17"/>
      <c r="P105" s="17"/>
      <c r="R105" s="16"/>
      <c r="S105" s="16"/>
      <c r="T105" s="16"/>
      <c r="U105" s="16"/>
      <c r="V105" s="16"/>
      <c r="W105" s="16"/>
      <c r="X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</row>
    <row r="106" spans="2:45" x14ac:dyDescent="0.25">
      <c r="B106" s="16"/>
      <c r="C106" s="16"/>
      <c r="D106" s="16"/>
      <c r="E106" s="16"/>
      <c r="F106" s="16"/>
      <c r="G106" s="16"/>
      <c r="H106" s="16"/>
      <c r="J106" s="17"/>
      <c r="K106" s="17"/>
      <c r="L106" s="17"/>
      <c r="M106" s="17"/>
      <c r="N106" s="17"/>
      <c r="O106" s="17"/>
      <c r="P106" s="17"/>
      <c r="R106" s="16"/>
      <c r="S106" s="16"/>
      <c r="T106" s="16"/>
      <c r="U106" s="16"/>
      <c r="V106" s="16"/>
      <c r="W106" s="16"/>
      <c r="X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6"/>
      <c r="AM106" s="16"/>
      <c r="AN106" s="16"/>
    </row>
    <row r="107" spans="2:45" x14ac:dyDescent="0.25">
      <c r="B107" s="16"/>
      <c r="C107" s="16"/>
      <c r="D107" s="16"/>
      <c r="E107" s="16"/>
      <c r="F107" s="16"/>
      <c r="G107" s="16"/>
      <c r="H107" s="16"/>
      <c r="J107" s="17"/>
      <c r="K107" s="17"/>
      <c r="L107" s="17"/>
      <c r="M107" s="17"/>
      <c r="N107" s="17"/>
      <c r="O107" s="17"/>
      <c r="P107" s="17"/>
      <c r="R107" s="16"/>
      <c r="S107" s="16"/>
      <c r="T107" s="16"/>
      <c r="U107" s="16"/>
      <c r="V107" s="16"/>
      <c r="W107" s="16"/>
      <c r="X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/>
      <c r="AM107" s="16"/>
      <c r="AN107" s="16"/>
    </row>
    <row r="122" spans="2:40" ht="28.5" x14ac:dyDescent="0.45">
      <c r="B122" s="99" t="s">
        <v>50</v>
      </c>
      <c r="C122" s="99"/>
      <c r="D122" s="99"/>
      <c r="E122" s="99"/>
      <c r="F122" s="99"/>
      <c r="G122" s="99"/>
      <c r="H122" s="99"/>
      <c r="J122" s="99" t="s">
        <v>49</v>
      </c>
      <c r="K122" s="99"/>
      <c r="L122" s="99"/>
      <c r="M122" s="99"/>
      <c r="N122" s="99"/>
      <c r="O122" s="99"/>
      <c r="P122" s="99"/>
      <c r="R122" s="99" t="s">
        <v>48</v>
      </c>
      <c r="S122" s="99"/>
      <c r="T122" s="99"/>
      <c r="U122" s="99"/>
      <c r="V122" s="99"/>
      <c r="W122" s="99"/>
      <c r="X122" s="99"/>
      <c r="Z122" s="99" t="s">
        <v>47</v>
      </c>
      <c r="AA122" s="99"/>
      <c r="AB122" s="99"/>
      <c r="AC122" s="99"/>
      <c r="AD122" s="99"/>
      <c r="AE122" s="99"/>
      <c r="AF122" s="99"/>
      <c r="AH122" s="99" t="s">
        <v>46</v>
      </c>
      <c r="AI122" s="99"/>
      <c r="AJ122" s="99"/>
      <c r="AK122" s="99"/>
      <c r="AL122" s="99"/>
      <c r="AM122" s="99"/>
      <c r="AN122" s="99"/>
    </row>
    <row r="123" spans="2:40" ht="21" x14ac:dyDescent="0.35">
      <c r="B123" s="10" t="s">
        <v>0</v>
      </c>
      <c r="C123" s="2"/>
      <c r="D123" s="10">
        <f>D63</f>
        <v>0.4</v>
      </c>
      <c r="E123" s="10" t="s">
        <v>1</v>
      </c>
      <c r="F123" s="11" t="s">
        <v>3</v>
      </c>
      <c r="G123" s="10">
        <v>0.16701199999999999</v>
      </c>
      <c r="H123" s="10" t="s">
        <v>30</v>
      </c>
      <c r="J123" s="10" t="s">
        <v>0</v>
      </c>
      <c r="K123" s="2"/>
      <c r="L123" s="10">
        <f>D123</f>
        <v>0.4</v>
      </c>
      <c r="M123" s="10" t="s">
        <v>1</v>
      </c>
      <c r="N123" s="11" t="s">
        <v>3</v>
      </c>
      <c r="O123" s="10">
        <v>0.24082200000000001</v>
      </c>
      <c r="P123" s="10" t="s">
        <v>30</v>
      </c>
      <c r="R123" s="10" t="s">
        <v>0</v>
      </c>
      <c r="S123" s="2"/>
      <c r="T123" s="10">
        <f>D123</f>
        <v>0.4</v>
      </c>
      <c r="U123" s="10" t="s">
        <v>1</v>
      </c>
      <c r="V123" s="11" t="s">
        <v>3</v>
      </c>
      <c r="W123" s="10">
        <v>0.25017400000000001</v>
      </c>
      <c r="X123" s="10" t="s">
        <v>30</v>
      </c>
      <c r="Z123" s="10" t="s">
        <v>0</v>
      </c>
      <c r="AA123" s="2"/>
      <c r="AB123" s="10">
        <f>D123</f>
        <v>0.4</v>
      </c>
      <c r="AC123" s="10" t="s">
        <v>1</v>
      </c>
      <c r="AD123" s="11" t="s">
        <v>3</v>
      </c>
      <c r="AE123" s="10">
        <v>0.29063899999999998</v>
      </c>
      <c r="AF123" s="10" t="s">
        <v>30</v>
      </c>
      <c r="AH123" s="10" t="s">
        <v>0</v>
      </c>
      <c r="AI123" s="2"/>
      <c r="AJ123" s="10">
        <f>D123</f>
        <v>0.4</v>
      </c>
      <c r="AK123" s="10" t="s">
        <v>1</v>
      </c>
      <c r="AL123" s="11" t="s">
        <v>3</v>
      </c>
      <c r="AM123" s="10">
        <v>0.28918300000000002</v>
      </c>
      <c r="AN123" s="10" t="s">
        <v>30</v>
      </c>
    </row>
    <row r="124" spans="2:40" ht="21" x14ac:dyDescent="0.35">
      <c r="B124" s="10" t="s">
        <v>4</v>
      </c>
      <c r="C124" s="2"/>
      <c r="D124" s="12">
        <v>100</v>
      </c>
      <c r="E124" s="10" t="s">
        <v>5</v>
      </c>
      <c r="F124" s="11" t="s">
        <v>3</v>
      </c>
      <c r="G124" s="13">
        <f>G123*60</f>
        <v>10.020719999999999</v>
      </c>
      <c r="H124" s="10" t="s">
        <v>31</v>
      </c>
      <c r="J124" s="10" t="s">
        <v>4</v>
      </c>
      <c r="K124" s="2"/>
      <c r="L124" s="12">
        <v>200</v>
      </c>
      <c r="M124" s="10" t="s">
        <v>5</v>
      </c>
      <c r="N124" s="11" t="s">
        <v>3</v>
      </c>
      <c r="O124" s="13">
        <f>O123*60</f>
        <v>14.44932</v>
      </c>
      <c r="P124" s="10" t="s">
        <v>31</v>
      </c>
      <c r="R124" s="10" t="s">
        <v>4</v>
      </c>
      <c r="S124" s="2"/>
      <c r="T124" s="12">
        <v>300</v>
      </c>
      <c r="U124" s="10" t="s">
        <v>5</v>
      </c>
      <c r="V124" s="11" t="s">
        <v>3</v>
      </c>
      <c r="W124" s="13">
        <f>W123*60</f>
        <v>15.010440000000001</v>
      </c>
      <c r="X124" s="10" t="s">
        <v>31</v>
      </c>
      <c r="Z124" s="10" t="s">
        <v>4</v>
      </c>
      <c r="AA124" s="2"/>
      <c r="AB124" s="12">
        <v>400</v>
      </c>
      <c r="AC124" s="10" t="s">
        <v>5</v>
      </c>
      <c r="AD124" s="11" t="s">
        <v>3</v>
      </c>
      <c r="AE124" s="13">
        <f>AE123*60</f>
        <v>17.43834</v>
      </c>
      <c r="AF124" s="10" t="s">
        <v>31</v>
      </c>
      <c r="AH124" s="10" t="s">
        <v>4</v>
      </c>
      <c r="AI124" s="2"/>
      <c r="AJ124" s="12">
        <v>500</v>
      </c>
      <c r="AK124" s="10" t="s">
        <v>5</v>
      </c>
      <c r="AL124" s="11" t="s">
        <v>3</v>
      </c>
      <c r="AM124" s="13">
        <f>AM123*60</f>
        <v>17.35098</v>
      </c>
      <c r="AN124" s="10" t="s">
        <v>31</v>
      </c>
    </row>
    <row r="125" spans="2:40" x14ac:dyDescent="0.25">
      <c r="B125" s="2"/>
      <c r="C125" s="2"/>
      <c r="D125" s="2"/>
      <c r="E125" s="2"/>
      <c r="F125" s="2"/>
      <c r="G125" s="2"/>
      <c r="H125" s="6" t="s">
        <v>2</v>
      </c>
      <c r="J125" s="2"/>
      <c r="K125" s="2"/>
      <c r="L125" s="2"/>
      <c r="M125" s="2"/>
      <c r="N125" s="2"/>
      <c r="O125" s="2"/>
      <c r="P125" s="6" t="s">
        <v>2</v>
      </c>
      <c r="R125" s="2"/>
      <c r="S125" s="2"/>
      <c r="T125" s="2"/>
      <c r="U125" s="2"/>
      <c r="V125" s="2"/>
      <c r="W125" s="2"/>
      <c r="X125" s="6" t="s">
        <v>2</v>
      </c>
      <c r="Z125" s="2"/>
      <c r="AA125" s="2"/>
      <c r="AB125" s="2"/>
      <c r="AC125" s="2"/>
      <c r="AD125" s="2"/>
      <c r="AE125" s="2"/>
      <c r="AF125" s="6" t="s">
        <v>2</v>
      </c>
      <c r="AH125" s="2"/>
      <c r="AI125" s="2"/>
      <c r="AJ125" s="2"/>
      <c r="AK125" s="2"/>
      <c r="AL125" s="2"/>
      <c r="AM125" s="2"/>
      <c r="AN125" s="6" t="s">
        <v>2</v>
      </c>
    </row>
    <row r="126" spans="2:40" x14ac:dyDescent="0.25">
      <c r="B126" s="2"/>
      <c r="C126" s="2"/>
      <c r="D126" s="2"/>
      <c r="E126" s="2"/>
      <c r="F126" s="2"/>
      <c r="G126" s="6"/>
      <c r="H126" s="2">
        <f>'Data &amp; ANOVA'!$S$7-F128</f>
        <v>0.22768876447773603</v>
      </c>
      <c r="J126" s="2"/>
      <c r="K126" s="2"/>
      <c r="L126" s="2"/>
      <c r="M126" s="2"/>
      <c r="N126" s="2"/>
      <c r="O126" s="6"/>
      <c r="P126" s="2">
        <f>'Data &amp; ANOVA'!$S$7-N128</f>
        <v>0.22768876447773603</v>
      </c>
      <c r="R126" s="2"/>
      <c r="S126" s="2"/>
      <c r="T126" s="2"/>
      <c r="U126" s="2"/>
      <c r="V126" s="2"/>
      <c r="W126" s="6"/>
      <c r="X126" s="2">
        <f>'Data &amp; ANOVA'!$S$7-V128</f>
        <v>0.22768876447773603</v>
      </c>
      <c r="Z126" s="2"/>
      <c r="AA126" s="2"/>
      <c r="AB126" s="2"/>
      <c r="AC126" s="2"/>
      <c r="AD126" s="2"/>
      <c r="AE126" s="6"/>
      <c r="AF126" s="2">
        <f>'Data &amp; ANOVA'!$S$7-AD128</f>
        <v>0.22768876447773603</v>
      </c>
      <c r="AH126" s="2"/>
      <c r="AI126" s="2"/>
      <c r="AJ126" s="2"/>
      <c r="AK126" s="2"/>
      <c r="AL126" s="2"/>
      <c r="AM126" s="6"/>
      <c r="AN126" s="2">
        <f>'Data &amp; ANOVA'!$S$7-AL128</f>
        <v>0.22768876447773603</v>
      </c>
    </row>
    <row r="127" spans="2:40" x14ac:dyDescent="0.25">
      <c r="B127" s="6" t="s">
        <v>21</v>
      </c>
      <c r="C127" s="6"/>
      <c r="D127" s="2"/>
      <c r="E127" s="7" t="s">
        <v>35</v>
      </c>
      <c r="F127" s="7" t="s">
        <v>6</v>
      </c>
      <c r="G127" s="7" t="s">
        <v>7</v>
      </c>
      <c r="H127" s="7" t="s">
        <v>8</v>
      </c>
      <c r="J127" s="6" t="s">
        <v>21</v>
      </c>
      <c r="K127" s="6"/>
      <c r="L127" s="2"/>
      <c r="M127" s="7" t="s">
        <v>35</v>
      </c>
      <c r="N127" s="7" t="s">
        <v>6</v>
      </c>
      <c r="O127" s="7" t="s">
        <v>7</v>
      </c>
      <c r="P127" s="7" t="s">
        <v>8</v>
      </c>
      <c r="R127" s="6" t="s">
        <v>21</v>
      </c>
      <c r="S127" s="6"/>
      <c r="T127" s="2"/>
      <c r="U127" s="7" t="s">
        <v>35</v>
      </c>
      <c r="V127" s="7" t="s">
        <v>6</v>
      </c>
      <c r="W127" s="7" t="s">
        <v>7</v>
      </c>
      <c r="X127" s="7" t="s">
        <v>8</v>
      </c>
      <c r="Z127" s="6" t="s">
        <v>21</v>
      </c>
      <c r="AA127" s="6"/>
      <c r="AB127" s="2"/>
      <c r="AC127" s="7" t="s">
        <v>35</v>
      </c>
      <c r="AD127" s="7" t="s">
        <v>6</v>
      </c>
      <c r="AE127" s="7" t="s">
        <v>7</v>
      </c>
      <c r="AF127" s="7" t="s">
        <v>8</v>
      </c>
      <c r="AH127" s="6" t="s">
        <v>21</v>
      </c>
      <c r="AI127" s="6"/>
      <c r="AJ127" s="2"/>
      <c r="AK127" s="7" t="s">
        <v>35</v>
      </c>
      <c r="AL127" s="7" t="s">
        <v>6</v>
      </c>
      <c r="AM127" s="7" t="s">
        <v>7</v>
      </c>
      <c r="AN127" s="7" t="s">
        <v>8</v>
      </c>
    </row>
    <row r="128" spans="2:40" x14ac:dyDescent="0.25">
      <c r="B128" s="51">
        <f t="shared" ref="B128:B163" si="25">B24</f>
        <v>0</v>
      </c>
      <c r="C128" s="2"/>
      <c r="D128" s="2"/>
      <c r="E128" s="2">
        <f t="shared" ref="E128:E163" si="26">D24</f>
        <v>0</v>
      </c>
      <c r="F128" s="2">
        <f>(E128/100)*'Data &amp; ANOVA'!$S$7</f>
        <v>0</v>
      </c>
      <c r="G128" s="2">
        <f>'Data &amp; ANOVA'!$S$7-F128</f>
        <v>0.22768876447773603</v>
      </c>
      <c r="H128" s="2">
        <f t="shared" ref="H128:H163" si="27">LN($H$126/G128)</f>
        <v>0</v>
      </c>
      <c r="J128" s="51">
        <f t="shared" ref="J128:J152" si="28">J24</f>
        <v>0</v>
      </c>
      <c r="K128" s="2"/>
      <c r="L128" s="2"/>
      <c r="M128" s="2">
        <f t="shared" ref="M128:M152" si="29">L24</f>
        <v>0</v>
      </c>
      <c r="N128" s="2">
        <f>(M128/100)*'Data &amp; ANOVA'!$S$7</f>
        <v>0</v>
      </c>
      <c r="O128" s="2">
        <f>'Data &amp; ANOVA'!$S$7-N128</f>
        <v>0.22768876447773603</v>
      </c>
      <c r="P128" s="2">
        <f>LN($P$126/O128)</f>
        <v>0</v>
      </c>
      <c r="R128" s="51">
        <f t="shared" ref="R128:R151" si="30">R24</f>
        <v>0</v>
      </c>
      <c r="S128" s="2"/>
      <c r="T128" s="2"/>
      <c r="U128" s="2">
        <f t="shared" ref="U128:U151" si="31">T24</f>
        <v>0</v>
      </c>
      <c r="V128" s="2">
        <f>(U128/100)*'Data &amp; ANOVA'!$S$7</f>
        <v>0</v>
      </c>
      <c r="W128" s="2">
        <f>'Data &amp; ANOVA'!$S$7-V128</f>
        <v>0.22768876447773603</v>
      </c>
      <c r="X128" s="2">
        <f>LN($X$126/W128)</f>
        <v>0</v>
      </c>
      <c r="Z128" s="51">
        <f t="shared" ref="Z128:Z149" si="32">Z24</f>
        <v>0</v>
      </c>
      <c r="AA128" s="2"/>
      <c r="AB128" s="2"/>
      <c r="AC128" s="2">
        <f t="shared" ref="AC128:AC149" si="33">AB24</f>
        <v>0</v>
      </c>
      <c r="AD128" s="2">
        <f>(AC128/100)*'Data &amp; ANOVA'!$S$7</f>
        <v>0</v>
      </c>
      <c r="AE128" s="2">
        <f>'Data &amp; ANOVA'!$S$7-AD128</f>
        <v>0.22768876447773603</v>
      </c>
      <c r="AF128" s="2">
        <f>LN($AF$126/AE128)</f>
        <v>0</v>
      </c>
      <c r="AH128" s="51">
        <f t="shared" ref="AH128:AH148" si="34">AH24</f>
        <v>0</v>
      </c>
      <c r="AI128" s="2"/>
      <c r="AJ128" s="2"/>
      <c r="AK128" s="2">
        <f t="shared" ref="AK128:AK148" si="35">AJ24</f>
        <v>0</v>
      </c>
      <c r="AL128" s="2">
        <f>(AK128/100)*'Data &amp; ANOVA'!$S$7</f>
        <v>0</v>
      </c>
      <c r="AM128" s="2">
        <f>'Data &amp; ANOVA'!$S$7-AL128</f>
        <v>0.22768876447773603</v>
      </c>
      <c r="AN128" s="2">
        <f t="shared" ref="AN128:AN148" si="36">LN($H$126/AM128)</f>
        <v>0</v>
      </c>
    </row>
    <row r="129" spans="2:43" x14ac:dyDescent="0.25">
      <c r="B129" s="51">
        <f t="shared" si="25"/>
        <v>0.51424242424242439</v>
      </c>
      <c r="C129" s="2"/>
      <c r="D129" s="2"/>
      <c r="E129" s="2">
        <f t="shared" si="26"/>
        <v>0.2</v>
      </c>
      <c r="F129" s="2">
        <f>(E129/100)*'Data &amp; ANOVA'!$S$7</f>
        <v>4.5537752895547206E-4</v>
      </c>
      <c r="G129" s="2">
        <f>'Data &amp; ANOVA'!$S$7-F129</f>
        <v>0.22723338694878056</v>
      </c>
      <c r="H129" s="2">
        <f t="shared" si="27"/>
        <v>2.0020026706729687E-3</v>
      </c>
      <c r="J129" s="51">
        <f t="shared" si="28"/>
        <v>0.52086956521739136</v>
      </c>
      <c r="K129" s="2"/>
      <c r="L129" s="2"/>
      <c r="M129" s="2">
        <f t="shared" si="29"/>
        <v>0.2</v>
      </c>
      <c r="N129" s="2">
        <f>(M129/100)*'Data &amp; ANOVA'!$S$7</f>
        <v>4.5537752895547206E-4</v>
      </c>
      <c r="O129" s="2">
        <f>'Data &amp; ANOVA'!$S$7-N129</f>
        <v>0.22723338694878056</v>
      </c>
      <c r="P129" s="2">
        <f t="shared" ref="P129:P152" si="37">LN($P$126/O129)</f>
        <v>2.0020026706729687E-3</v>
      </c>
      <c r="R129" s="51">
        <f t="shared" si="30"/>
        <v>0.52799999999999991</v>
      </c>
      <c r="S129" s="2"/>
      <c r="T129" s="2"/>
      <c r="U129" s="2">
        <f t="shared" si="31"/>
        <v>0.4</v>
      </c>
      <c r="V129" s="2">
        <f>(U129/100)*'Data &amp; ANOVA'!$S$7</f>
        <v>9.1075505791094412E-4</v>
      </c>
      <c r="W129" s="2">
        <f>'Data &amp; ANOVA'!$S$7-V129</f>
        <v>0.22677800941982509</v>
      </c>
      <c r="X129" s="2">
        <f t="shared" ref="X129:X151" si="38">LN($X$126/W129)</f>
        <v>4.0080213975388678E-3</v>
      </c>
      <c r="Z129" s="51">
        <f t="shared" si="32"/>
        <v>0.51150000000000007</v>
      </c>
      <c r="AA129" s="2"/>
      <c r="AB129" s="2"/>
      <c r="AC129" s="2">
        <f t="shared" si="33"/>
        <v>0.9</v>
      </c>
      <c r="AD129" s="2">
        <f>(AC129/100)*'Data &amp; ANOVA'!$S$7</f>
        <v>2.0491988802996243E-3</v>
      </c>
      <c r="AE129" s="2">
        <f>'Data &amp; ANOVA'!$S$7-AD129</f>
        <v>0.22563956559743642</v>
      </c>
      <c r="AF129" s="2">
        <f t="shared" ref="AF129:AF149" si="39">LN($AF$126/AE129)</f>
        <v>9.0407446521490239E-3</v>
      </c>
      <c r="AH129" s="51">
        <f t="shared" si="34"/>
        <v>0.53399999999999981</v>
      </c>
      <c r="AI129" s="2"/>
      <c r="AJ129" s="2"/>
      <c r="AK129" s="2">
        <f t="shared" si="35"/>
        <v>0.4</v>
      </c>
      <c r="AL129" s="2">
        <f>(AK129/100)*'Data &amp; ANOVA'!$S$7</f>
        <v>9.1075505791094412E-4</v>
      </c>
      <c r="AM129" s="2">
        <f>'Data &amp; ANOVA'!$S$7-AL129</f>
        <v>0.22677800941982509</v>
      </c>
      <c r="AN129" s="2">
        <f t="shared" si="36"/>
        <v>4.0080213975388678E-3</v>
      </c>
    </row>
    <row r="130" spans="2:43" x14ac:dyDescent="0.25">
      <c r="B130" s="51">
        <f t="shared" si="25"/>
        <v>1.0284848484848488</v>
      </c>
      <c r="C130" s="2"/>
      <c r="D130" s="2"/>
      <c r="E130" s="2">
        <f t="shared" si="26"/>
        <v>0.2</v>
      </c>
      <c r="F130" s="2">
        <f>(E130/100)*'Data &amp; ANOVA'!$S$7</f>
        <v>4.5537752895547206E-4</v>
      </c>
      <c r="G130" s="2">
        <f>'Data &amp; ANOVA'!$S$7-F130</f>
        <v>0.22723338694878056</v>
      </c>
      <c r="H130" s="2">
        <f t="shared" si="27"/>
        <v>2.0020026706729687E-3</v>
      </c>
      <c r="J130" s="51">
        <f t="shared" si="28"/>
        <v>1.0417391304347827</v>
      </c>
      <c r="K130" s="2"/>
      <c r="L130" s="2"/>
      <c r="M130" s="2">
        <f t="shared" si="29"/>
        <v>0.9</v>
      </c>
      <c r="N130" s="2">
        <f>(M130/100)*'Data &amp; ANOVA'!$S$7</f>
        <v>2.0491988802996243E-3</v>
      </c>
      <c r="O130" s="2">
        <f>'Data &amp; ANOVA'!$S$7-N130</f>
        <v>0.22563956559743642</v>
      </c>
      <c r="P130" s="2">
        <f t="shared" si="37"/>
        <v>9.0407446521490239E-3</v>
      </c>
      <c r="R130" s="51">
        <f t="shared" si="30"/>
        <v>1.0559999999999998</v>
      </c>
      <c r="S130" s="2"/>
      <c r="T130" s="2"/>
      <c r="U130" s="2">
        <f t="shared" si="31"/>
        <v>4.9000000000000004</v>
      </c>
      <c r="V130" s="2">
        <f>(U130/100)*'Data &amp; ANOVA'!$S$7</f>
        <v>1.1156749459409067E-2</v>
      </c>
      <c r="W130" s="2">
        <f>'Data &amp; ANOVA'!$S$7-V130</f>
        <v>0.21653201501832697</v>
      </c>
      <c r="X130" s="2">
        <f t="shared" si="38"/>
        <v>5.0241216436746651E-2</v>
      </c>
      <c r="Z130" s="51">
        <f t="shared" si="32"/>
        <v>1.0230000000000001</v>
      </c>
      <c r="AA130" s="2"/>
      <c r="AB130" s="2"/>
      <c r="AC130" s="2">
        <f t="shared" si="33"/>
        <v>3.7</v>
      </c>
      <c r="AD130" s="2">
        <f>(AC130/100)*'Data &amp; ANOVA'!$S$7</f>
        <v>8.4244842856762338E-3</v>
      </c>
      <c r="AE130" s="2">
        <f>'Data &amp; ANOVA'!$S$7-AD130</f>
        <v>0.21926428019205979</v>
      </c>
      <c r="AF130" s="2">
        <f t="shared" si="39"/>
        <v>3.7701867184011466E-2</v>
      </c>
      <c r="AH130" s="51">
        <f t="shared" si="34"/>
        <v>1.0679999999999996</v>
      </c>
      <c r="AI130" s="2"/>
      <c r="AJ130" s="2"/>
      <c r="AK130" s="2">
        <f t="shared" si="35"/>
        <v>2.6</v>
      </c>
      <c r="AL130" s="2">
        <f>(AK130/100)*'Data &amp; ANOVA'!$S$7</f>
        <v>5.9199078764211373E-3</v>
      </c>
      <c r="AM130" s="2">
        <f>'Data &amp; ANOVA'!$S$7-AL130</f>
        <v>0.2217688566013149</v>
      </c>
      <c r="AN130" s="2">
        <f t="shared" si="36"/>
        <v>2.6343975339601852E-2</v>
      </c>
    </row>
    <row r="131" spans="2:43" x14ac:dyDescent="0.25">
      <c r="B131" s="51">
        <f t="shared" si="25"/>
        <v>1.5427272727272732</v>
      </c>
      <c r="C131" s="2"/>
      <c r="D131" s="2"/>
      <c r="E131" s="2">
        <f t="shared" si="26"/>
        <v>0.7</v>
      </c>
      <c r="F131" s="2">
        <f>(E131/100)*'Data &amp; ANOVA'!$S$7</f>
        <v>1.5938213513441522E-3</v>
      </c>
      <c r="G131" s="2">
        <f>'Data &amp; ANOVA'!$S$7-F131</f>
        <v>0.22609494312639189</v>
      </c>
      <c r="H131" s="2">
        <f t="shared" si="27"/>
        <v>7.0246149369644385E-3</v>
      </c>
      <c r="J131" s="51">
        <f t="shared" si="28"/>
        <v>1.5626086956521741</v>
      </c>
      <c r="K131" s="2"/>
      <c r="L131" s="2"/>
      <c r="M131" s="2">
        <f t="shared" si="29"/>
        <v>3</v>
      </c>
      <c r="N131" s="2">
        <f>(M131/100)*'Data &amp; ANOVA'!$S$7</f>
        <v>6.8306629343320808E-3</v>
      </c>
      <c r="O131" s="2">
        <f>'Data &amp; ANOVA'!$S$7-N131</f>
        <v>0.22085810154340396</v>
      </c>
      <c r="P131" s="2">
        <f t="shared" si="37"/>
        <v>3.0459207484708439E-2</v>
      </c>
      <c r="R131" s="51">
        <f t="shared" si="30"/>
        <v>1.5839999999999996</v>
      </c>
      <c r="S131" s="2"/>
      <c r="T131" s="2"/>
      <c r="U131" s="2">
        <f t="shared" si="31"/>
        <v>6.8</v>
      </c>
      <c r="V131" s="2">
        <f>(U131/100)*'Data &amp; ANOVA'!$S$7</f>
        <v>1.5482835984486052E-2</v>
      </c>
      <c r="W131" s="2">
        <f>'Data &amp; ANOVA'!$S$7-V131</f>
        <v>0.21220592849324998</v>
      </c>
      <c r="X131" s="2">
        <f t="shared" si="38"/>
        <v>7.0422464296545792E-2</v>
      </c>
      <c r="Z131" s="51">
        <f t="shared" si="32"/>
        <v>1.5345000000000002</v>
      </c>
      <c r="AA131" s="2"/>
      <c r="AB131" s="2"/>
      <c r="AC131" s="2">
        <f t="shared" si="33"/>
        <v>9</v>
      </c>
      <c r="AD131" s="2">
        <f>(AC131/100)*'Data &amp; ANOVA'!$S$7</f>
        <v>2.0491988802996242E-2</v>
      </c>
      <c r="AE131" s="2">
        <f>'Data &amp; ANOVA'!$S$7-AD131</f>
        <v>0.20719677567473979</v>
      </c>
      <c r="AF131" s="2">
        <f t="shared" si="39"/>
        <v>9.4310679471241415E-2</v>
      </c>
      <c r="AH131" s="51">
        <f t="shared" si="34"/>
        <v>1.6019999999999994</v>
      </c>
      <c r="AI131" s="2"/>
      <c r="AJ131" s="2"/>
      <c r="AK131" s="2">
        <f t="shared" si="35"/>
        <v>7.8</v>
      </c>
      <c r="AL131" s="2">
        <f>(AK131/100)*'Data &amp; ANOVA'!$S$7</f>
        <v>1.775972362926341E-2</v>
      </c>
      <c r="AM131" s="2">
        <f>'Data &amp; ANOVA'!$S$7-AL131</f>
        <v>0.20992904084847264</v>
      </c>
      <c r="AN131" s="2">
        <f t="shared" si="36"/>
        <v>8.1210055425543062E-2</v>
      </c>
    </row>
    <row r="132" spans="2:43" x14ac:dyDescent="0.25">
      <c r="B132" s="51">
        <f t="shared" si="25"/>
        <v>2.0569696969696976</v>
      </c>
      <c r="C132" s="2"/>
      <c r="D132" s="2"/>
      <c r="E132" s="2">
        <f t="shared" si="26"/>
        <v>1.8</v>
      </c>
      <c r="F132" s="2">
        <f>(E132/100)*'Data &amp; ANOVA'!$S$7</f>
        <v>4.0983977605992487E-3</v>
      </c>
      <c r="G132" s="2">
        <f>'Data &amp; ANOVA'!$S$7-F132</f>
        <v>0.22359036671713678</v>
      </c>
      <c r="H132" s="2">
        <f t="shared" si="27"/>
        <v>1.8163970627671121E-2</v>
      </c>
      <c r="J132" s="51">
        <f t="shared" si="28"/>
        <v>2.0834782608695654</v>
      </c>
      <c r="K132" s="2"/>
      <c r="L132" s="2"/>
      <c r="M132" s="2">
        <f t="shared" si="29"/>
        <v>6.8</v>
      </c>
      <c r="N132" s="2">
        <f>(M132/100)*'Data &amp; ANOVA'!$S$7</f>
        <v>1.5482835984486052E-2</v>
      </c>
      <c r="O132" s="2">
        <f>'Data &amp; ANOVA'!$S$7-N132</f>
        <v>0.21220592849324998</v>
      </c>
      <c r="P132" s="2">
        <f t="shared" si="37"/>
        <v>7.0422464296545792E-2</v>
      </c>
      <c r="R132" s="51">
        <f t="shared" si="30"/>
        <v>2.1119999999999997</v>
      </c>
      <c r="S132" s="2"/>
      <c r="T132" s="2"/>
      <c r="U132" s="2">
        <f t="shared" si="31"/>
        <v>9.1999999999999993</v>
      </c>
      <c r="V132" s="2">
        <f>(U132/100)*'Data &amp; ANOVA'!$S$7</f>
        <v>2.0947366331951715E-2</v>
      </c>
      <c r="W132" s="2">
        <f>'Data &amp; ANOVA'!$S$7-V132</f>
        <v>0.20674139814578432</v>
      </c>
      <c r="X132" s="2">
        <f t="shared" si="38"/>
        <v>9.6510900380843673E-2</v>
      </c>
      <c r="Z132" s="51">
        <f t="shared" si="32"/>
        <v>2.0460000000000003</v>
      </c>
      <c r="AA132" s="2"/>
      <c r="AB132" s="2"/>
      <c r="AC132" s="2">
        <f t="shared" si="33"/>
        <v>14.9</v>
      </c>
      <c r="AD132" s="2">
        <f>(AC132/100)*'Data &amp; ANOVA'!$S$7</f>
        <v>3.392562590718267E-2</v>
      </c>
      <c r="AE132" s="2">
        <f>'Data &amp; ANOVA'!$S$7-AD132</f>
        <v>0.19376313857055336</v>
      </c>
      <c r="AF132" s="2">
        <f t="shared" si="39"/>
        <v>0.16134315040876288</v>
      </c>
      <c r="AH132" s="51">
        <f t="shared" si="34"/>
        <v>2.1359999999999992</v>
      </c>
      <c r="AI132" s="2"/>
      <c r="AJ132" s="2"/>
      <c r="AK132" s="2">
        <f t="shared" si="35"/>
        <v>13.9</v>
      </c>
      <c r="AL132" s="2">
        <f>(AK132/100)*'Data &amp; ANOVA'!$S$7</f>
        <v>3.1648738262405308E-2</v>
      </c>
      <c r="AM132" s="2">
        <f>'Data &amp; ANOVA'!$S$7-AL132</f>
        <v>0.19604002621533073</v>
      </c>
      <c r="AN132" s="2">
        <f t="shared" si="36"/>
        <v>0.14966077455440627</v>
      </c>
    </row>
    <row r="133" spans="2:43" x14ac:dyDescent="0.25">
      <c r="B133" s="52">
        <f t="shared" si="25"/>
        <v>2.5712121212121222</v>
      </c>
      <c r="C133" s="3"/>
      <c r="D133" s="3"/>
      <c r="E133" s="3">
        <f t="shared" si="26"/>
        <v>3.5</v>
      </c>
      <c r="F133" s="3">
        <f>(E133/100)*'Data &amp; ANOVA'!$S$7</f>
        <v>7.9691067567207625E-3</v>
      </c>
      <c r="G133" s="3">
        <f>'Data &amp; ANOVA'!$S$7-F133</f>
        <v>0.21971965772101526</v>
      </c>
      <c r="H133" s="3">
        <f t="shared" si="27"/>
        <v>3.562717764315125E-2</v>
      </c>
      <c r="I133" s="25"/>
      <c r="J133" s="52">
        <f t="shared" si="28"/>
        <v>2.6043478260869568</v>
      </c>
      <c r="K133" s="3"/>
      <c r="L133" s="3"/>
      <c r="M133" s="3">
        <f t="shared" si="29"/>
        <v>11.1</v>
      </c>
      <c r="N133" s="3">
        <f>(M133/100)*'Data &amp; ANOVA'!$S$7</f>
        <v>2.52734528570287E-2</v>
      </c>
      <c r="O133" s="3">
        <f>'Data &amp; ANOVA'!$S$7-N133</f>
        <v>0.20241531162070733</v>
      </c>
      <c r="P133" s="3">
        <f t="shared" si="37"/>
        <v>0.1176580434682325</v>
      </c>
      <c r="Q133" s="25"/>
      <c r="R133" s="52">
        <f t="shared" si="30"/>
        <v>2.6399999999999997</v>
      </c>
      <c r="S133" s="3"/>
      <c r="T133" s="3"/>
      <c r="U133" s="3">
        <f t="shared" si="31"/>
        <v>12.7</v>
      </c>
      <c r="V133" s="3">
        <f>(U133/100)*'Data &amp; ANOVA'!$S$7</f>
        <v>2.8916473088672477E-2</v>
      </c>
      <c r="W133" s="3">
        <f>'Data &amp; ANOVA'!$S$7-V133</f>
        <v>0.19877229138906355</v>
      </c>
      <c r="X133" s="3">
        <f t="shared" si="38"/>
        <v>0.13581972314253499</v>
      </c>
      <c r="Y133" s="25"/>
      <c r="Z133" s="53">
        <f t="shared" si="32"/>
        <v>2.5575000000000001</v>
      </c>
      <c r="AA133" s="20"/>
      <c r="AB133" s="20"/>
      <c r="AC133" s="20">
        <f t="shared" si="33"/>
        <v>22.2</v>
      </c>
      <c r="AD133" s="20">
        <f>(AC133/100)*'Data &amp; ANOVA'!$S$7</f>
        <v>5.05469057140574E-2</v>
      </c>
      <c r="AE133" s="20">
        <f>'Data &amp; ANOVA'!$S$7-AD133</f>
        <v>0.17714185876367863</v>
      </c>
      <c r="AF133" s="20">
        <f t="shared" si="39"/>
        <v>0.25102875480374548</v>
      </c>
      <c r="AG133" s="25"/>
      <c r="AH133" s="53">
        <f t="shared" si="34"/>
        <v>2.669999999999999</v>
      </c>
      <c r="AI133" s="20"/>
      <c r="AJ133" s="20"/>
      <c r="AK133" s="20">
        <f t="shared" si="35"/>
        <v>21.5</v>
      </c>
      <c r="AL133" s="20">
        <f>(AK133/100)*'Data &amp; ANOVA'!$S$7</f>
        <v>4.8953084362713249E-2</v>
      </c>
      <c r="AM133" s="20">
        <f>'Data &amp; ANOVA'!$S$7-AL133</f>
        <v>0.17873568011502278</v>
      </c>
      <c r="AN133" s="20">
        <f t="shared" si="36"/>
        <v>0.24207156119972875</v>
      </c>
      <c r="AO133" s="25"/>
      <c r="AP133" s="25"/>
      <c r="AQ133" s="25"/>
    </row>
    <row r="134" spans="2:43" x14ac:dyDescent="0.25">
      <c r="B134" s="52">
        <f t="shared" si="25"/>
        <v>3.0854545454545463</v>
      </c>
      <c r="C134" s="3"/>
      <c r="D134" s="3"/>
      <c r="E134" s="3">
        <f t="shared" si="26"/>
        <v>5.9</v>
      </c>
      <c r="F134" s="3">
        <f>(E134/100)*'Data &amp; ANOVA'!$S$7</f>
        <v>1.3433637104186427E-2</v>
      </c>
      <c r="G134" s="3">
        <f>'Data &amp; ANOVA'!$S$7-F134</f>
        <v>0.2142551273735496</v>
      </c>
      <c r="H134" s="3">
        <f t="shared" si="27"/>
        <v>6.0812139396757538E-2</v>
      </c>
      <c r="I134" s="25"/>
      <c r="J134" s="52">
        <f t="shared" si="28"/>
        <v>3.1252173913043482</v>
      </c>
      <c r="K134" s="3"/>
      <c r="L134" s="3"/>
      <c r="M134" s="3">
        <f t="shared" si="29"/>
        <v>15.8</v>
      </c>
      <c r="N134" s="3">
        <f>(M134/100)*'Data &amp; ANOVA'!$S$7</f>
        <v>3.597482478748229E-2</v>
      </c>
      <c r="O134" s="3">
        <f>'Data &amp; ANOVA'!$S$7-N134</f>
        <v>0.19171393969025374</v>
      </c>
      <c r="P134" s="3">
        <f t="shared" si="37"/>
        <v>0.17197526473981029</v>
      </c>
      <c r="Q134" s="25"/>
      <c r="R134" s="52">
        <f t="shared" si="30"/>
        <v>3.1679999999999993</v>
      </c>
      <c r="S134" s="3"/>
      <c r="T134" s="3"/>
      <c r="U134" s="3">
        <f t="shared" si="31"/>
        <v>17.2</v>
      </c>
      <c r="V134" s="3">
        <f>(U134/100)*'Data &amp; ANOVA'!$S$7</f>
        <v>3.9162467490170598E-2</v>
      </c>
      <c r="W134" s="3">
        <f>'Data &amp; ANOVA'!$S$7-V134</f>
        <v>0.18852629698756543</v>
      </c>
      <c r="X134" s="3">
        <f t="shared" si="38"/>
        <v>0.18874212459687739</v>
      </c>
      <c r="Y134" s="25"/>
      <c r="Z134" s="53">
        <f t="shared" si="32"/>
        <v>3.0690000000000004</v>
      </c>
      <c r="AA134" s="20"/>
      <c r="AB134" s="20"/>
      <c r="AC134" s="20">
        <f t="shared" si="33"/>
        <v>30</v>
      </c>
      <c r="AD134" s="20">
        <f>(AC134/100)*'Data &amp; ANOVA'!$S$7</f>
        <v>6.830662934332081E-2</v>
      </c>
      <c r="AE134" s="20">
        <f>'Data &amp; ANOVA'!$S$7-AD134</f>
        <v>0.15938213513441524</v>
      </c>
      <c r="AF134" s="20">
        <f t="shared" si="39"/>
        <v>0.35667494393873223</v>
      </c>
      <c r="AG134" s="25"/>
      <c r="AH134" s="53">
        <f t="shared" si="34"/>
        <v>3.2039999999999988</v>
      </c>
      <c r="AI134" s="20"/>
      <c r="AJ134" s="20"/>
      <c r="AK134" s="20">
        <f t="shared" si="35"/>
        <v>29.6</v>
      </c>
      <c r="AL134" s="20">
        <f>(AK134/100)*'Data &amp; ANOVA'!$S$7</f>
        <v>6.7395874285409871E-2</v>
      </c>
      <c r="AM134" s="20">
        <f>'Data &amp; ANOVA'!$S$7-AL134</f>
        <v>0.16029289019232618</v>
      </c>
      <c r="AN134" s="20">
        <f t="shared" si="36"/>
        <v>0.35097692282409465</v>
      </c>
      <c r="AO134" s="25"/>
      <c r="AP134" s="25"/>
      <c r="AQ134" s="25"/>
    </row>
    <row r="135" spans="2:43" x14ac:dyDescent="0.25">
      <c r="B135" s="52">
        <f t="shared" si="25"/>
        <v>3.5996969696969705</v>
      </c>
      <c r="C135" s="3"/>
      <c r="D135" s="3"/>
      <c r="E135" s="3">
        <f t="shared" si="26"/>
        <v>9</v>
      </c>
      <c r="F135" s="3">
        <f>(E135/100)*'Data &amp; ANOVA'!$S$7</f>
        <v>2.0491988802996242E-2</v>
      </c>
      <c r="G135" s="3">
        <f>'Data &amp; ANOVA'!$S$7-F135</f>
        <v>0.20719677567473979</v>
      </c>
      <c r="H135" s="3">
        <f t="shared" si="27"/>
        <v>9.4310679471241415E-2</v>
      </c>
      <c r="I135" s="25"/>
      <c r="J135" s="53">
        <f t="shared" si="28"/>
        <v>3.6460869565217395</v>
      </c>
      <c r="K135" s="20"/>
      <c r="L135" s="20"/>
      <c r="M135" s="20">
        <f t="shared" si="29"/>
        <v>21.5</v>
      </c>
      <c r="N135" s="20">
        <f>(M135/100)*'Data &amp; ANOVA'!$S$7</f>
        <v>4.8953084362713249E-2</v>
      </c>
      <c r="O135" s="20">
        <f>'Data &amp; ANOVA'!$S$7-N135</f>
        <v>0.17873568011502278</v>
      </c>
      <c r="P135" s="20">
        <f t="shared" si="37"/>
        <v>0.24207156119972875</v>
      </c>
      <c r="Q135" s="25"/>
      <c r="R135" s="53">
        <f t="shared" si="30"/>
        <v>3.6959999999999993</v>
      </c>
      <c r="S135" s="20"/>
      <c r="T135" s="20"/>
      <c r="U135" s="20">
        <f t="shared" si="31"/>
        <v>22.9</v>
      </c>
      <c r="V135" s="20">
        <f>(U135/100)*'Data &amp; ANOVA'!$S$7</f>
        <v>5.214072706540155E-2</v>
      </c>
      <c r="W135" s="20">
        <f>'Data &amp; ANOVA'!$S$7-V135</f>
        <v>0.17554803741233449</v>
      </c>
      <c r="X135" s="20">
        <f t="shared" si="38"/>
        <v>0.26006690541880745</v>
      </c>
      <c r="Y135" s="25"/>
      <c r="Z135" s="53">
        <f t="shared" si="32"/>
        <v>3.5805000000000007</v>
      </c>
      <c r="AA135" s="20"/>
      <c r="AB135" s="20"/>
      <c r="AC135" s="20">
        <f t="shared" si="33"/>
        <v>37.4</v>
      </c>
      <c r="AD135" s="20">
        <f>(AC135/100)*'Data &amp; ANOVA'!$S$7</f>
        <v>8.5155597914673281E-2</v>
      </c>
      <c r="AE135" s="20">
        <f>'Data &amp; ANOVA'!$S$7-AD135</f>
        <v>0.14253316656306275</v>
      </c>
      <c r="AF135" s="20">
        <f t="shared" si="39"/>
        <v>0.46840490788203859</v>
      </c>
      <c r="AG135" s="25"/>
      <c r="AH135" s="53">
        <f t="shared" si="34"/>
        <v>3.7379999999999987</v>
      </c>
      <c r="AI135" s="20"/>
      <c r="AJ135" s="20"/>
      <c r="AK135" s="20">
        <f t="shared" si="35"/>
        <v>37.6</v>
      </c>
      <c r="AL135" s="20">
        <f>(AK135/100)*'Data &amp; ANOVA'!$S$7</f>
        <v>8.5610975443628751E-2</v>
      </c>
      <c r="AM135" s="20">
        <f>'Data &amp; ANOVA'!$S$7-AL135</f>
        <v>0.14207778903410728</v>
      </c>
      <c r="AN135" s="20">
        <f t="shared" si="36"/>
        <v>0.47160491061270943</v>
      </c>
      <c r="AO135" s="25"/>
      <c r="AP135" s="25"/>
      <c r="AQ135" s="25"/>
    </row>
    <row r="136" spans="2:43" x14ac:dyDescent="0.25">
      <c r="B136" s="52">
        <f t="shared" si="25"/>
        <v>4.1139393939393951</v>
      </c>
      <c r="C136" s="3"/>
      <c r="D136" s="3"/>
      <c r="E136" s="3">
        <f t="shared" si="26"/>
        <v>12</v>
      </c>
      <c r="F136" s="3">
        <f>(E136/100)*'Data &amp; ANOVA'!$S$7</f>
        <v>2.7322651737328323E-2</v>
      </c>
      <c r="G136" s="3">
        <f>'Data &amp; ANOVA'!$S$7-F136</f>
        <v>0.20036611274040772</v>
      </c>
      <c r="H136" s="3">
        <f t="shared" si="27"/>
        <v>0.1278333715098848</v>
      </c>
      <c r="I136" s="25"/>
      <c r="J136" s="53">
        <f t="shared" si="28"/>
        <v>4.1669565217391309</v>
      </c>
      <c r="K136" s="20"/>
      <c r="L136" s="20"/>
      <c r="M136" s="20">
        <f t="shared" si="29"/>
        <v>27.7</v>
      </c>
      <c r="N136" s="20">
        <f>(M136/100)*'Data &amp; ANOVA'!$S$7</f>
        <v>6.3069787760332868E-2</v>
      </c>
      <c r="O136" s="20">
        <f>'Data &amp; ANOVA'!$S$7-N136</f>
        <v>0.16461897671740316</v>
      </c>
      <c r="P136" s="20">
        <f t="shared" si="37"/>
        <v>0.32434605682337236</v>
      </c>
      <c r="Q136" s="25"/>
      <c r="R136" s="53">
        <f t="shared" si="30"/>
        <v>4.2239999999999993</v>
      </c>
      <c r="S136" s="20"/>
      <c r="T136" s="20"/>
      <c r="U136" s="20">
        <f t="shared" si="31"/>
        <v>29.3</v>
      </c>
      <c r="V136" s="20">
        <f>(U136/100)*'Data &amp; ANOVA'!$S$7</f>
        <v>6.6712807991976653E-2</v>
      </c>
      <c r="W136" s="20">
        <f>'Data &amp; ANOVA'!$S$7-V136</f>
        <v>0.16097595648575938</v>
      </c>
      <c r="X136" s="20">
        <f t="shared" si="38"/>
        <v>0.34672461308556429</v>
      </c>
      <c r="Y136" s="25"/>
      <c r="Z136" s="53">
        <f t="shared" si="32"/>
        <v>4.0920000000000005</v>
      </c>
      <c r="AA136" s="20"/>
      <c r="AB136" s="20"/>
      <c r="AC136" s="20">
        <f t="shared" si="33"/>
        <v>44.7</v>
      </c>
      <c r="AD136" s="20">
        <f>(AC136/100)*'Data &amp; ANOVA'!$S$7</f>
        <v>0.101776877721548</v>
      </c>
      <c r="AE136" s="20">
        <f>'Data &amp; ANOVA'!$S$7-AD136</f>
        <v>0.12591188675618803</v>
      </c>
      <c r="AF136" s="20">
        <f t="shared" si="39"/>
        <v>0.59239727745980231</v>
      </c>
      <c r="AG136" s="25"/>
      <c r="AH136" s="53">
        <f t="shared" si="34"/>
        <v>4.2719999999999985</v>
      </c>
      <c r="AI136" s="20"/>
      <c r="AJ136" s="20"/>
      <c r="AK136" s="20">
        <f t="shared" si="35"/>
        <v>45.2</v>
      </c>
      <c r="AL136" s="20">
        <f>(AK136/100)*'Data &amp; ANOVA'!$S$7</f>
        <v>0.10291532154393669</v>
      </c>
      <c r="AM136" s="20">
        <f>'Data &amp; ANOVA'!$S$7-AL136</f>
        <v>0.12477344293379934</v>
      </c>
      <c r="AN136" s="20">
        <f t="shared" si="36"/>
        <v>0.6014799920341215</v>
      </c>
      <c r="AO136" s="25"/>
      <c r="AP136" s="25"/>
      <c r="AQ136" s="25"/>
    </row>
    <row r="137" spans="2:43" x14ac:dyDescent="0.25">
      <c r="B137" s="52">
        <f t="shared" si="25"/>
        <v>4.6281818181818197</v>
      </c>
      <c r="C137" s="3"/>
      <c r="D137" s="3"/>
      <c r="E137" s="3">
        <f t="shared" si="26"/>
        <v>15.6</v>
      </c>
      <c r="F137" s="3">
        <f>(E137/100)*'Data &amp; ANOVA'!$S$7</f>
        <v>3.5519447258526821E-2</v>
      </c>
      <c r="G137" s="3">
        <f>'Data &amp; ANOVA'!$S$7-F137</f>
        <v>0.19216931721920921</v>
      </c>
      <c r="H137" s="3">
        <f t="shared" si="27"/>
        <v>0.16960278438617996</v>
      </c>
      <c r="I137" s="25"/>
      <c r="J137" s="53">
        <f t="shared" si="28"/>
        <v>4.6878260869565223</v>
      </c>
      <c r="K137" s="20"/>
      <c r="L137" s="20"/>
      <c r="M137" s="20">
        <f t="shared" si="29"/>
        <v>33.799999999999997</v>
      </c>
      <c r="N137" s="20">
        <f>(M137/100)*'Data &amp; ANOVA'!$S$7</f>
        <v>7.6958802393474773E-2</v>
      </c>
      <c r="O137" s="20">
        <f>'Data &amp; ANOVA'!$S$7-N137</f>
        <v>0.15072996208426126</v>
      </c>
      <c r="P137" s="20">
        <f t="shared" si="37"/>
        <v>0.41248972304512876</v>
      </c>
      <c r="Q137" s="25"/>
      <c r="R137" s="53">
        <f t="shared" si="30"/>
        <v>4.7519999999999989</v>
      </c>
      <c r="S137" s="20"/>
      <c r="T137" s="20"/>
      <c r="U137" s="20">
        <f t="shared" si="31"/>
        <v>36.200000000000003</v>
      </c>
      <c r="V137" s="20">
        <f>(U137/100)*'Data &amp; ANOVA'!$S$7</f>
        <v>8.242333274094045E-2</v>
      </c>
      <c r="W137" s="20">
        <f>'Data &amp; ANOVA'!$S$7-V137</f>
        <v>0.14526543173679557</v>
      </c>
      <c r="X137" s="20">
        <f t="shared" si="38"/>
        <v>0.44941699563734727</v>
      </c>
      <c r="Y137" s="25"/>
      <c r="Z137" s="53">
        <f t="shared" si="32"/>
        <v>4.6035000000000004</v>
      </c>
      <c r="AA137" s="20"/>
      <c r="AB137" s="20"/>
      <c r="AC137" s="20">
        <f t="shared" si="33"/>
        <v>51.6</v>
      </c>
      <c r="AD137" s="20">
        <f>(AC137/100)*'Data &amp; ANOVA'!$S$7</f>
        <v>0.1174874024705118</v>
      </c>
      <c r="AE137" s="20">
        <f>'Data &amp; ANOVA'!$S$7-AD137</f>
        <v>0.11020136200722423</v>
      </c>
      <c r="AF137" s="20">
        <f t="shared" si="39"/>
        <v>0.72567037226550546</v>
      </c>
      <c r="AG137" s="25"/>
      <c r="AH137" s="53">
        <f t="shared" si="34"/>
        <v>4.8059999999999983</v>
      </c>
      <c r="AI137" s="20"/>
      <c r="AJ137" s="20"/>
      <c r="AK137" s="20">
        <f t="shared" si="35"/>
        <v>53</v>
      </c>
      <c r="AL137" s="20">
        <f>(AK137/100)*'Data &amp; ANOVA'!$S$7</f>
        <v>0.1206750451732001</v>
      </c>
      <c r="AM137" s="20">
        <f>'Data &amp; ANOVA'!$S$7-AL137</f>
        <v>0.10701371930453593</v>
      </c>
      <c r="AN137" s="20">
        <f t="shared" si="36"/>
        <v>0.75502258427803282</v>
      </c>
      <c r="AO137" s="25"/>
      <c r="AP137" s="25"/>
      <c r="AQ137" s="25"/>
    </row>
    <row r="138" spans="2:43" x14ac:dyDescent="0.25">
      <c r="B138" s="52">
        <f t="shared" si="25"/>
        <v>5.1424242424242443</v>
      </c>
      <c r="C138" s="3"/>
      <c r="D138" s="3"/>
      <c r="E138" s="3">
        <f t="shared" si="26"/>
        <v>19.399999999999999</v>
      </c>
      <c r="F138" s="3">
        <f>(E138/100)*'Data &amp; ANOVA'!$S$7</f>
        <v>4.4171620308680784E-2</v>
      </c>
      <c r="G138" s="3">
        <f>'Data &amp; ANOVA'!$S$7-F138</f>
        <v>0.18351714416905524</v>
      </c>
      <c r="H138" s="3">
        <f t="shared" si="27"/>
        <v>0.21567153647550871</v>
      </c>
      <c r="I138" s="25"/>
      <c r="J138" s="53">
        <f t="shared" si="28"/>
        <v>5.2086956521739136</v>
      </c>
      <c r="K138" s="20"/>
      <c r="L138" s="20"/>
      <c r="M138" s="20">
        <f t="shared" si="29"/>
        <v>40.200000000000003</v>
      </c>
      <c r="N138" s="20">
        <f>(M138/100)*'Data &amp; ANOVA'!$S$7</f>
        <v>9.1530883320049897E-2</v>
      </c>
      <c r="O138" s="20">
        <f>'Data &amp; ANOVA'!$S$7-N138</f>
        <v>0.13615788115768612</v>
      </c>
      <c r="P138" s="20">
        <f t="shared" si="37"/>
        <v>0.51416452503150545</v>
      </c>
      <c r="Q138" s="25"/>
      <c r="R138" s="53">
        <f t="shared" si="30"/>
        <v>5.2799999999999994</v>
      </c>
      <c r="S138" s="20"/>
      <c r="T138" s="20"/>
      <c r="U138" s="20">
        <f t="shared" si="31"/>
        <v>42.6</v>
      </c>
      <c r="V138" s="20">
        <f>(U138/100)*'Data &amp; ANOVA'!$S$7</f>
        <v>9.6995413667515545E-2</v>
      </c>
      <c r="W138" s="20">
        <f>'Data &amp; ANOVA'!$S$7-V138</f>
        <v>0.13069335081022049</v>
      </c>
      <c r="X138" s="20">
        <f t="shared" si="38"/>
        <v>0.55512588266257057</v>
      </c>
      <c r="Y138" s="25"/>
      <c r="Z138" s="53">
        <f t="shared" si="32"/>
        <v>5.1150000000000002</v>
      </c>
      <c r="AA138" s="20"/>
      <c r="AB138" s="20"/>
      <c r="AC138" s="20">
        <f t="shared" si="33"/>
        <v>58</v>
      </c>
      <c r="AD138" s="20">
        <f>(AC138/100)*'Data &amp; ANOVA'!$S$7</f>
        <v>0.1320594833970869</v>
      </c>
      <c r="AE138" s="20">
        <f>'Data &amp; ANOVA'!$S$7-AD138</f>
        <v>9.5629281080649137E-2</v>
      </c>
      <c r="AF138" s="20">
        <f t="shared" si="39"/>
        <v>0.86750056770472306</v>
      </c>
      <c r="AG138" s="25"/>
      <c r="AH138" s="53">
        <f t="shared" si="34"/>
        <v>5.3399999999999981</v>
      </c>
      <c r="AI138" s="20"/>
      <c r="AJ138" s="20"/>
      <c r="AK138" s="20">
        <f t="shared" si="35"/>
        <v>59.9</v>
      </c>
      <c r="AL138" s="20">
        <f>(AK138/100)*'Data &amp; ANOVA'!$S$7</f>
        <v>0.13638556992216389</v>
      </c>
      <c r="AM138" s="20">
        <f>'Data &amp; ANOVA'!$S$7-AL138</f>
        <v>9.1303194555572148E-2</v>
      </c>
      <c r="AN138" s="20">
        <f t="shared" si="36"/>
        <v>0.91379385167556793</v>
      </c>
      <c r="AO138" s="25"/>
      <c r="AP138" s="25"/>
      <c r="AQ138" s="25"/>
    </row>
    <row r="139" spans="2:43" x14ac:dyDescent="0.25">
      <c r="B139" s="53">
        <f t="shared" si="25"/>
        <v>5.6566666666666681</v>
      </c>
      <c r="C139" s="20"/>
      <c r="D139" s="20"/>
      <c r="E139" s="20">
        <f t="shared" si="26"/>
        <v>23.6</v>
      </c>
      <c r="F139" s="20">
        <f>(E139/100)*'Data &amp; ANOVA'!$S$7</f>
        <v>5.3734548416745707E-2</v>
      </c>
      <c r="G139" s="20">
        <f>'Data &amp; ANOVA'!$S$7-F139</f>
        <v>0.17395421606099032</v>
      </c>
      <c r="H139" s="20">
        <f t="shared" si="27"/>
        <v>0.26918748981561669</v>
      </c>
      <c r="I139" s="25"/>
      <c r="J139" s="53">
        <f t="shared" si="28"/>
        <v>5.729565217391305</v>
      </c>
      <c r="K139" s="20"/>
      <c r="L139" s="20"/>
      <c r="M139" s="20">
        <f t="shared" si="29"/>
        <v>46.4</v>
      </c>
      <c r="N139" s="20">
        <f>(M139/100)*'Data &amp; ANOVA'!$S$7</f>
        <v>0.10564758671766951</v>
      </c>
      <c r="O139" s="20">
        <f>'Data &amp; ANOVA'!$S$7-N139</f>
        <v>0.12204117776006652</v>
      </c>
      <c r="P139" s="20">
        <f t="shared" si="37"/>
        <v>0.62362111791133501</v>
      </c>
      <c r="Q139" s="25"/>
      <c r="R139" s="53">
        <f t="shared" si="30"/>
        <v>5.8079999999999989</v>
      </c>
      <c r="S139" s="20"/>
      <c r="T139" s="20"/>
      <c r="U139" s="20">
        <f t="shared" si="31"/>
        <v>48.8</v>
      </c>
      <c r="V139" s="20">
        <f>(U139/100)*'Data &amp; ANOVA'!$S$7</f>
        <v>0.11111211706513519</v>
      </c>
      <c r="W139" s="20">
        <f>'Data &amp; ANOVA'!$S$7-V139</f>
        <v>0.11657664741260085</v>
      </c>
      <c r="X139" s="20">
        <f t="shared" si="38"/>
        <v>0.66943065394262924</v>
      </c>
      <c r="Y139" s="25"/>
      <c r="Z139" s="53">
        <f t="shared" si="32"/>
        <v>5.6265000000000009</v>
      </c>
      <c r="AA139" s="20"/>
      <c r="AB139" s="20"/>
      <c r="AC139" s="20">
        <f t="shared" si="33"/>
        <v>64.400000000000006</v>
      </c>
      <c r="AD139" s="20">
        <f>(AC139/100)*'Data &amp; ANOVA'!$S$7</f>
        <v>0.14663156432366201</v>
      </c>
      <c r="AE139" s="20">
        <f>'Data &amp; ANOVA'!$S$7-AD139</f>
        <v>8.1057200154074027E-2</v>
      </c>
      <c r="AF139" s="20">
        <f t="shared" si="39"/>
        <v>1.0328245481301066</v>
      </c>
      <c r="AG139" s="25"/>
      <c r="AH139" s="53">
        <f t="shared" si="34"/>
        <v>5.8739999999999979</v>
      </c>
      <c r="AI139" s="20"/>
      <c r="AJ139" s="20"/>
      <c r="AK139" s="20">
        <f t="shared" si="35"/>
        <v>66.099999999999994</v>
      </c>
      <c r="AL139" s="20">
        <f>(AK139/100)*'Data &amp; ANOVA'!$S$7</f>
        <v>0.1505022733197835</v>
      </c>
      <c r="AM139" s="20">
        <f>'Data &amp; ANOVA'!$S$7-AL139</f>
        <v>7.7186491157952536E-2</v>
      </c>
      <c r="AN139" s="20">
        <f t="shared" si="36"/>
        <v>1.0817551716016867</v>
      </c>
      <c r="AO139" s="25"/>
      <c r="AP139" s="25"/>
      <c r="AQ139" s="25"/>
    </row>
    <row r="140" spans="2:43" x14ac:dyDescent="0.25">
      <c r="B140" s="53">
        <f t="shared" si="25"/>
        <v>6.1709090909090927</v>
      </c>
      <c r="C140" s="20"/>
      <c r="D140" s="20"/>
      <c r="E140" s="20">
        <f t="shared" si="26"/>
        <v>27.9</v>
      </c>
      <c r="F140" s="20">
        <f>(E140/100)*'Data &amp; ANOVA'!$S$7</f>
        <v>6.3525165289288352E-2</v>
      </c>
      <c r="G140" s="20">
        <f>'Data &amp; ANOVA'!$S$7-F140</f>
        <v>0.1641635991884477</v>
      </c>
      <c r="H140" s="20">
        <f t="shared" si="27"/>
        <v>0.32711614169718783</v>
      </c>
      <c r="I140" s="25"/>
      <c r="J140" s="53">
        <f t="shared" si="28"/>
        <v>6.2504347826086963</v>
      </c>
      <c r="K140" s="20"/>
      <c r="L140" s="20"/>
      <c r="M140" s="20">
        <f t="shared" si="29"/>
        <v>51.8</v>
      </c>
      <c r="N140" s="20">
        <f>(M140/100)*'Data &amp; ANOVA'!$S$7</f>
        <v>0.11794277999946727</v>
      </c>
      <c r="O140" s="20">
        <f>'Data &amp; ANOVA'!$S$7-N140</f>
        <v>0.10974598447826876</v>
      </c>
      <c r="P140" s="20">
        <f t="shared" si="37"/>
        <v>0.72981116493153686</v>
      </c>
      <c r="Q140" s="25"/>
      <c r="R140" s="53">
        <f t="shared" si="30"/>
        <v>6.3359999999999985</v>
      </c>
      <c r="S140" s="20"/>
      <c r="T140" s="20"/>
      <c r="U140" s="20">
        <f t="shared" si="31"/>
        <v>55.4</v>
      </c>
      <c r="V140" s="20">
        <f>(U140/100)*'Data &amp; ANOVA'!$S$7</f>
        <v>0.12613957552066574</v>
      </c>
      <c r="W140" s="20">
        <f>'Data &amp; ANOVA'!$S$7-V140</f>
        <v>0.1015491889570703</v>
      </c>
      <c r="X140" s="20">
        <f t="shared" si="38"/>
        <v>0.80743632696207268</v>
      </c>
      <c r="Y140" s="25"/>
      <c r="Z140" s="53">
        <f t="shared" si="32"/>
        <v>6.1380000000000008</v>
      </c>
      <c r="AA140" s="20"/>
      <c r="AB140" s="20"/>
      <c r="AC140" s="20">
        <f t="shared" si="33"/>
        <v>70.099999999999994</v>
      </c>
      <c r="AD140" s="20">
        <f>(AC140/100)*'Data &amp; ANOVA'!$S$7</f>
        <v>0.15960982389889294</v>
      </c>
      <c r="AE140" s="20">
        <f>'Data &amp; ANOVA'!$S$7-AD140</f>
        <v>6.8078940578843089E-2</v>
      </c>
      <c r="AF140" s="20">
        <f t="shared" si="39"/>
        <v>1.2073117055914504</v>
      </c>
      <c r="AG140" s="25"/>
      <c r="AH140" s="53">
        <f t="shared" si="34"/>
        <v>6.4079999999999977</v>
      </c>
      <c r="AI140" s="20"/>
      <c r="AJ140" s="20"/>
      <c r="AK140" s="20">
        <f t="shared" si="35"/>
        <v>72.2</v>
      </c>
      <c r="AL140" s="20">
        <f>(AK140/100)*'Data &amp; ANOVA'!$S$7</f>
        <v>0.1643912879529254</v>
      </c>
      <c r="AM140" s="20">
        <f>'Data &amp; ANOVA'!$S$7-AL140</f>
        <v>6.3297476524810631E-2</v>
      </c>
      <c r="AN140" s="20">
        <f t="shared" si="36"/>
        <v>1.2801341652914999</v>
      </c>
      <c r="AO140" s="25"/>
      <c r="AP140" s="25"/>
      <c r="AQ140" s="25"/>
    </row>
    <row r="141" spans="2:43" x14ac:dyDescent="0.25">
      <c r="B141" s="53">
        <f t="shared" si="25"/>
        <v>6.6851515151515173</v>
      </c>
      <c r="C141" s="20"/>
      <c r="D141" s="20"/>
      <c r="E141" s="20">
        <f t="shared" si="26"/>
        <v>32.200000000000003</v>
      </c>
      <c r="F141" s="20">
        <f>(E141/100)*'Data &amp; ANOVA'!$S$7</f>
        <v>7.3315782161831003E-2</v>
      </c>
      <c r="G141" s="20">
        <f>'Data &amp; ANOVA'!$S$7-F141</f>
        <v>0.15437298231590502</v>
      </c>
      <c r="H141" s="20">
        <f t="shared" si="27"/>
        <v>0.3886079910417416</v>
      </c>
      <c r="I141" s="25"/>
      <c r="J141" s="53">
        <f t="shared" si="28"/>
        <v>6.7713043478260877</v>
      </c>
      <c r="K141" s="20"/>
      <c r="L141" s="20"/>
      <c r="M141" s="20">
        <f t="shared" si="29"/>
        <v>58</v>
      </c>
      <c r="N141" s="20">
        <f>(M141/100)*'Data &amp; ANOVA'!$S$7</f>
        <v>0.1320594833970869</v>
      </c>
      <c r="O141" s="20">
        <f>'Data &amp; ANOVA'!$S$7-N141</f>
        <v>9.5629281080649137E-2</v>
      </c>
      <c r="P141" s="20">
        <f t="shared" si="37"/>
        <v>0.86750056770472306</v>
      </c>
      <c r="Q141" s="25"/>
      <c r="R141" s="53">
        <f t="shared" si="30"/>
        <v>6.863999999999999</v>
      </c>
      <c r="S141" s="20"/>
      <c r="T141" s="20"/>
      <c r="U141" s="20">
        <f t="shared" si="31"/>
        <v>61.3</v>
      </c>
      <c r="V141" s="20">
        <f>(U141/100)*'Data &amp; ANOVA'!$S$7</f>
        <v>0.13957321262485217</v>
      </c>
      <c r="W141" s="20">
        <f>'Data &amp; ANOVA'!$S$7-V141</f>
        <v>8.8115551852883861E-2</v>
      </c>
      <c r="X141" s="20">
        <f t="shared" si="38"/>
        <v>0.94933058595235509</v>
      </c>
      <c r="Y141" s="25"/>
      <c r="Z141" s="53">
        <f t="shared" si="32"/>
        <v>6.6495000000000006</v>
      </c>
      <c r="AA141" s="20"/>
      <c r="AB141" s="20"/>
      <c r="AC141" s="20">
        <f t="shared" si="33"/>
        <v>75.099999999999994</v>
      </c>
      <c r="AD141" s="20">
        <f>(AC141/100)*'Data &amp; ANOVA'!$S$7</f>
        <v>0.17099426212277974</v>
      </c>
      <c r="AE141" s="20">
        <f>'Data &amp; ANOVA'!$S$7-AD141</f>
        <v>5.6694502354956294E-2</v>
      </c>
      <c r="AF141" s="20">
        <f t="shared" si="39"/>
        <v>1.390302382517429</v>
      </c>
      <c r="AG141" s="25"/>
      <c r="AH141" s="53">
        <f t="shared" si="34"/>
        <v>6.9419999999999975</v>
      </c>
      <c r="AI141" s="20"/>
      <c r="AJ141" s="20"/>
      <c r="AK141" s="20">
        <f t="shared" si="35"/>
        <v>77.2</v>
      </c>
      <c r="AL141" s="20">
        <f>(AK141/100)*'Data &amp; ANOVA'!$S$7</f>
        <v>0.17577572617681222</v>
      </c>
      <c r="AM141" s="20">
        <f>'Data &amp; ANOVA'!$S$7-AL141</f>
        <v>5.1913038300923808E-2</v>
      </c>
      <c r="AN141" s="20">
        <f t="shared" si="36"/>
        <v>1.4784096500276964</v>
      </c>
      <c r="AO141" s="25"/>
      <c r="AP141" s="25"/>
      <c r="AQ141" s="25"/>
    </row>
    <row r="142" spans="2:43" x14ac:dyDescent="0.25">
      <c r="B142" s="53">
        <f t="shared" si="25"/>
        <v>7.199393939393941</v>
      </c>
      <c r="C142" s="20"/>
      <c r="D142" s="20"/>
      <c r="E142" s="20">
        <f t="shared" si="26"/>
        <v>36.700000000000003</v>
      </c>
      <c r="F142" s="20">
        <f>(E142/100)*'Data &amp; ANOVA'!$S$7</f>
        <v>8.3561776563329138E-2</v>
      </c>
      <c r="G142" s="20">
        <f>'Data &amp; ANOVA'!$S$7-F142</f>
        <v>0.1441269879144069</v>
      </c>
      <c r="H142" s="20">
        <f t="shared" si="27"/>
        <v>0.457284856837961</v>
      </c>
      <c r="I142" s="25"/>
      <c r="J142" s="53">
        <f t="shared" si="28"/>
        <v>7.2921739130434791</v>
      </c>
      <c r="K142" s="20"/>
      <c r="L142" s="20"/>
      <c r="M142" s="20">
        <f t="shared" si="29"/>
        <v>63.7</v>
      </c>
      <c r="N142" s="20">
        <f>(M142/100)*'Data &amp; ANOVA'!$S$7</f>
        <v>0.14503774297231786</v>
      </c>
      <c r="O142" s="20">
        <f>'Data &amp; ANOVA'!$S$7-N142</f>
        <v>8.2651021505418171E-2</v>
      </c>
      <c r="P142" s="20">
        <f t="shared" si="37"/>
        <v>1.0133524447172864</v>
      </c>
      <c r="Q142" s="25"/>
      <c r="R142" s="53">
        <f t="shared" si="30"/>
        <v>7.3919999999999986</v>
      </c>
      <c r="S142" s="20"/>
      <c r="T142" s="20"/>
      <c r="U142" s="20">
        <f t="shared" si="31"/>
        <v>66.5</v>
      </c>
      <c r="V142" s="20">
        <f>(U142/100)*'Data &amp; ANOVA'!$S$7</f>
        <v>0.15141302837769446</v>
      </c>
      <c r="W142" s="20">
        <f>'Data &amp; ANOVA'!$S$7-V142</f>
        <v>7.6275736100041569E-2</v>
      </c>
      <c r="X142" s="20">
        <f t="shared" si="38"/>
        <v>1.0936247471570706</v>
      </c>
      <c r="Y142" s="25"/>
      <c r="Z142" s="53">
        <f t="shared" si="32"/>
        <v>7.1610000000000014</v>
      </c>
      <c r="AA142" s="20"/>
      <c r="AB142" s="20"/>
      <c r="AC142" s="20">
        <f t="shared" si="33"/>
        <v>79.8</v>
      </c>
      <c r="AD142" s="20">
        <f>(AC142/100)*'Data &amp; ANOVA'!$S$7</f>
        <v>0.18169563405323333</v>
      </c>
      <c r="AE142" s="20">
        <f>'Data &amp; ANOVA'!$S$7-AD142</f>
        <v>4.5993130424502704E-2</v>
      </c>
      <c r="AF142" s="20">
        <f t="shared" si="39"/>
        <v>1.5994875815809317</v>
      </c>
      <c r="AG142" s="25"/>
      <c r="AH142" s="52">
        <f t="shared" si="34"/>
        <v>7.4759999999999973</v>
      </c>
      <c r="AI142" s="3"/>
      <c r="AJ142" s="3"/>
      <c r="AK142" s="3">
        <f t="shared" si="35"/>
        <v>82.2</v>
      </c>
      <c r="AL142" s="3">
        <f>(AK142/100)*'Data &amp; ANOVA'!$S$7</f>
        <v>0.18716016440069905</v>
      </c>
      <c r="AM142" s="3">
        <f>'Data &amp; ANOVA'!$S$7-AL142</f>
        <v>4.0528600077036986E-2</v>
      </c>
      <c r="AN142" s="3">
        <f t="shared" si="36"/>
        <v>1.7259717286900527</v>
      </c>
      <c r="AO142" s="25"/>
      <c r="AP142" s="25"/>
      <c r="AQ142" s="25"/>
    </row>
    <row r="143" spans="2:43" x14ac:dyDescent="0.25">
      <c r="B143" s="53">
        <f t="shared" si="25"/>
        <v>7.7136363636363656</v>
      </c>
      <c r="C143" s="20"/>
      <c r="D143" s="20"/>
      <c r="E143" s="20">
        <f t="shared" si="26"/>
        <v>40.700000000000003</v>
      </c>
      <c r="F143" s="20">
        <f>(E143/100)*'Data &amp; ANOVA'!$S$7</f>
        <v>9.2669327142438571E-2</v>
      </c>
      <c r="G143" s="20">
        <f>'Data &amp; ANOVA'!$S$7-F143</f>
        <v>0.13501943733529748</v>
      </c>
      <c r="H143" s="20">
        <f t="shared" si="27"/>
        <v>0.52256087998441159</v>
      </c>
      <c r="I143" s="25"/>
      <c r="J143" s="53">
        <f t="shared" si="28"/>
        <v>7.8130434782608704</v>
      </c>
      <c r="K143" s="20"/>
      <c r="L143" s="20"/>
      <c r="M143" s="20">
        <f t="shared" si="29"/>
        <v>68.400000000000006</v>
      </c>
      <c r="N143" s="20">
        <f>(M143/100)*'Data &amp; ANOVA'!$S$7</f>
        <v>0.15573911490277145</v>
      </c>
      <c r="O143" s="20">
        <f>'Data &amp; ANOVA'!$S$7-N143</f>
        <v>7.194964957496458E-2</v>
      </c>
      <c r="P143" s="20">
        <f t="shared" si="37"/>
        <v>1.152013065395225</v>
      </c>
      <c r="Q143" s="25"/>
      <c r="R143" s="53">
        <f t="shared" si="30"/>
        <v>7.919999999999999</v>
      </c>
      <c r="S143" s="20"/>
      <c r="T143" s="20"/>
      <c r="U143" s="20">
        <f t="shared" si="31"/>
        <v>72</v>
      </c>
      <c r="V143" s="20">
        <f>(U143/100)*'Data &amp; ANOVA'!$S$7</f>
        <v>0.16393591042396993</v>
      </c>
      <c r="W143" s="20">
        <f>'Data &amp; ANOVA'!$S$7-V143</f>
        <v>6.37528540537661E-2</v>
      </c>
      <c r="X143" s="20">
        <f t="shared" si="38"/>
        <v>1.2729656758128873</v>
      </c>
      <c r="Y143" s="25"/>
      <c r="Z143" s="52">
        <f t="shared" si="32"/>
        <v>7.6725000000000012</v>
      </c>
      <c r="AA143" s="3"/>
      <c r="AB143" s="3"/>
      <c r="AC143" s="3">
        <f t="shared" si="33"/>
        <v>84.3</v>
      </c>
      <c r="AD143" s="3">
        <f>(AC143/100)*'Data &amp; ANOVA'!$S$7</f>
        <v>0.19194162845473148</v>
      </c>
      <c r="AE143" s="3">
        <f>'Data &amp; ANOVA'!$S$7-AD143</f>
        <v>3.5747136023004555E-2</v>
      </c>
      <c r="AF143" s="3">
        <f t="shared" si="39"/>
        <v>1.8515094736338291</v>
      </c>
      <c r="AG143" s="25"/>
      <c r="AH143" s="52">
        <f t="shared" si="34"/>
        <v>8.009999999999998</v>
      </c>
      <c r="AI143" s="3"/>
      <c r="AJ143" s="3"/>
      <c r="AK143" s="3">
        <f t="shared" si="35"/>
        <v>86.4</v>
      </c>
      <c r="AL143" s="3">
        <f>(AK143/100)*'Data &amp; ANOVA'!$S$7</f>
        <v>0.19672309250876396</v>
      </c>
      <c r="AM143" s="3">
        <f>'Data &amp; ANOVA'!$S$7-AL143</f>
        <v>3.0965671968972069E-2</v>
      </c>
      <c r="AN143" s="3">
        <f t="shared" si="36"/>
        <v>1.995100393246086</v>
      </c>
      <c r="AO143" s="25"/>
      <c r="AP143" s="25"/>
      <c r="AQ143" s="25"/>
    </row>
    <row r="144" spans="2:43" x14ac:dyDescent="0.25">
      <c r="B144" s="53">
        <f t="shared" si="25"/>
        <v>8.2278787878787902</v>
      </c>
      <c r="C144" s="20"/>
      <c r="D144" s="20"/>
      <c r="E144" s="20">
        <f t="shared" si="26"/>
        <v>45</v>
      </c>
      <c r="F144" s="20">
        <f>(E144/100)*'Data &amp; ANOVA'!$S$7</f>
        <v>0.10245994401498122</v>
      </c>
      <c r="G144" s="20">
        <f>'Data &amp; ANOVA'!$S$7-F144</f>
        <v>0.1252288204627548</v>
      </c>
      <c r="H144" s="20">
        <f t="shared" si="27"/>
        <v>0.59783700075562063</v>
      </c>
      <c r="I144" s="25"/>
      <c r="J144" s="53">
        <f t="shared" si="28"/>
        <v>8.3339130434782618</v>
      </c>
      <c r="K144" s="20"/>
      <c r="L144" s="20"/>
      <c r="M144" s="20">
        <f t="shared" si="29"/>
        <v>73.400000000000006</v>
      </c>
      <c r="N144" s="20">
        <f>(M144/100)*'Data &amp; ANOVA'!$S$7</f>
        <v>0.16712355312665828</v>
      </c>
      <c r="O144" s="20">
        <f>'Data &amp; ANOVA'!$S$7-N144</f>
        <v>6.0565211351077758E-2</v>
      </c>
      <c r="P144" s="20">
        <f t="shared" si="37"/>
        <v>1.3242589702004384</v>
      </c>
      <c r="Q144" s="25"/>
      <c r="R144" s="53">
        <f t="shared" si="30"/>
        <v>8.4479999999999986</v>
      </c>
      <c r="S144" s="20"/>
      <c r="T144" s="20"/>
      <c r="U144" s="20">
        <f t="shared" si="31"/>
        <v>76.7</v>
      </c>
      <c r="V144" s="20">
        <f>(U144/100)*'Data &amp; ANOVA'!$S$7</f>
        <v>0.17463728235442355</v>
      </c>
      <c r="W144" s="20">
        <f>'Data &amp; ANOVA'!$S$7-V144</f>
        <v>5.3051482123312482E-2</v>
      </c>
      <c r="X144" s="20">
        <f t="shared" si="38"/>
        <v>1.4567168254164369</v>
      </c>
      <c r="Y144" s="25"/>
      <c r="Z144" s="52">
        <f t="shared" si="32"/>
        <v>8.1840000000000011</v>
      </c>
      <c r="AA144" s="3"/>
      <c r="AB144" s="3"/>
      <c r="AC144" s="3">
        <f t="shared" si="33"/>
        <v>88.1</v>
      </c>
      <c r="AD144" s="3">
        <f>(AC144/100)*'Data &amp; ANOVA'!$S$7</f>
        <v>0.20059380150488543</v>
      </c>
      <c r="AE144" s="3">
        <f>'Data &amp; ANOVA'!$S$7-AD144</f>
        <v>2.7094962972850606E-2</v>
      </c>
      <c r="AF144" s="3">
        <f t="shared" si="39"/>
        <v>2.1286317858706072</v>
      </c>
      <c r="AG144" s="25"/>
      <c r="AH144" s="52">
        <f t="shared" si="34"/>
        <v>8.5439999999999969</v>
      </c>
      <c r="AI144" s="3"/>
      <c r="AJ144" s="3"/>
      <c r="AK144" s="3">
        <f t="shared" si="35"/>
        <v>90</v>
      </c>
      <c r="AL144" s="3">
        <f>(AK144/100)*'Data &amp; ANOVA'!$S$7</f>
        <v>0.20491988802996244</v>
      </c>
      <c r="AM144" s="3">
        <f>'Data &amp; ANOVA'!$S$7-AL144</f>
        <v>2.2768876447773589E-2</v>
      </c>
      <c r="AN144" s="3">
        <f t="shared" si="36"/>
        <v>2.3025850929940463</v>
      </c>
      <c r="AO144" s="25"/>
      <c r="AP144" s="25"/>
      <c r="AQ144" s="25"/>
    </row>
    <row r="145" spans="2:43" x14ac:dyDescent="0.25">
      <c r="B145" s="53">
        <f t="shared" si="25"/>
        <v>8.742121212121214</v>
      </c>
      <c r="C145" s="20"/>
      <c r="D145" s="20"/>
      <c r="E145" s="20">
        <f t="shared" si="26"/>
        <v>49</v>
      </c>
      <c r="F145" s="20">
        <f>(E145/100)*'Data &amp; ANOVA'!$S$7</f>
        <v>0.11156749459409065</v>
      </c>
      <c r="G145" s="20">
        <f>'Data &amp; ANOVA'!$S$7-F145</f>
        <v>0.11612126988364538</v>
      </c>
      <c r="H145" s="20">
        <f t="shared" si="27"/>
        <v>0.67334455326376552</v>
      </c>
      <c r="I145" s="25"/>
      <c r="J145" s="53">
        <f t="shared" si="28"/>
        <v>8.854782608695654</v>
      </c>
      <c r="K145" s="20"/>
      <c r="L145" s="20"/>
      <c r="M145" s="20">
        <f t="shared" si="29"/>
        <v>77.900000000000006</v>
      </c>
      <c r="N145" s="20">
        <f>(M145/100)*'Data &amp; ANOVA'!$S$7</f>
        <v>0.17736954752815637</v>
      </c>
      <c r="O145" s="20">
        <f>'Data &amp; ANOVA'!$S$7-N145</f>
        <v>5.0319216949579665E-2</v>
      </c>
      <c r="P145" s="20">
        <f t="shared" si="37"/>
        <v>1.5095925774643841</v>
      </c>
      <c r="Q145" s="25"/>
      <c r="R145" s="52">
        <f t="shared" si="30"/>
        <v>8.9759999999999991</v>
      </c>
      <c r="S145" s="3"/>
      <c r="T145" s="3"/>
      <c r="U145" s="3">
        <f t="shared" si="31"/>
        <v>81.5</v>
      </c>
      <c r="V145" s="3">
        <f>(U145/100)*'Data &amp; ANOVA'!$S$7</f>
        <v>0.18556634304935485</v>
      </c>
      <c r="W145" s="3">
        <f>'Data &amp; ANOVA'!$S$7-V145</f>
        <v>4.2122421428381185E-2</v>
      </c>
      <c r="X145" s="3">
        <f t="shared" si="38"/>
        <v>1.6873994539038117</v>
      </c>
      <c r="Y145" s="25"/>
      <c r="Z145" s="52">
        <f t="shared" si="32"/>
        <v>8.6955000000000009</v>
      </c>
      <c r="AA145" s="3"/>
      <c r="AB145" s="3"/>
      <c r="AC145" s="3">
        <f t="shared" si="33"/>
        <v>91.7</v>
      </c>
      <c r="AD145" s="3">
        <f>(AC145/100)*'Data &amp; ANOVA'!$S$7</f>
        <v>0.20879059702608396</v>
      </c>
      <c r="AE145" s="3">
        <f>'Data &amp; ANOVA'!$S$7-AD145</f>
        <v>1.889816745165207E-2</v>
      </c>
      <c r="AF145" s="3">
        <f t="shared" si="39"/>
        <v>2.4889146711855403</v>
      </c>
      <c r="AG145" s="25"/>
      <c r="AH145" s="52">
        <f t="shared" si="34"/>
        <v>9.0779999999999959</v>
      </c>
      <c r="AI145" s="3"/>
      <c r="AJ145" s="3"/>
      <c r="AK145" s="3">
        <f t="shared" si="35"/>
        <v>93.6</v>
      </c>
      <c r="AL145" s="3">
        <f>(AK145/100)*'Data &amp; ANOVA'!$S$7</f>
        <v>0.21311668355116092</v>
      </c>
      <c r="AM145" s="3">
        <f>'Data &amp; ANOVA'!$S$7-AL145</f>
        <v>1.4572080926575109E-2</v>
      </c>
      <c r="AN145" s="3">
        <f t="shared" si="36"/>
        <v>2.7488721956224649</v>
      </c>
      <c r="AO145" s="25"/>
      <c r="AP145" s="25"/>
      <c r="AQ145" s="25"/>
    </row>
    <row r="146" spans="2:43" x14ac:dyDescent="0.25">
      <c r="B146" s="53">
        <f t="shared" si="25"/>
        <v>9.2563636363636395</v>
      </c>
      <c r="C146" s="20"/>
      <c r="D146" s="20"/>
      <c r="E146" s="20">
        <f t="shared" si="26"/>
        <v>53</v>
      </c>
      <c r="F146" s="20">
        <f>(E146/100)*'Data &amp; ANOVA'!$S$7</f>
        <v>0.1206750451732001</v>
      </c>
      <c r="G146" s="20">
        <f>'Data &amp; ANOVA'!$S$7-F146</f>
        <v>0.10701371930453593</v>
      </c>
      <c r="H146" s="20">
        <f t="shared" si="27"/>
        <v>0.75502258427803282</v>
      </c>
      <c r="I146" s="25"/>
      <c r="J146" s="52">
        <f t="shared" si="28"/>
        <v>9.3756521739130445</v>
      </c>
      <c r="K146" s="3"/>
      <c r="L146" s="3"/>
      <c r="M146" s="3">
        <f t="shared" si="29"/>
        <v>81.900000000000006</v>
      </c>
      <c r="N146" s="3">
        <f>(M146/100)*'Data &amp; ANOVA'!$S$7</f>
        <v>0.18647709810726582</v>
      </c>
      <c r="O146" s="3">
        <f>'Data &amp; ANOVA'!$S$7-N146</f>
        <v>4.1211666370470218E-2</v>
      </c>
      <c r="P146" s="3">
        <f t="shared" si="37"/>
        <v>1.7092582477163114</v>
      </c>
      <c r="Q146" s="25"/>
      <c r="R146" s="52">
        <f t="shared" si="30"/>
        <v>9.5039999999999978</v>
      </c>
      <c r="S146" s="3"/>
      <c r="T146" s="3"/>
      <c r="U146" s="3">
        <f t="shared" si="31"/>
        <v>85.5</v>
      </c>
      <c r="V146" s="3">
        <f>(U146/100)*'Data &amp; ANOVA'!$S$7</f>
        <v>0.1946738936284643</v>
      </c>
      <c r="W146" s="3">
        <f>'Data &amp; ANOVA'!$S$7-V146</f>
        <v>3.3014870849271738E-2</v>
      </c>
      <c r="X146" s="3">
        <f t="shared" si="38"/>
        <v>1.9310215365615622</v>
      </c>
      <c r="Y146" s="25"/>
      <c r="Z146" s="52">
        <f t="shared" si="32"/>
        <v>9.2070000000000007</v>
      </c>
      <c r="AA146" s="3"/>
      <c r="AB146" s="3"/>
      <c r="AC146" s="3">
        <f t="shared" si="33"/>
        <v>95</v>
      </c>
      <c r="AD146" s="3">
        <f>(AC146/100)*'Data &amp; ANOVA'!$S$7</f>
        <v>0.21630432625384921</v>
      </c>
      <c r="AE146" s="3">
        <f>'Data &amp; ANOVA'!$S$7-AD146</f>
        <v>1.1384438223886822E-2</v>
      </c>
      <c r="AF146" s="3">
        <f t="shared" si="39"/>
        <v>2.9957322735539891</v>
      </c>
      <c r="AG146" s="25"/>
      <c r="AH146" s="52">
        <f t="shared" si="34"/>
        <v>9.6119999999999965</v>
      </c>
      <c r="AI146" s="3"/>
      <c r="AJ146" s="3"/>
      <c r="AK146" s="3">
        <f t="shared" si="35"/>
        <v>96.6</v>
      </c>
      <c r="AL146" s="3">
        <f>(AK146/100)*'Data &amp; ANOVA'!$S$7</f>
        <v>0.21994734648549299</v>
      </c>
      <c r="AM146" s="3">
        <f>'Data &amp; ANOVA'!$S$7-AL146</f>
        <v>7.7414179922430382E-3</v>
      </c>
      <c r="AN146" s="3">
        <f t="shared" si="36"/>
        <v>3.3813947543659739</v>
      </c>
      <c r="AO146" s="25"/>
      <c r="AP146" s="25"/>
      <c r="AQ146" s="25"/>
    </row>
    <row r="147" spans="2:43" x14ac:dyDescent="0.25">
      <c r="B147" s="53">
        <f t="shared" si="25"/>
        <v>9.7706060606060632</v>
      </c>
      <c r="C147" s="20"/>
      <c r="D147" s="20"/>
      <c r="E147" s="20">
        <f t="shared" si="26"/>
        <v>57.1</v>
      </c>
      <c r="F147" s="20">
        <f>(E147/100)*'Data &amp; ANOVA'!$S$7</f>
        <v>0.13001028451678728</v>
      </c>
      <c r="G147" s="20">
        <f>'Data &amp; ANOVA'!$S$7-F147</f>
        <v>9.767847996094875E-2</v>
      </c>
      <c r="H147" s="20">
        <f t="shared" si="27"/>
        <v>0.84629836005412018</v>
      </c>
      <c r="I147" s="25"/>
      <c r="J147" s="52">
        <f t="shared" si="28"/>
        <v>9.896521739130435</v>
      </c>
      <c r="K147" s="3"/>
      <c r="L147" s="3"/>
      <c r="M147" s="3">
        <f t="shared" si="29"/>
        <v>85.7</v>
      </c>
      <c r="N147" s="3">
        <f>(M147/100)*'Data &amp; ANOVA'!$S$7</f>
        <v>0.19512927115741976</v>
      </c>
      <c r="O147" s="3">
        <f>'Data &amp; ANOVA'!$S$7-N147</f>
        <v>3.2559493320316268E-2</v>
      </c>
      <c r="P147" s="3">
        <f t="shared" si="37"/>
        <v>1.9449106487222294</v>
      </c>
      <c r="Q147" s="25"/>
      <c r="R147" s="52">
        <f t="shared" si="30"/>
        <v>10.031999999999998</v>
      </c>
      <c r="S147" s="3"/>
      <c r="T147" s="3"/>
      <c r="U147" s="3">
        <f t="shared" si="31"/>
        <v>89</v>
      </c>
      <c r="V147" s="3">
        <f>(U147/100)*'Data &amp; ANOVA'!$S$7</f>
        <v>0.20264300038518507</v>
      </c>
      <c r="W147" s="3">
        <f>'Data &amp; ANOVA'!$S$7-V147</f>
        <v>2.5045764092550965E-2</v>
      </c>
      <c r="X147" s="3">
        <f t="shared" si="38"/>
        <v>2.2072749131897207</v>
      </c>
      <c r="Y147" s="25"/>
      <c r="Z147" s="52">
        <f t="shared" si="32"/>
        <v>9.7185000000000006</v>
      </c>
      <c r="AA147" s="3"/>
      <c r="AB147" s="3"/>
      <c r="AC147" s="3">
        <f t="shared" si="33"/>
        <v>97.8</v>
      </c>
      <c r="AD147" s="3">
        <f>(AC147/100)*'Data &amp; ANOVA'!$S$7</f>
        <v>0.22267961165922584</v>
      </c>
      <c r="AE147" s="3">
        <f>'Data &amp; ANOVA'!$S$7-AD147</f>
        <v>5.009152818510193E-3</v>
      </c>
      <c r="AF147" s="3">
        <f t="shared" si="39"/>
        <v>3.8167128256238212</v>
      </c>
      <c r="AG147" s="25"/>
      <c r="AH147" s="52">
        <f t="shared" si="34"/>
        <v>10.145999999999997</v>
      </c>
      <c r="AI147" s="3"/>
      <c r="AJ147" s="3"/>
      <c r="AK147" s="3">
        <f t="shared" si="35"/>
        <v>99.7</v>
      </c>
      <c r="AL147" s="3">
        <f>(AK147/100)*'Data &amp; ANOVA'!$S$7</f>
        <v>0.22700569818430283</v>
      </c>
      <c r="AM147" s="3">
        <f>'Data &amp; ANOVA'!$S$7-AL147</f>
        <v>6.8306629343320435E-4</v>
      </c>
      <c r="AN147" s="3">
        <f t="shared" si="36"/>
        <v>5.809142990314033</v>
      </c>
      <c r="AO147" s="25"/>
      <c r="AP147" s="25"/>
      <c r="AQ147" s="25"/>
    </row>
    <row r="148" spans="2:43" x14ac:dyDescent="0.25">
      <c r="B148" s="53">
        <f t="shared" si="25"/>
        <v>10.284848484848489</v>
      </c>
      <c r="C148" s="20"/>
      <c r="D148" s="20"/>
      <c r="E148" s="20">
        <f t="shared" si="26"/>
        <v>61.1</v>
      </c>
      <c r="F148" s="20">
        <f>(E148/100)*'Data &amp; ANOVA'!$S$7</f>
        <v>0.1391178350958967</v>
      </c>
      <c r="G148" s="20">
        <f>'Data &amp; ANOVA'!$S$7-F148</f>
        <v>8.8570929381839331E-2</v>
      </c>
      <c r="H148" s="20">
        <f t="shared" si="27"/>
        <v>0.9441759353636906</v>
      </c>
      <c r="I148" s="25"/>
      <c r="J148" s="52">
        <f t="shared" si="28"/>
        <v>10.417391304347827</v>
      </c>
      <c r="K148" s="3"/>
      <c r="L148" s="3"/>
      <c r="M148" s="3">
        <f t="shared" si="29"/>
        <v>89.5</v>
      </c>
      <c r="N148" s="3">
        <f>(M148/100)*'Data &amp; ANOVA'!$S$7</f>
        <v>0.20378144420757374</v>
      </c>
      <c r="O148" s="3">
        <f>'Data &amp; ANOVA'!$S$7-N148</f>
        <v>2.3907320270162291E-2</v>
      </c>
      <c r="P148" s="3">
        <f t="shared" si="37"/>
        <v>2.2537949288246133</v>
      </c>
      <c r="Q148" s="25"/>
      <c r="R148" s="52">
        <f t="shared" si="30"/>
        <v>10.559999999999999</v>
      </c>
      <c r="S148" s="3"/>
      <c r="T148" s="3"/>
      <c r="U148" s="3">
        <f t="shared" si="31"/>
        <v>92.6</v>
      </c>
      <c r="V148" s="3">
        <f>(U148/100)*'Data &amp; ANOVA'!$S$7</f>
        <v>0.21083979590638355</v>
      </c>
      <c r="W148" s="3">
        <f>'Data &amp; ANOVA'!$S$7-V148</f>
        <v>1.6848968571352485E-2</v>
      </c>
      <c r="X148" s="3">
        <f t="shared" si="38"/>
        <v>2.6036901857779662</v>
      </c>
      <c r="Y148" s="25"/>
      <c r="Z148" s="52">
        <f t="shared" si="32"/>
        <v>10.23</v>
      </c>
      <c r="AA148" s="3"/>
      <c r="AB148" s="3"/>
      <c r="AC148" s="3">
        <f t="shared" si="33"/>
        <v>100</v>
      </c>
      <c r="AD148" s="3">
        <f>(AC148/100)*'Data &amp; ANOVA'!$S$7</f>
        <v>0.22768876447773603</v>
      </c>
      <c r="AE148" s="3">
        <f>'Data &amp; ANOVA'!$S$7-AD148</f>
        <v>0</v>
      </c>
      <c r="AF148" s="3" t="e">
        <f t="shared" si="39"/>
        <v>#DIV/0!</v>
      </c>
      <c r="AG148" s="25"/>
      <c r="AH148" s="54">
        <f t="shared" si="34"/>
        <v>10.679999999999996</v>
      </c>
      <c r="AI148" s="28"/>
      <c r="AJ148" s="28"/>
      <c r="AK148" s="28">
        <f t="shared" si="35"/>
        <v>100</v>
      </c>
      <c r="AL148" s="28">
        <f>(AK148/100)*'Data &amp; ANOVA'!$S$7</f>
        <v>0.22768876447773603</v>
      </c>
      <c r="AM148" s="28">
        <f>'Data &amp; ANOVA'!$S$7-AL148</f>
        <v>0</v>
      </c>
      <c r="AN148" s="28" t="e">
        <f t="shared" si="36"/>
        <v>#DIV/0!</v>
      </c>
      <c r="AO148" s="25"/>
      <c r="AP148" s="25"/>
      <c r="AQ148" s="25"/>
    </row>
    <row r="149" spans="2:43" x14ac:dyDescent="0.25">
      <c r="B149" s="53">
        <f t="shared" si="25"/>
        <v>10.799090909090912</v>
      </c>
      <c r="C149" s="20"/>
      <c r="D149" s="20"/>
      <c r="E149" s="20">
        <f t="shared" si="26"/>
        <v>64.599999999999994</v>
      </c>
      <c r="F149" s="20">
        <f>(E149/100)*'Data &amp; ANOVA'!$S$7</f>
        <v>0.14708694185261745</v>
      </c>
      <c r="G149" s="20">
        <f>'Data &amp; ANOVA'!$S$7-F149</f>
        <v>8.0601822625118585E-2</v>
      </c>
      <c r="H149" s="20">
        <f t="shared" si="27"/>
        <v>1.0384583658483622</v>
      </c>
      <c r="I149" s="25"/>
      <c r="J149" s="52">
        <f t="shared" si="28"/>
        <v>10.938260869565219</v>
      </c>
      <c r="K149" s="3"/>
      <c r="L149" s="3"/>
      <c r="M149" s="3">
        <f t="shared" si="29"/>
        <v>92.8</v>
      </c>
      <c r="N149" s="3">
        <f>(M149/100)*'Data &amp; ANOVA'!$S$7</f>
        <v>0.21129517343533902</v>
      </c>
      <c r="O149" s="3">
        <f>'Data &amp; ANOVA'!$S$7-N149</f>
        <v>1.6393591042397015E-2</v>
      </c>
      <c r="P149" s="3">
        <f t="shared" si="37"/>
        <v>2.6310891599660806</v>
      </c>
      <c r="Q149" s="25"/>
      <c r="R149" s="52">
        <f t="shared" si="30"/>
        <v>11.087999999999997</v>
      </c>
      <c r="S149" s="3"/>
      <c r="T149" s="3"/>
      <c r="U149" s="3">
        <f t="shared" si="31"/>
        <v>95.7</v>
      </c>
      <c r="V149" s="3">
        <f>(U149/100)*'Data &amp; ANOVA'!$S$7</f>
        <v>0.21789814760519341</v>
      </c>
      <c r="W149" s="3">
        <f>'Data &amp; ANOVA'!$S$7-V149</f>
        <v>9.7906168725426235E-3</v>
      </c>
      <c r="X149" s="3">
        <f t="shared" si="38"/>
        <v>3.1465551632885775</v>
      </c>
      <c r="Y149" s="25"/>
      <c r="Z149" s="52">
        <f t="shared" si="32"/>
        <v>10.741500000000002</v>
      </c>
      <c r="AA149" s="3"/>
      <c r="AB149" s="3"/>
      <c r="AC149" s="3">
        <f t="shared" si="33"/>
        <v>0</v>
      </c>
      <c r="AD149" s="3">
        <f>(AC149/100)*'Data &amp; ANOVA'!$S$7</f>
        <v>0</v>
      </c>
      <c r="AE149" s="3">
        <f>'Data &amp; ANOVA'!$S$7-AD149</f>
        <v>0.22768876447773603</v>
      </c>
      <c r="AF149" s="3">
        <f t="shared" si="39"/>
        <v>0</v>
      </c>
      <c r="AG149" s="25"/>
      <c r="AH149" s="17"/>
      <c r="AI149" s="17"/>
      <c r="AJ149" s="17"/>
      <c r="AK149" s="17"/>
      <c r="AL149" s="17"/>
      <c r="AM149" s="17"/>
      <c r="AN149" s="17"/>
      <c r="AO149" s="25"/>
      <c r="AP149" s="25"/>
      <c r="AQ149" s="25"/>
    </row>
    <row r="150" spans="2:43" x14ac:dyDescent="0.25">
      <c r="B150" s="53">
        <f t="shared" si="25"/>
        <v>11.313333333333336</v>
      </c>
      <c r="C150" s="20"/>
      <c r="D150" s="20"/>
      <c r="E150" s="20">
        <f t="shared" si="26"/>
        <v>68</v>
      </c>
      <c r="F150" s="20">
        <f>(E150/100)*'Data &amp; ANOVA'!$S$7</f>
        <v>0.15482835984486051</v>
      </c>
      <c r="G150" s="20">
        <f>'Data &amp; ANOVA'!$S$7-F150</f>
        <v>7.2860404632875519E-2</v>
      </c>
      <c r="H150" s="20">
        <f t="shared" si="27"/>
        <v>1.139434283188365</v>
      </c>
      <c r="I150" s="25"/>
      <c r="J150" s="52">
        <f t="shared" si="28"/>
        <v>11.45913043478261</v>
      </c>
      <c r="K150" s="3"/>
      <c r="L150" s="3"/>
      <c r="M150" s="3">
        <f t="shared" si="29"/>
        <v>95.9</v>
      </c>
      <c r="N150" s="3">
        <f>(M150/100)*'Data &amp; ANOVA'!$S$7</f>
        <v>0.21835352513414888</v>
      </c>
      <c r="O150" s="3">
        <f>'Data &amp; ANOVA'!$S$7-N150</f>
        <v>9.3352393435871539E-3</v>
      </c>
      <c r="P150" s="3">
        <f t="shared" si="37"/>
        <v>3.1941832122778315</v>
      </c>
      <c r="Q150" s="25"/>
      <c r="R150" s="52">
        <f t="shared" si="30"/>
        <v>11.615999999999998</v>
      </c>
      <c r="S150" s="3"/>
      <c r="T150" s="3"/>
      <c r="U150" s="3">
        <f t="shared" si="31"/>
        <v>98.5</v>
      </c>
      <c r="V150" s="3">
        <f>(U150/100)*'Data &amp; ANOVA'!$S$7</f>
        <v>0.22427343301056998</v>
      </c>
      <c r="W150" s="3">
        <f>'Data &amp; ANOVA'!$S$7-V150</f>
        <v>3.4153314671660495E-3</v>
      </c>
      <c r="X150" s="3">
        <f t="shared" si="38"/>
        <v>4.1997050778799245</v>
      </c>
      <c r="Y150" s="25"/>
      <c r="Z150" s="25"/>
      <c r="AA150" s="25"/>
      <c r="AB150" s="25"/>
      <c r="AC150" s="25"/>
      <c r="AD150" s="25"/>
      <c r="AE150" s="25"/>
      <c r="AF150" s="25"/>
      <c r="AG150" s="25"/>
      <c r="AH150" s="17"/>
      <c r="AI150" s="17"/>
      <c r="AJ150" s="17"/>
      <c r="AK150" s="17"/>
      <c r="AL150" s="17"/>
      <c r="AM150" s="17"/>
      <c r="AN150" s="17"/>
      <c r="AO150" s="25"/>
      <c r="AP150" s="25"/>
      <c r="AQ150" s="25"/>
    </row>
    <row r="151" spans="2:43" x14ac:dyDescent="0.25">
      <c r="B151" s="53">
        <f t="shared" si="25"/>
        <v>11.827575757575762</v>
      </c>
      <c r="C151" s="20"/>
      <c r="D151" s="20"/>
      <c r="E151" s="20">
        <f t="shared" si="26"/>
        <v>71.3</v>
      </c>
      <c r="F151" s="20">
        <f>(E151/100)*'Data &amp; ANOVA'!$S$7</f>
        <v>0.16234208907262579</v>
      </c>
      <c r="G151" s="20">
        <f>'Data &amp; ANOVA'!$S$7-F151</f>
        <v>6.5346675405110244E-2</v>
      </c>
      <c r="H151" s="20">
        <f t="shared" si="27"/>
        <v>1.2482730632225159</v>
      </c>
      <c r="I151" s="25"/>
      <c r="J151" s="52">
        <f t="shared" si="28"/>
        <v>11.98</v>
      </c>
      <c r="K151" s="3"/>
      <c r="L151" s="3"/>
      <c r="M151" s="3">
        <f t="shared" si="29"/>
        <v>98.5</v>
      </c>
      <c r="N151" s="3">
        <f>(M151/100)*'Data &amp; ANOVA'!$S$7</f>
        <v>0.22427343301056998</v>
      </c>
      <c r="O151" s="3">
        <f>'Data &amp; ANOVA'!$S$7-N151</f>
        <v>3.4153314671660495E-3</v>
      </c>
      <c r="P151" s="3">
        <f t="shared" si="37"/>
        <v>4.1997050778799245</v>
      </c>
      <c r="Q151" s="25"/>
      <c r="R151" s="52">
        <f t="shared" si="30"/>
        <v>12.143999999999998</v>
      </c>
      <c r="S151" s="3"/>
      <c r="T151" s="3"/>
      <c r="U151" s="3">
        <f t="shared" si="31"/>
        <v>100</v>
      </c>
      <c r="V151" s="3">
        <f>(U151/100)*'Data &amp; ANOVA'!$S$7</f>
        <v>0.22768876447773603</v>
      </c>
      <c r="W151" s="3">
        <f>'Data &amp; ANOVA'!$S$7-V151</f>
        <v>0</v>
      </c>
      <c r="X151" s="3" t="e">
        <f t="shared" si="38"/>
        <v>#DIV/0!</v>
      </c>
      <c r="Y151" s="25"/>
      <c r="Z151" s="25"/>
      <c r="AA151" s="25"/>
      <c r="AB151" s="25"/>
      <c r="AC151" s="25"/>
      <c r="AD151" s="25"/>
      <c r="AE151" s="25"/>
      <c r="AF151" s="25"/>
      <c r="AG151" s="25"/>
      <c r="AH151" s="17"/>
      <c r="AI151" s="17"/>
      <c r="AJ151" s="17"/>
      <c r="AK151" s="17"/>
      <c r="AL151" s="17"/>
      <c r="AM151" s="17"/>
      <c r="AN151" s="17"/>
      <c r="AO151" s="25"/>
      <c r="AP151" s="25"/>
      <c r="AQ151" s="25"/>
    </row>
    <row r="152" spans="2:43" x14ac:dyDescent="0.25">
      <c r="B152" s="53">
        <f t="shared" si="25"/>
        <v>12.341818181818185</v>
      </c>
      <c r="C152" s="20"/>
      <c r="D152" s="20"/>
      <c r="E152" s="20">
        <f t="shared" si="26"/>
        <v>74.099999999999994</v>
      </c>
      <c r="F152" s="20">
        <f>(E152/100)*'Data &amp; ANOVA'!$S$7</f>
        <v>0.16871737447800239</v>
      </c>
      <c r="G152" s="20">
        <f>'Data &amp; ANOVA'!$S$7-F152</f>
        <v>5.8971389999733642E-2</v>
      </c>
      <c r="H152" s="20">
        <f t="shared" si="27"/>
        <v>1.3509272172825992</v>
      </c>
      <c r="I152" s="25"/>
      <c r="J152" s="52">
        <f t="shared" si="28"/>
        <v>12.500869565217393</v>
      </c>
      <c r="K152" s="3"/>
      <c r="L152" s="3"/>
      <c r="M152" s="3">
        <f t="shared" si="29"/>
        <v>100</v>
      </c>
      <c r="N152" s="3">
        <f>(M152/100)*'Data &amp; ANOVA'!$S$7</f>
        <v>0.22768876447773603</v>
      </c>
      <c r="O152" s="3">
        <f>'Data &amp; ANOVA'!$S$7-N152</f>
        <v>0</v>
      </c>
      <c r="P152" s="3" t="e">
        <f t="shared" si="37"/>
        <v>#DIV/0!</v>
      </c>
      <c r="Q152" s="25"/>
      <c r="R152" s="17"/>
      <c r="S152" s="17"/>
      <c r="T152" s="17"/>
      <c r="U152" s="17"/>
      <c r="V152" s="17"/>
      <c r="W152" s="17"/>
      <c r="X152" s="17"/>
      <c r="Y152" s="25"/>
      <c r="Z152" s="25"/>
      <c r="AA152" s="25"/>
      <c r="AB152" s="25"/>
      <c r="AC152" s="25"/>
      <c r="AD152" s="25"/>
      <c r="AE152" s="25"/>
      <c r="AF152" s="25"/>
      <c r="AG152" s="25"/>
      <c r="AH152" s="17"/>
      <c r="AI152" s="17"/>
      <c r="AJ152" s="17"/>
      <c r="AK152" s="17"/>
      <c r="AL152" s="17"/>
      <c r="AM152" s="17"/>
      <c r="AN152" s="17"/>
      <c r="AO152" s="25"/>
      <c r="AP152" s="25"/>
      <c r="AQ152" s="25"/>
    </row>
    <row r="153" spans="2:43" x14ac:dyDescent="0.25">
      <c r="B153" s="53">
        <f t="shared" si="25"/>
        <v>12.856060606060609</v>
      </c>
      <c r="C153" s="20"/>
      <c r="D153" s="20"/>
      <c r="E153" s="20">
        <f t="shared" si="26"/>
        <v>77.2</v>
      </c>
      <c r="F153" s="20">
        <f>(E153/100)*'Data &amp; ANOVA'!$S$7</f>
        <v>0.17577572617681222</v>
      </c>
      <c r="G153" s="20">
        <f>'Data &amp; ANOVA'!$S$7-F153</f>
        <v>5.1913038300923808E-2</v>
      </c>
      <c r="H153" s="20">
        <f t="shared" si="27"/>
        <v>1.4784096500276964</v>
      </c>
      <c r="I153" s="25"/>
      <c r="J153" s="17"/>
      <c r="K153" s="17"/>
      <c r="L153" s="17"/>
      <c r="M153" s="17"/>
      <c r="N153" s="17"/>
      <c r="O153" s="17"/>
      <c r="P153" s="17"/>
      <c r="Q153" s="25"/>
      <c r="R153" s="17"/>
      <c r="S153" s="17"/>
      <c r="T153" s="17"/>
      <c r="U153" s="17"/>
      <c r="V153" s="17"/>
      <c r="W153" s="17"/>
      <c r="X153" s="17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</row>
    <row r="154" spans="2:43" x14ac:dyDescent="0.25">
      <c r="B154" s="52">
        <f t="shared" si="25"/>
        <v>13.370303030303035</v>
      </c>
      <c r="C154" s="3"/>
      <c r="D154" s="3"/>
      <c r="E154" s="3">
        <f t="shared" si="26"/>
        <v>80.3</v>
      </c>
      <c r="F154" s="3">
        <f>(E154/100)*'Data &amp; ANOVA'!$S$7</f>
        <v>0.18283407787562203</v>
      </c>
      <c r="G154" s="3">
        <f>'Data &amp; ANOVA'!$S$7-F154</f>
        <v>4.4854686602114002E-2</v>
      </c>
      <c r="H154" s="3">
        <f t="shared" si="27"/>
        <v>1.6245515502441483</v>
      </c>
      <c r="I154" s="25"/>
      <c r="J154" s="17"/>
      <c r="K154" s="17"/>
      <c r="L154" s="17"/>
      <c r="M154" s="17"/>
      <c r="N154" s="17"/>
      <c r="O154" s="17"/>
      <c r="P154" s="17"/>
      <c r="Q154" s="25"/>
      <c r="R154" s="17"/>
      <c r="S154" s="17"/>
      <c r="T154" s="17"/>
      <c r="U154" s="17"/>
      <c r="V154" s="17"/>
      <c r="W154" s="17"/>
      <c r="X154" s="17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</row>
    <row r="155" spans="2:43" x14ac:dyDescent="0.25">
      <c r="B155" s="52">
        <f t="shared" si="25"/>
        <v>13.884545454545458</v>
      </c>
      <c r="C155" s="3"/>
      <c r="D155" s="3"/>
      <c r="E155" s="3">
        <f t="shared" si="26"/>
        <v>82.9</v>
      </c>
      <c r="F155" s="3">
        <f>(E155/100)*'Data &amp; ANOVA'!$S$7</f>
        <v>0.18875398575204319</v>
      </c>
      <c r="G155" s="3">
        <f>'Data &amp; ANOVA'!$S$7-F155</f>
        <v>3.8934778725692842E-2</v>
      </c>
      <c r="H155" s="3">
        <f t="shared" si="27"/>
        <v>1.7660917224794777</v>
      </c>
      <c r="I155" s="25"/>
      <c r="J155" s="17"/>
      <c r="K155" s="17"/>
      <c r="L155" s="17"/>
      <c r="M155" s="17"/>
      <c r="N155" s="17"/>
      <c r="O155" s="17"/>
      <c r="P155" s="17"/>
      <c r="Q155" s="25"/>
      <c r="R155" s="17"/>
      <c r="S155" s="17"/>
      <c r="T155" s="17"/>
      <c r="U155" s="17"/>
      <c r="V155" s="17"/>
      <c r="W155" s="17"/>
      <c r="X155" s="17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</row>
    <row r="156" spans="2:43" x14ac:dyDescent="0.25">
      <c r="B156" s="52">
        <f t="shared" si="25"/>
        <v>14.398787878787882</v>
      </c>
      <c r="C156" s="3"/>
      <c r="D156" s="3"/>
      <c r="E156" s="3">
        <f t="shared" si="26"/>
        <v>86</v>
      </c>
      <c r="F156" s="3">
        <f>(E156/100)*'Data &amp; ANOVA'!$S$7</f>
        <v>0.195812337450853</v>
      </c>
      <c r="G156" s="3">
        <f>'Data &amp; ANOVA'!$S$7-F156</f>
        <v>3.1876427026883036E-2</v>
      </c>
      <c r="H156" s="3">
        <f t="shared" si="27"/>
        <v>1.966112856372833</v>
      </c>
      <c r="I156" s="25"/>
      <c r="J156" s="16"/>
      <c r="K156" s="16"/>
      <c r="L156" s="16"/>
      <c r="M156" s="16"/>
      <c r="N156" s="16"/>
      <c r="O156" s="16"/>
      <c r="P156" s="16"/>
      <c r="Q156" s="25"/>
      <c r="R156" s="17"/>
      <c r="S156" s="17"/>
      <c r="T156" s="17"/>
      <c r="U156" s="17"/>
      <c r="V156" s="17"/>
      <c r="W156" s="17"/>
      <c r="X156" s="17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</row>
    <row r="157" spans="2:43" x14ac:dyDescent="0.25">
      <c r="B157" s="52">
        <f t="shared" si="25"/>
        <v>14.913030303030308</v>
      </c>
      <c r="C157" s="3"/>
      <c r="D157" s="3"/>
      <c r="E157" s="3">
        <f t="shared" si="26"/>
        <v>88.3</v>
      </c>
      <c r="F157" s="3">
        <f>(E157/100)*'Data &amp; ANOVA'!$S$7</f>
        <v>0.20104917903384092</v>
      </c>
      <c r="G157" s="3">
        <f>'Data &amp; ANOVA'!$S$7-F157</f>
        <v>2.6639585443895109E-2</v>
      </c>
      <c r="H157" s="3">
        <f t="shared" si="27"/>
        <v>2.145581344184381</v>
      </c>
      <c r="I157" s="25"/>
      <c r="J157" s="16"/>
      <c r="K157" s="16"/>
      <c r="L157" s="16"/>
      <c r="M157" s="16"/>
      <c r="N157" s="16"/>
      <c r="O157" s="16"/>
      <c r="P157" s="16"/>
      <c r="Q157" s="25"/>
      <c r="R157" s="17"/>
      <c r="S157" s="17"/>
      <c r="T157" s="17"/>
      <c r="U157" s="17"/>
      <c r="V157" s="17"/>
      <c r="W157" s="17"/>
      <c r="X157" s="17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</row>
    <row r="158" spans="2:43" x14ac:dyDescent="0.25">
      <c r="B158" s="52">
        <f t="shared" si="25"/>
        <v>15.427272727272731</v>
      </c>
      <c r="C158" s="3"/>
      <c r="D158" s="3"/>
      <c r="E158" s="3">
        <f t="shared" si="26"/>
        <v>90.2</v>
      </c>
      <c r="F158" s="3">
        <f>(E158/100)*'Data &amp; ANOVA'!$S$7</f>
        <v>0.20537526555891791</v>
      </c>
      <c r="G158" s="3">
        <f>'Data &amp; ANOVA'!$S$7-F158</f>
        <v>2.231349891881812E-2</v>
      </c>
      <c r="H158" s="3">
        <f t="shared" si="27"/>
        <v>2.3227878003115658</v>
      </c>
      <c r="I158" s="25"/>
      <c r="J158" s="16"/>
      <c r="K158" s="16"/>
      <c r="L158" s="16"/>
      <c r="M158" s="16"/>
      <c r="N158" s="16"/>
      <c r="O158" s="16"/>
      <c r="P158" s="16"/>
      <c r="Q158" s="25"/>
      <c r="R158" s="17"/>
      <c r="S158" s="17"/>
      <c r="T158" s="17"/>
      <c r="U158" s="17"/>
      <c r="V158" s="17"/>
      <c r="W158" s="17"/>
      <c r="X158" s="17"/>
      <c r="Y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</row>
    <row r="159" spans="2:43" x14ac:dyDescent="0.25">
      <c r="B159" s="52">
        <f t="shared" si="25"/>
        <v>15.941515151515157</v>
      </c>
      <c r="C159" s="3"/>
      <c r="D159" s="3"/>
      <c r="E159" s="3">
        <f t="shared" si="26"/>
        <v>92.4</v>
      </c>
      <c r="F159" s="3">
        <f>(E159/100)*'Data &amp; ANOVA'!$S$7</f>
        <v>0.21038441837742811</v>
      </c>
      <c r="G159" s="3">
        <f>'Data &amp; ANOVA'!$S$7-F159</f>
        <v>1.7304346100307927E-2</v>
      </c>
      <c r="H159" s="3">
        <f t="shared" si="27"/>
        <v>2.5770219386958066</v>
      </c>
      <c r="I159" s="25"/>
      <c r="J159" s="16"/>
      <c r="K159" s="16"/>
      <c r="L159" s="16"/>
      <c r="M159" s="16"/>
      <c r="N159" s="16"/>
      <c r="O159" s="16"/>
      <c r="P159" s="16"/>
      <c r="Q159" s="25"/>
      <c r="R159" s="17"/>
      <c r="S159" s="17"/>
      <c r="T159" s="17"/>
      <c r="U159" s="17"/>
      <c r="V159" s="17"/>
      <c r="W159" s="17"/>
      <c r="X159" s="17"/>
      <c r="Y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</row>
    <row r="160" spans="2:43" x14ac:dyDescent="0.25">
      <c r="B160" s="52">
        <f t="shared" si="25"/>
        <v>16.45575757575758</v>
      </c>
      <c r="C160" s="3"/>
      <c r="D160" s="3"/>
      <c r="E160" s="3">
        <f t="shared" si="26"/>
        <v>94.5</v>
      </c>
      <c r="F160" s="3">
        <f>(E160/100)*'Data &amp; ANOVA'!$S$7</f>
        <v>0.21516588243146054</v>
      </c>
      <c r="G160" s="3">
        <f>'Data &amp; ANOVA'!$S$7-F160</f>
        <v>1.2522882046275496E-2</v>
      </c>
      <c r="H160" s="3">
        <f t="shared" si="27"/>
        <v>2.9004220937496652</v>
      </c>
      <c r="I160" s="25"/>
      <c r="J160" s="16"/>
      <c r="K160" s="16"/>
      <c r="L160" s="16"/>
      <c r="M160" s="16"/>
      <c r="N160" s="16"/>
      <c r="O160" s="16"/>
      <c r="P160" s="16"/>
      <c r="Q160" s="25"/>
      <c r="R160" s="16"/>
      <c r="S160" s="16"/>
      <c r="T160" s="16"/>
      <c r="U160" s="16"/>
      <c r="V160" s="16"/>
      <c r="W160" s="16"/>
      <c r="X160" s="16"/>
      <c r="Y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</row>
    <row r="161" spans="2:43" x14ac:dyDescent="0.25">
      <c r="B161" s="52">
        <f t="shared" si="25"/>
        <v>16.970000000000006</v>
      </c>
      <c r="C161" s="3"/>
      <c r="D161" s="3"/>
      <c r="E161" s="3">
        <f t="shared" si="26"/>
        <v>96.4</v>
      </c>
      <c r="F161" s="3">
        <f>(E161/100)*'Data &amp; ANOVA'!$S$7</f>
        <v>0.21949196895653755</v>
      </c>
      <c r="G161" s="3">
        <f>'Data &amp; ANOVA'!$S$7-F161</f>
        <v>8.19679552119848E-3</v>
      </c>
      <c r="H161" s="3">
        <f t="shared" si="27"/>
        <v>3.3242363405260291</v>
      </c>
      <c r="I161" s="25"/>
      <c r="Q161" s="25"/>
      <c r="R161" s="16"/>
      <c r="S161" s="16"/>
      <c r="T161" s="16"/>
      <c r="U161" s="16"/>
      <c r="V161" s="16"/>
      <c r="W161" s="16"/>
      <c r="X161" s="16"/>
      <c r="Y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</row>
    <row r="162" spans="2:43" x14ac:dyDescent="0.25">
      <c r="B162" s="51">
        <f t="shared" si="25"/>
        <v>17.484242424242428</v>
      </c>
      <c r="C162" s="2"/>
      <c r="D162" s="2"/>
      <c r="E162" s="2">
        <f t="shared" si="26"/>
        <v>98.3</v>
      </c>
      <c r="F162" s="2">
        <f>(E162/100)*'Data &amp; ANOVA'!$S$7</f>
        <v>0.22381805548161451</v>
      </c>
      <c r="G162" s="2">
        <f>'Data &amp; ANOVA'!$S$7-F162</f>
        <v>3.8707089961215191E-3</v>
      </c>
      <c r="H162" s="2">
        <f t="shared" si="27"/>
        <v>4.0745419349259189</v>
      </c>
      <c r="R162" s="16"/>
      <c r="S162" s="16"/>
      <c r="T162" s="16"/>
      <c r="U162" s="16"/>
      <c r="V162" s="16"/>
      <c r="W162" s="16"/>
      <c r="X162" s="16"/>
    </row>
    <row r="163" spans="2:43" x14ac:dyDescent="0.25">
      <c r="B163" s="51">
        <f t="shared" si="25"/>
        <v>17.998484848484853</v>
      </c>
      <c r="C163" s="2"/>
      <c r="D163" s="2"/>
      <c r="E163" s="2">
        <f t="shared" si="26"/>
        <v>100</v>
      </c>
      <c r="F163" s="2">
        <f>(E163/100)*'Data &amp; ANOVA'!$S$7</f>
        <v>0.22768876447773603</v>
      </c>
      <c r="G163" s="2">
        <f>'Data &amp; ANOVA'!$S$7-F163</f>
        <v>0</v>
      </c>
      <c r="H163" s="2" t="e">
        <f t="shared" si="27"/>
        <v>#DIV/0!</v>
      </c>
      <c r="R163" s="16"/>
      <c r="S163" s="16"/>
      <c r="T163" s="16"/>
      <c r="U163" s="16"/>
      <c r="V163" s="16"/>
      <c r="W163" s="16"/>
      <c r="X163" s="16"/>
    </row>
    <row r="164" spans="2:43" x14ac:dyDescent="0.25">
      <c r="R164" s="16"/>
      <c r="S164" s="16"/>
      <c r="T164" s="16"/>
      <c r="U164" s="16"/>
      <c r="V164" s="16"/>
      <c r="W164" s="16"/>
      <c r="X164" s="16"/>
    </row>
  </sheetData>
  <mergeCells count="12">
    <mergeCell ref="B122:H122"/>
    <mergeCell ref="J122:P122"/>
    <mergeCell ref="R122:X122"/>
    <mergeCell ref="Z122:AF122"/>
    <mergeCell ref="AH122:AN122"/>
    <mergeCell ref="B1:AN1"/>
    <mergeCell ref="B61:AN61"/>
    <mergeCell ref="B62:H62"/>
    <mergeCell ref="J62:P62"/>
    <mergeCell ref="R62:X62"/>
    <mergeCell ref="Z62:AF62"/>
    <mergeCell ref="AH62:AN6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120"/>
  <sheetViews>
    <sheetView topLeftCell="AI7" zoomScale="70" zoomScaleNormal="70" workbookViewId="0">
      <selection activeCell="AM3" sqref="AM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66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0.5</v>
      </c>
      <c r="E2" s="10" t="s">
        <v>1</v>
      </c>
      <c r="F2" s="11" t="s">
        <v>3</v>
      </c>
      <c r="G2" s="10">
        <v>0.18867800000000001</v>
      </c>
      <c r="H2" s="10" t="s">
        <v>30</v>
      </c>
      <c r="J2" s="10" t="s">
        <v>0</v>
      </c>
      <c r="K2" s="2"/>
      <c r="L2" s="10">
        <f>D2</f>
        <v>0.5</v>
      </c>
      <c r="M2" s="10" t="s">
        <v>1</v>
      </c>
      <c r="N2" s="11" t="s">
        <v>3</v>
      </c>
      <c r="O2" s="10">
        <v>0.28377599999999997</v>
      </c>
      <c r="P2" s="10" t="s">
        <v>30</v>
      </c>
      <c r="R2" s="10" t="s">
        <v>0</v>
      </c>
      <c r="S2" s="2"/>
      <c r="T2" s="10">
        <f>D2</f>
        <v>0.5</v>
      </c>
      <c r="U2" s="10" t="s">
        <v>1</v>
      </c>
      <c r="V2" s="11" t="s">
        <v>3</v>
      </c>
      <c r="W2" s="10">
        <v>0.302838</v>
      </c>
      <c r="X2" s="10" t="s">
        <v>30</v>
      </c>
      <c r="Z2" s="10" t="s">
        <v>0</v>
      </c>
      <c r="AA2" s="2"/>
      <c r="AB2" s="10">
        <f>D2</f>
        <v>0.5</v>
      </c>
      <c r="AC2" s="10" t="s">
        <v>1</v>
      </c>
      <c r="AD2" s="11" t="s">
        <v>3</v>
      </c>
      <c r="AE2" s="10">
        <v>0.335725</v>
      </c>
      <c r="AF2" s="10" t="s">
        <v>30</v>
      </c>
      <c r="AH2" s="10" t="s">
        <v>0</v>
      </c>
      <c r="AI2" s="2"/>
      <c r="AJ2" s="10">
        <f>D2</f>
        <v>0.5</v>
      </c>
      <c r="AK2" s="10" t="s">
        <v>1</v>
      </c>
      <c r="AL2" s="11" t="s">
        <v>3</v>
      </c>
      <c r="AM2" s="10">
        <v>0.33264899999999997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11.320680000000001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17.02656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18.170279999999998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20.1435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19.958939999999998</v>
      </c>
      <c r="AN3" s="10" t="s">
        <v>31</v>
      </c>
    </row>
    <row r="20" spans="1:42" ht="18.75" x14ac:dyDescent="0.3">
      <c r="D20" s="1"/>
      <c r="L20" s="1"/>
      <c r="T20" s="1"/>
      <c r="AB20" s="1"/>
      <c r="AJ20" s="1"/>
    </row>
    <row r="21" spans="1:42" s="15" customFormat="1" x14ac:dyDescent="0.25">
      <c r="B21" s="6" t="s">
        <v>22</v>
      </c>
      <c r="C21" s="8">
        <f>(D2/(60*1000))/'Data &amp; ANOVA'!$V$11</f>
        <v>1.0361649940878603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1.0361649940878603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1.0361649940878603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1.0361649940878603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1.0361649940878603</v>
      </c>
      <c r="AJ21" s="6" t="s">
        <v>28</v>
      </c>
      <c r="AK21" s="9"/>
      <c r="AL21" s="9"/>
      <c r="AM21" s="9"/>
      <c r="AN21" s="6" t="s">
        <v>2</v>
      </c>
    </row>
    <row r="22" spans="1:42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0.22768876447773603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0.22768876447773603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0.22723338694878056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0.22768876447773603</v>
      </c>
    </row>
    <row r="23" spans="1:42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2" s="15" customFormat="1" ht="15" customHeight="1" x14ac:dyDescent="0.25">
      <c r="A24">
        <v>0</v>
      </c>
      <c r="B24" s="47">
        <f>A24*'Data &amp; ANOVA'!$U$31</f>
        <v>0</v>
      </c>
      <c r="C24" s="9">
        <v>0</v>
      </c>
      <c r="D24" s="9">
        <v>0</v>
      </c>
      <c r="E24" s="9">
        <f>AVERAGE(C24:D24)</f>
        <v>0</v>
      </c>
      <c r="F24" s="9">
        <f>(E24/100)*'Data &amp; ANOVA'!$S$7</f>
        <v>0</v>
      </c>
      <c r="G24" s="9">
        <f>'Data &amp; ANOVA'!$S$7-F24</f>
        <v>0.22768876447773603</v>
      </c>
      <c r="H24" s="9">
        <f>LN(($H$22)/(G24))</f>
        <v>0</v>
      </c>
      <c r="J24" s="47">
        <f>A24*'Data &amp; ANOVA'!$U$32</f>
        <v>0</v>
      </c>
      <c r="K24" s="9">
        <v>0</v>
      </c>
      <c r="L24" s="9">
        <v>0</v>
      </c>
      <c r="M24" s="9">
        <f>AVERAGE(K24:L24)</f>
        <v>0</v>
      </c>
      <c r="N24" s="9">
        <f>(M24/100)*'Data &amp; ANOVA'!$S$7</f>
        <v>0</v>
      </c>
      <c r="O24" s="9">
        <f>'Data &amp; ANOVA'!$S$7-N24</f>
        <v>0.22768876447773603</v>
      </c>
      <c r="P24" s="9">
        <f>LN(($P$22)/(O24))</f>
        <v>0</v>
      </c>
      <c r="R24" s="47">
        <f>A24*'Data &amp; ANOVA'!$U$33</f>
        <v>0</v>
      </c>
      <c r="S24" s="9">
        <v>0.2</v>
      </c>
      <c r="T24" s="9">
        <v>0.2</v>
      </c>
      <c r="U24" s="9">
        <f>AVERAGE(S24:T24)</f>
        <v>0.2</v>
      </c>
      <c r="V24" s="9">
        <f>(U24/100)*'Data &amp; ANOVA'!$S$7</f>
        <v>4.5537752895547206E-4</v>
      </c>
      <c r="W24" s="9">
        <f>'Data &amp; ANOVA'!$S$7-V24</f>
        <v>0.22723338694878056</v>
      </c>
      <c r="X24" s="9">
        <f>LN(($X$22)/(W24))</f>
        <v>0</v>
      </c>
      <c r="Z24" s="47">
        <f>A24*'Data &amp; ANOVA'!$U$34</f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9">
        <f>A24*'Data &amp; ANOVA'!$U$35</f>
        <v>0</v>
      </c>
      <c r="AI24" s="9">
        <v>0</v>
      </c>
      <c r="AJ24" s="9">
        <v>0</v>
      </c>
      <c r="AK24" s="9">
        <f>AVERAGE(AI24:AJ24)</f>
        <v>0</v>
      </c>
      <c r="AL24" s="9">
        <f>(AK24/100)*'Data &amp; ANOVA'!$S$7</f>
        <v>0</v>
      </c>
      <c r="AM24" s="9">
        <f>'Data &amp; ANOVA'!$S$7-AL24</f>
        <v>0.22768876447773603</v>
      </c>
      <c r="AN24" s="9">
        <f>LN(($AN$22)/(AM24))</f>
        <v>0</v>
      </c>
    </row>
    <row r="25" spans="1:42" s="15" customFormat="1" ht="15" customHeight="1" x14ac:dyDescent="0.25">
      <c r="A25">
        <v>1</v>
      </c>
      <c r="B25" s="47">
        <f>A25*'Data &amp; ANOVA'!$U$31</f>
        <v>1.0053333333333334</v>
      </c>
      <c r="C25" s="9">
        <v>0.2</v>
      </c>
      <c r="D25" s="9">
        <v>1.4</v>
      </c>
      <c r="E25" s="9">
        <f t="shared" ref="E25:E40" si="0">AVERAGE(C25:D25)</f>
        <v>0.79999999999999993</v>
      </c>
      <c r="F25" s="9">
        <f>(E25/100)*'Data &amp; ANOVA'!$S$7</f>
        <v>1.8215101158218882E-3</v>
      </c>
      <c r="G25" s="9">
        <f>'Data &amp; ANOVA'!$S$7-F25</f>
        <v>0.22586725436191415</v>
      </c>
      <c r="H25" s="9">
        <f t="shared" ref="H25:H40" si="1">LN(($H$22)/(G25))</f>
        <v>8.0321716972642527E-3</v>
      </c>
      <c r="J25" s="47">
        <f>A25*'Data &amp; ANOVA'!$U$32</f>
        <v>1.0063636363636363</v>
      </c>
      <c r="K25" s="9">
        <v>0.4</v>
      </c>
      <c r="L25" s="9">
        <v>0.2</v>
      </c>
      <c r="M25" s="9">
        <f t="shared" ref="M25:M35" si="2">AVERAGE(K25:L25)</f>
        <v>0.30000000000000004</v>
      </c>
      <c r="N25" s="9">
        <f>(M25/100)*'Data &amp; ANOVA'!$S$7</f>
        <v>6.8306629343320826E-4</v>
      </c>
      <c r="O25" s="9">
        <f>'Data &amp; ANOVA'!$S$7-N25</f>
        <v>0.22700569818430283</v>
      </c>
      <c r="P25" s="9">
        <f t="shared" ref="P25:P35" si="3">LN(($P$22)/(O25))</f>
        <v>3.0045090202987222E-3</v>
      </c>
      <c r="R25" s="47">
        <f>A25*'Data &amp; ANOVA'!$U$33</f>
        <v>1.0027272727272727</v>
      </c>
      <c r="S25" s="9">
        <v>5.4</v>
      </c>
      <c r="T25" s="9">
        <v>4.5</v>
      </c>
      <c r="U25" s="9">
        <f t="shared" ref="U25:U34" si="4">AVERAGE(S25:T25)</f>
        <v>4.95</v>
      </c>
      <c r="V25" s="9">
        <f>(U25/100)*'Data &amp; ANOVA'!$S$7</f>
        <v>1.1270593841647934E-2</v>
      </c>
      <c r="W25" s="9">
        <f>'Data &amp; ANOVA'!$S$7-V25</f>
        <v>0.21641817063608809</v>
      </c>
      <c r="X25" s="9">
        <f t="shared" ref="X25:X34" si="5">LN(($X$22)/(W25))</f>
        <v>4.8765114382980181E-2</v>
      </c>
      <c r="Z25" s="47">
        <f>A25*'Data &amp; ANOVA'!$U$34</f>
        <v>0.99900000000000022</v>
      </c>
      <c r="AA25" s="9">
        <v>0.7</v>
      </c>
      <c r="AB25" s="9">
        <v>0.4</v>
      </c>
      <c r="AC25" s="9">
        <f t="shared" ref="AC25:AC34" si="6">AVERAGE(AA25:AB25)</f>
        <v>0.55000000000000004</v>
      </c>
      <c r="AD25" s="9">
        <f>(AC25/100)*'Data &amp; ANOVA'!$S$7</f>
        <v>1.2522882046275483E-3</v>
      </c>
      <c r="AE25" s="9">
        <f>'Data &amp; ANOVA'!$S$7-AD25</f>
        <v>0.22643647627310848</v>
      </c>
      <c r="AF25" s="9">
        <f t="shared" ref="AF25:AF34" si="7">LN(($AF$22)/(AE25))</f>
        <v>5.5151806881101433E-3</v>
      </c>
      <c r="AH25" s="9">
        <f>A25*'Data &amp; ANOVA'!$U$35</f>
        <v>1.004</v>
      </c>
      <c r="AI25" s="9">
        <v>0.2</v>
      </c>
      <c r="AJ25" s="9">
        <v>1.8</v>
      </c>
      <c r="AK25" s="9">
        <f t="shared" ref="AK25:AK34" si="8">AVERAGE(AI25:AJ25)</f>
        <v>1</v>
      </c>
      <c r="AL25" s="9">
        <f>(AK25/100)*'Data &amp; ANOVA'!$S$7</f>
        <v>2.2768876447773604E-3</v>
      </c>
      <c r="AM25" s="9">
        <f>'Data &amp; ANOVA'!$S$7-AL25</f>
        <v>0.22541187683295869</v>
      </c>
      <c r="AN25" s="9">
        <f t="shared" ref="AN25:AN34" si="9">LN(($AN$22)/(AM25))</f>
        <v>1.0050335853501286E-2</v>
      </c>
    </row>
    <row r="26" spans="1:42" s="15" customFormat="1" ht="15" customHeight="1" x14ac:dyDescent="0.25">
      <c r="A26">
        <v>2</v>
      </c>
      <c r="B26" s="47">
        <f>A26*'Data &amp; ANOVA'!$U$31</f>
        <v>2.0106666666666668</v>
      </c>
      <c r="C26" s="9">
        <v>3.3</v>
      </c>
      <c r="D26" s="9">
        <v>5.9</v>
      </c>
      <c r="E26" s="9">
        <f t="shared" si="0"/>
        <v>4.5999999999999996</v>
      </c>
      <c r="F26" s="9">
        <f>(E26/100)*'Data &amp; ANOVA'!$S$7</f>
        <v>1.0473683165975857E-2</v>
      </c>
      <c r="G26" s="9">
        <f>'Data &amp; ANOVA'!$S$7-F26</f>
        <v>0.21721508131176018</v>
      </c>
      <c r="H26" s="9">
        <f t="shared" si="1"/>
        <v>4.7091607533850589E-2</v>
      </c>
      <c r="J26" s="47">
        <f>A26*'Data &amp; ANOVA'!$U$32</f>
        <v>2.0127272727272727</v>
      </c>
      <c r="K26" s="9">
        <v>6.1</v>
      </c>
      <c r="L26" s="9">
        <v>2.2999999999999998</v>
      </c>
      <c r="M26" s="9">
        <f t="shared" si="2"/>
        <v>4.1999999999999993</v>
      </c>
      <c r="N26" s="9">
        <f>(M26/100)*'Data &amp; ANOVA'!$S$7</f>
        <v>9.562928108064913E-3</v>
      </c>
      <c r="O26" s="9">
        <f>'Data &amp; ANOVA'!$S$7-N26</f>
        <v>0.21812583636967112</v>
      </c>
      <c r="P26" s="9">
        <f t="shared" si="3"/>
        <v>4.2907501011276598E-2</v>
      </c>
      <c r="R26" s="47">
        <f>A26*'Data &amp; ANOVA'!$U$33</f>
        <v>2.0054545454545454</v>
      </c>
      <c r="S26" s="9">
        <v>17</v>
      </c>
      <c r="T26" s="9">
        <v>14.9</v>
      </c>
      <c r="U26" s="9">
        <f t="shared" si="4"/>
        <v>15.95</v>
      </c>
      <c r="V26" s="9">
        <f>(U26/100)*'Data &amp; ANOVA'!$S$7</f>
        <v>3.6316357934198899E-2</v>
      </c>
      <c r="W26" s="9">
        <f>'Data &amp; ANOVA'!$S$7-V26</f>
        <v>0.19137240654353713</v>
      </c>
      <c r="X26" s="9">
        <f t="shared" si="5"/>
        <v>0.17175632346279374</v>
      </c>
      <c r="Z26" s="47">
        <f>A26*'Data &amp; ANOVA'!$U$34</f>
        <v>1.9980000000000004</v>
      </c>
      <c r="AA26" s="9">
        <v>7.8</v>
      </c>
      <c r="AB26" s="9">
        <v>6.6</v>
      </c>
      <c r="AC26" s="9">
        <f t="shared" si="6"/>
        <v>7.1999999999999993</v>
      </c>
      <c r="AD26" s="9">
        <f>(AC26/100)*'Data &amp; ANOVA'!$S$7</f>
        <v>1.6393591042396995E-2</v>
      </c>
      <c r="AE26" s="9">
        <f>'Data &amp; ANOVA'!$S$7-AD26</f>
        <v>0.21129517343533905</v>
      </c>
      <c r="AF26" s="9">
        <f t="shared" si="7"/>
        <v>7.4723546195936366E-2</v>
      </c>
      <c r="AH26" s="9">
        <f>A26*'Data &amp; ANOVA'!$U$35</f>
        <v>2.008</v>
      </c>
      <c r="AI26" s="9">
        <v>8</v>
      </c>
      <c r="AJ26" s="9">
        <v>13.2</v>
      </c>
      <c r="AK26" s="9">
        <f t="shared" si="8"/>
        <v>10.6</v>
      </c>
      <c r="AL26" s="9">
        <f>(AK26/100)*'Data &amp; ANOVA'!$S$7</f>
        <v>2.4135009034640019E-2</v>
      </c>
      <c r="AM26" s="9">
        <f>'Data &amp; ANOVA'!$S$7-AL26</f>
        <v>0.20355375544309601</v>
      </c>
      <c r="AN26" s="9">
        <f t="shared" si="9"/>
        <v>0.11204950380862293</v>
      </c>
    </row>
    <row r="27" spans="1:42" s="15" customFormat="1" ht="15" customHeight="1" x14ac:dyDescent="0.25">
      <c r="A27">
        <v>3</v>
      </c>
      <c r="B27" s="47">
        <f>A27*'Data &amp; ANOVA'!$U$31</f>
        <v>3.016</v>
      </c>
      <c r="C27" s="9">
        <v>10.4</v>
      </c>
      <c r="D27" s="9">
        <v>12.5</v>
      </c>
      <c r="E27" s="9">
        <f t="shared" si="0"/>
        <v>11.45</v>
      </c>
      <c r="F27" s="9">
        <f>(E27/100)*'Data &amp; ANOVA'!$S$7</f>
        <v>2.6070363532700775E-2</v>
      </c>
      <c r="G27" s="9">
        <f>'Data &amp; ANOVA'!$S$7-F27</f>
        <v>0.20161840094503525</v>
      </c>
      <c r="H27" s="9">
        <f t="shared" si="1"/>
        <v>0.12160282175924877</v>
      </c>
      <c r="J27" s="47">
        <f>A27*'Data &amp; ANOVA'!$U$32</f>
        <v>3.019090909090909</v>
      </c>
      <c r="K27" s="9">
        <v>16.5</v>
      </c>
      <c r="L27" s="9">
        <v>11.6</v>
      </c>
      <c r="M27" s="9">
        <f t="shared" si="2"/>
        <v>14.05</v>
      </c>
      <c r="N27" s="9">
        <f>(M27/100)*'Data &amp; ANOVA'!$S$7</f>
        <v>3.1990271409121918E-2</v>
      </c>
      <c r="O27" s="9">
        <f>'Data &amp; ANOVA'!$S$7-N27</f>
        <v>0.19569849306861412</v>
      </c>
      <c r="P27" s="9">
        <f t="shared" si="3"/>
        <v>0.15140445415923309</v>
      </c>
      <c r="R27" s="49">
        <f>A27*'Data &amp; ANOVA'!$U$33</f>
        <v>3.0081818181818178</v>
      </c>
      <c r="S27" s="21">
        <v>32.200000000000003</v>
      </c>
      <c r="T27" s="21">
        <v>29.3</v>
      </c>
      <c r="U27" s="21">
        <f t="shared" si="4"/>
        <v>30.75</v>
      </c>
      <c r="V27" s="21">
        <f>(U27/100)*'Data &amp; ANOVA'!$S$7</f>
        <v>7.0014295076903835E-2</v>
      </c>
      <c r="W27" s="21">
        <f>'Data &amp; ANOVA'!$S$7-V27</f>
        <v>0.15767446940083218</v>
      </c>
      <c r="X27" s="21">
        <f t="shared" si="5"/>
        <v>0.3654450382499706</v>
      </c>
      <c r="Z27" s="47">
        <f>A27*'Data &amp; ANOVA'!$U$34</f>
        <v>2.9970000000000008</v>
      </c>
      <c r="AA27" s="9">
        <v>20.6</v>
      </c>
      <c r="AB27" s="9">
        <v>18.899999999999999</v>
      </c>
      <c r="AC27" s="9">
        <f t="shared" si="6"/>
        <v>19.75</v>
      </c>
      <c r="AD27" s="9">
        <f>(AC27/100)*'Data &amp; ANOVA'!$S$7</f>
        <v>4.496853098435287E-2</v>
      </c>
      <c r="AE27" s="9">
        <f>'Data &amp; ANOVA'!$S$7-AD27</f>
        <v>0.18272023349338318</v>
      </c>
      <c r="AF27" s="9">
        <f t="shared" si="7"/>
        <v>0.22002342397796606</v>
      </c>
      <c r="AH27" s="21">
        <f>A27*'Data &amp; ANOVA'!$U$35</f>
        <v>3.012</v>
      </c>
      <c r="AI27" s="21">
        <v>22.5</v>
      </c>
      <c r="AJ27" s="21">
        <v>32.9</v>
      </c>
      <c r="AK27" s="21">
        <f t="shared" si="8"/>
        <v>27.7</v>
      </c>
      <c r="AL27" s="21">
        <f>(AK27/100)*'Data &amp; ANOVA'!$S$7</f>
        <v>6.3069787760332868E-2</v>
      </c>
      <c r="AM27" s="21">
        <f>'Data &amp; ANOVA'!$S$7-AL27</f>
        <v>0.16461897671740316</v>
      </c>
      <c r="AN27" s="21">
        <f t="shared" si="9"/>
        <v>0.32434605682337236</v>
      </c>
    </row>
    <row r="28" spans="1:42" s="15" customFormat="1" x14ac:dyDescent="0.25">
      <c r="A28">
        <v>4</v>
      </c>
      <c r="B28" s="49">
        <f>A28*'Data &amp; ANOVA'!$U$31</f>
        <v>4.0213333333333336</v>
      </c>
      <c r="C28" s="21">
        <v>19.600000000000001</v>
      </c>
      <c r="D28" s="21">
        <v>20.6</v>
      </c>
      <c r="E28" s="21">
        <f t="shared" si="0"/>
        <v>20.100000000000001</v>
      </c>
      <c r="F28" s="21">
        <f>(E28/100)*'Data &amp; ANOVA'!$S$7</f>
        <v>4.5765441660024948E-2</v>
      </c>
      <c r="G28" s="21">
        <f>'Data &amp; ANOVA'!$S$7-F28</f>
        <v>0.18192332281771109</v>
      </c>
      <c r="H28" s="21">
        <f t="shared" si="1"/>
        <v>0.22439433321586238</v>
      </c>
      <c r="J28" s="49">
        <f>A28*'Data &amp; ANOVA'!$U$32</f>
        <v>4.0254545454545454</v>
      </c>
      <c r="K28" s="21">
        <v>30</v>
      </c>
      <c r="L28" s="21">
        <v>25.1</v>
      </c>
      <c r="M28" s="21">
        <f t="shared" si="2"/>
        <v>27.55</v>
      </c>
      <c r="N28" s="21">
        <f>(M28/100)*'Data &amp; ANOVA'!$S$7</f>
        <v>6.272825461361628E-2</v>
      </c>
      <c r="O28" s="21">
        <f>'Data &amp; ANOVA'!$S$7-N28</f>
        <v>0.16496050986411975</v>
      </c>
      <c r="P28" s="21">
        <f t="shared" si="3"/>
        <v>0.32227351722140002</v>
      </c>
      <c r="R28" s="49">
        <f>A28*'Data &amp; ANOVA'!$U$33</f>
        <v>4.0109090909090908</v>
      </c>
      <c r="S28" s="21">
        <v>47.3</v>
      </c>
      <c r="T28" s="21">
        <v>45</v>
      </c>
      <c r="U28" s="21">
        <f t="shared" si="4"/>
        <v>46.15</v>
      </c>
      <c r="V28" s="21">
        <f>(U28/100)*'Data &amp; ANOVA'!$S$7</f>
        <v>0.10507836480647517</v>
      </c>
      <c r="W28" s="21">
        <f>'Data &amp; ANOVA'!$S$7-V28</f>
        <v>0.12261039967126086</v>
      </c>
      <c r="X28" s="21">
        <f t="shared" si="5"/>
        <v>0.61696577971502065</v>
      </c>
      <c r="Z28" s="49">
        <f>A28*'Data &amp; ANOVA'!$U$34</f>
        <v>3.9960000000000009</v>
      </c>
      <c r="AA28" s="21">
        <v>36.4</v>
      </c>
      <c r="AB28" s="21">
        <v>35</v>
      </c>
      <c r="AC28" s="21">
        <f t="shared" si="6"/>
        <v>35.700000000000003</v>
      </c>
      <c r="AD28" s="21">
        <f>(AC28/100)*'Data &amp; ANOVA'!$S$7</f>
        <v>8.1284888918551776E-2</v>
      </c>
      <c r="AE28" s="21">
        <f>'Data &amp; ANOVA'!$S$7-AD28</f>
        <v>0.14640387555918427</v>
      </c>
      <c r="AF28" s="21">
        <f t="shared" si="7"/>
        <v>0.44161055474451766</v>
      </c>
      <c r="AH28" s="21">
        <f>A28*'Data &amp; ANOVA'!$U$35</f>
        <v>4.016</v>
      </c>
      <c r="AI28" s="21">
        <v>40.200000000000003</v>
      </c>
      <c r="AJ28" s="21">
        <v>48.8</v>
      </c>
      <c r="AK28" s="21">
        <f t="shared" si="8"/>
        <v>44.5</v>
      </c>
      <c r="AL28" s="21">
        <f>(AK28/100)*'Data &amp; ANOVA'!$S$7</f>
        <v>0.10132150019259253</v>
      </c>
      <c r="AM28" s="21">
        <f>'Data &amp; ANOVA'!$S$7-AL28</f>
        <v>0.1263672642851435</v>
      </c>
      <c r="AN28" s="21">
        <f t="shared" si="9"/>
        <v>0.58878716523570251</v>
      </c>
    </row>
    <row r="29" spans="1:42" s="15" customFormat="1" x14ac:dyDescent="0.25">
      <c r="A29">
        <v>5</v>
      </c>
      <c r="B29" s="49">
        <f>A29*'Data &amp; ANOVA'!$U$31</f>
        <v>5.0266666666666673</v>
      </c>
      <c r="C29" s="21">
        <v>30.5</v>
      </c>
      <c r="D29" s="21">
        <v>29.8</v>
      </c>
      <c r="E29" s="21">
        <f t="shared" si="0"/>
        <v>30.15</v>
      </c>
      <c r="F29" s="21">
        <f>(E29/100)*'Data &amp; ANOVA'!$S$7</f>
        <v>6.8648162490037412E-2</v>
      </c>
      <c r="G29" s="21">
        <f>'Data &amp; ANOVA'!$S$7-F29</f>
        <v>0.15904060198769862</v>
      </c>
      <c r="H29" s="21">
        <f t="shared" si="1"/>
        <v>0.35882010028512057</v>
      </c>
      <c r="J29" s="49">
        <f>A29*'Data &amp; ANOVA'!$U$32</f>
        <v>5.0318181818181813</v>
      </c>
      <c r="K29" s="21">
        <v>43.8</v>
      </c>
      <c r="L29" s="21">
        <v>40.700000000000003</v>
      </c>
      <c r="M29" s="21">
        <f t="shared" si="2"/>
        <v>42.25</v>
      </c>
      <c r="N29" s="21">
        <f>(M29/100)*'Data &amp; ANOVA'!$S$7</f>
        <v>9.6198502991843474E-2</v>
      </c>
      <c r="O29" s="21">
        <f>'Data &amp; ANOVA'!$S$7-N29</f>
        <v>0.13149026148589255</v>
      </c>
      <c r="P29" s="21">
        <f t="shared" si="3"/>
        <v>0.54904683658618858</v>
      </c>
      <c r="R29" s="49">
        <f>A29*'Data &amp; ANOVA'!$U$33</f>
        <v>5.0136363636363637</v>
      </c>
      <c r="S29" s="21">
        <v>61.1</v>
      </c>
      <c r="T29" s="21">
        <v>59</v>
      </c>
      <c r="U29" s="21">
        <f t="shared" si="4"/>
        <v>60.05</v>
      </c>
      <c r="V29" s="21">
        <f>(U29/100)*'Data &amp; ANOVA'!$S$7</f>
        <v>0.13672710306888047</v>
      </c>
      <c r="W29" s="21">
        <f>'Data &amp; ANOVA'!$S$7-V29</f>
        <v>9.096166140885556E-2</v>
      </c>
      <c r="X29" s="21">
        <f t="shared" si="5"/>
        <v>0.91553951110513454</v>
      </c>
      <c r="Z29" s="49">
        <f>A29*'Data &amp; ANOVA'!$U$34</f>
        <v>4.995000000000001</v>
      </c>
      <c r="AA29" s="21">
        <v>52.1</v>
      </c>
      <c r="AB29" s="21">
        <v>50.4</v>
      </c>
      <c r="AC29" s="21">
        <f t="shared" si="6"/>
        <v>51.25</v>
      </c>
      <c r="AD29" s="21">
        <f>(AC29/100)*'Data &amp; ANOVA'!$S$7</f>
        <v>0.1166904917948397</v>
      </c>
      <c r="AE29" s="21">
        <f>'Data &amp; ANOVA'!$S$7-AD29</f>
        <v>0.11099827268289633</v>
      </c>
      <c r="AF29" s="21">
        <f t="shared" si="7"/>
        <v>0.71846498854423513</v>
      </c>
      <c r="AH29" s="21">
        <f>A29*'Data &amp; ANOVA'!$U$35</f>
        <v>5.0199999999999996</v>
      </c>
      <c r="AI29" s="21">
        <v>56.6</v>
      </c>
      <c r="AJ29" s="21">
        <v>63.5</v>
      </c>
      <c r="AK29" s="21">
        <f t="shared" si="8"/>
        <v>60.05</v>
      </c>
      <c r="AL29" s="21">
        <f>(AK29/100)*'Data &amp; ANOVA'!$S$7</f>
        <v>0.13672710306888047</v>
      </c>
      <c r="AM29" s="21">
        <f>'Data &amp; ANOVA'!$S$7-AL29</f>
        <v>9.096166140885556E-2</v>
      </c>
      <c r="AN29" s="21">
        <f t="shared" si="9"/>
        <v>0.9175415137758075</v>
      </c>
    </row>
    <row r="30" spans="1:42" s="15" customFormat="1" x14ac:dyDescent="0.25">
      <c r="A30">
        <v>6</v>
      </c>
      <c r="B30" s="49">
        <f>A30*'Data &amp; ANOVA'!$U$31</f>
        <v>6.032</v>
      </c>
      <c r="C30" s="21">
        <v>41.7</v>
      </c>
      <c r="D30" s="21">
        <v>38.6</v>
      </c>
      <c r="E30" s="21">
        <f t="shared" si="0"/>
        <v>40.150000000000006</v>
      </c>
      <c r="F30" s="21">
        <f>(E30/100)*'Data &amp; ANOVA'!$S$7</f>
        <v>9.1417038937811029E-2</v>
      </c>
      <c r="G30" s="21">
        <f>'Data &amp; ANOVA'!$S$7-F30</f>
        <v>0.136271725539925</v>
      </c>
      <c r="H30" s="21">
        <f t="shared" si="1"/>
        <v>0.51332875398410927</v>
      </c>
      <c r="I30" s="24"/>
      <c r="J30" s="49">
        <f>A30*'Data &amp; ANOVA'!$U$32</f>
        <v>6.0381818181818181</v>
      </c>
      <c r="K30" s="21">
        <v>56.8</v>
      </c>
      <c r="L30" s="21">
        <v>55.9</v>
      </c>
      <c r="M30" s="21">
        <f t="shared" si="2"/>
        <v>56.349999999999994</v>
      </c>
      <c r="N30" s="21">
        <f>(M30/100)*'Data &amp; ANOVA'!$S$7</f>
        <v>0.12830261878320423</v>
      </c>
      <c r="O30" s="21">
        <f>'Data &amp; ANOVA'!$S$7-N30</f>
        <v>9.9386145694531802E-2</v>
      </c>
      <c r="P30" s="21">
        <f t="shared" si="3"/>
        <v>0.82896690370247994</v>
      </c>
      <c r="Q30" s="24"/>
      <c r="R30" s="49">
        <f>A30*'Data &amp; ANOVA'!$U$33</f>
        <v>6.0163636363636357</v>
      </c>
      <c r="S30" s="21">
        <v>72.900000000000006</v>
      </c>
      <c r="T30" s="21">
        <v>71.5</v>
      </c>
      <c r="U30" s="21">
        <f t="shared" si="4"/>
        <v>72.2</v>
      </c>
      <c r="V30" s="21">
        <f>(U30/100)*'Data &amp; ANOVA'!$S$7</f>
        <v>0.1643912879529254</v>
      </c>
      <c r="W30" s="21">
        <f>'Data &amp; ANOVA'!$S$7-V30</f>
        <v>6.3297476524810631E-2</v>
      </c>
      <c r="X30" s="21">
        <f t="shared" si="5"/>
        <v>1.2781321626208269</v>
      </c>
      <c r="Y30" s="24"/>
      <c r="Z30" s="49">
        <f>A30*'Data &amp; ANOVA'!$U$34</f>
        <v>5.9940000000000015</v>
      </c>
      <c r="AA30" s="21">
        <v>65.8</v>
      </c>
      <c r="AB30" s="21">
        <v>64.400000000000006</v>
      </c>
      <c r="AC30" s="21">
        <f t="shared" si="6"/>
        <v>65.099999999999994</v>
      </c>
      <c r="AD30" s="21">
        <f>(AC30/100)*'Data &amp; ANOVA'!$S$7</f>
        <v>0.14822538567500615</v>
      </c>
      <c r="AE30" s="21">
        <f>'Data &amp; ANOVA'!$S$7-AD30</f>
        <v>7.9463378802729884E-2</v>
      </c>
      <c r="AF30" s="21">
        <f t="shared" si="7"/>
        <v>1.0526833567797098</v>
      </c>
      <c r="AG30" s="24"/>
      <c r="AH30" s="21">
        <f>A30*'Data &amp; ANOVA'!$U$35</f>
        <v>6.024</v>
      </c>
      <c r="AI30" s="21">
        <v>70.3</v>
      </c>
      <c r="AJ30" s="21">
        <v>76.7</v>
      </c>
      <c r="AK30" s="21">
        <f t="shared" si="8"/>
        <v>73.5</v>
      </c>
      <c r="AL30" s="21">
        <f>(AK30/100)*'Data &amp; ANOVA'!$S$7</f>
        <v>0.16735124189113598</v>
      </c>
      <c r="AM30" s="21">
        <f>'Data &amp; ANOVA'!$S$7-AL30</f>
        <v>6.0337522586600051E-2</v>
      </c>
      <c r="AN30" s="21">
        <f t="shared" si="9"/>
        <v>1.3280254529959148</v>
      </c>
      <c r="AO30" s="24"/>
      <c r="AP30" s="24"/>
    </row>
    <row r="31" spans="1:42" s="15" customFormat="1" x14ac:dyDescent="0.25">
      <c r="A31">
        <v>7</v>
      </c>
      <c r="B31" s="49">
        <f>A31*'Data &amp; ANOVA'!$U$31</f>
        <v>7.0373333333333337</v>
      </c>
      <c r="C31" s="21">
        <v>51.8</v>
      </c>
      <c r="D31" s="21">
        <v>47.6</v>
      </c>
      <c r="E31" s="21">
        <f t="shared" si="0"/>
        <v>49.7</v>
      </c>
      <c r="F31" s="21">
        <f>(E31/100)*'Data &amp; ANOVA'!$S$7</f>
        <v>0.11316131594543483</v>
      </c>
      <c r="G31" s="21">
        <f>'Data &amp; ANOVA'!$S$7-F31</f>
        <v>0.11452744853230121</v>
      </c>
      <c r="H31" s="21">
        <f t="shared" si="1"/>
        <v>0.68716510888239801</v>
      </c>
      <c r="I31" s="24"/>
      <c r="J31" s="49">
        <f>A31*'Data &amp; ANOVA'!$U$32</f>
        <v>7.0445454545454549</v>
      </c>
      <c r="K31" s="21">
        <v>68.7</v>
      </c>
      <c r="L31" s="21">
        <v>69.900000000000006</v>
      </c>
      <c r="M31" s="21">
        <f t="shared" si="2"/>
        <v>69.300000000000011</v>
      </c>
      <c r="N31" s="21">
        <f>(M31/100)*'Data &amp; ANOVA'!$S$7</f>
        <v>0.15778831378307109</v>
      </c>
      <c r="O31" s="21">
        <f>'Data &amp; ANOVA'!$S$7-N31</f>
        <v>6.990045069466494E-2</v>
      </c>
      <c r="P31" s="21">
        <f t="shared" si="3"/>
        <v>1.1809075313949402</v>
      </c>
      <c r="Q31" s="24"/>
      <c r="R31" s="48">
        <f>A31*'Data &amp; ANOVA'!$U$33</f>
        <v>7.0190909090909086</v>
      </c>
      <c r="S31" s="23">
        <v>83.4</v>
      </c>
      <c r="T31" s="23">
        <v>82.4</v>
      </c>
      <c r="U31" s="23">
        <f t="shared" si="4"/>
        <v>82.9</v>
      </c>
      <c r="V31" s="23">
        <f>(U31/100)*'Data &amp; ANOVA'!$S$7</f>
        <v>0.18875398575204319</v>
      </c>
      <c r="W31" s="23">
        <f>'Data &amp; ANOVA'!$S$7-V31</f>
        <v>3.8934778725692842E-2</v>
      </c>
      <c r="X31" s="23">
        <f t="shared" si="5"/>
        <v>1.7640897198088048</v>
      </c>
      <c r="Y31" s="24"/>
      <c r="Z31" s="49">
        <f>A31*'Data &amp; ANOVA'!$U$34</f>
        <v>6.9930000000000012</v>
      </c>
      <c r="AA31" s="21">
        <v>77.2</v>
      </c>
      <c r="AB31" s="21">
        <v>75.8</v>
      </c>
      <c r="AC31" s="21">
        <f t="shared" si="6"/>
        <v>76.5</v>
      </c>
      <c r="AD31" s="21">
        <f>(AC31/100)*'Data &amp; ANOVA'!$S$7</f>
        <v>0.17418190482546808</v>
      </c>
      <c r="AE31" s="21">
        <f>'Data &amp; ANOVA'!$S$7-AD31</f>
        <v>5.3506859652267952E-2</v>
      </c>
      <c r="AF31" s="21">
        <f t="shared" si="7"/>
        <v>1.4481697648379785</v>
      </c>
      <c r="AG31" s="24"/>
      <c r="AH31" s="23">
        <f>A31*'Data &amp; ANOVA'!$U$35</f>
        <v>7.0280000000000005</v>
      </c>
      <c r="AI31" s="23">
        <v>81.5</v>
      </c>
      <c r="AJ31" s="23">
        <v>88.1</v>
      </c>
      <c r="AK31" s="23">
        <f t="shared" si="8"/>
        <v>84.8</v>
      </c>
      <c r="AL31" s="23">
        <f>(AK31/100)*'Data &amp; ANOVA'!$S$7</f>
        <v>0.19308007227712015</v>
      </c>
      <c r="AM31" s="23">
        <f>'Data &amp; ANOVA'!$S$7-AL31</f>
        <v>3.4608692200615881E-2</v>
      </c>
      <c r="AN31" s="23">
        <f t="shared" si="9"/>
        <v>1.8838747581358606</v>
      </c>
      <c r="AO31" s="24"/>
      <c r="AP31" s="24"/>
    </row>
    <row r="32" spans="1:42" s="15" customFormat="1" x14ac:dyDescent="0.25">
      <c r="A32">
        <v>8</v>
      </c>
      <c r="B32" s="49">
        <f>A32*'Data &amp; ANOVA'!$U$31</f>
        <v>8.0426666666666673</v>
      </c>
      <c r="C32" s="21">
        <v>61.3</v>
      </c>
      <c r="D32" s="21">
        <v>56.3</v>
      </c>
      <c r="E32" s="21">
        <f t="shared" si="0"/>
        <v>58.8</v>
      </c>
      <c r="F32" s="21">
        <f>(E32/100)*'Data &amp; ANOVA'!$S$7</f>
        <v>0.13388099351290877</v>
      </c>
      <c r="G32" s="21">
        <f>'Data &amp; ANOVA'!$S$7-F32</f>
        <v>9.3807770964827258E-2</v>
      </c>
      <c r="H32" s="21">
        <f t="shared" si="1"/>
        <v>0.8867319296326106</v>
      </c>
      <c r="I32" s="24"/>
      <c r="J32" s="48">
        <f>A32*'Data &amp; ANOVA'!$U$32</f>
        <v>8.0509090909090908</v>
      </c>
      <c r="K32" s="23">
        <v>79.3</v>
      </c>
      <c r="L32" s="23">
        <v>81</v>
      </c>
      <c r="M32" s="23">
        <f t="shared" si="2"/>
        <v>80.150000000000006</v>
      </c>
      <c r="N32" s="23">
        <f>(M32/100)*'Data &amp; ANOVA'!$S$7</f>
        <v>0.18249254472890544</v>
      </c>
      <c r="O32" s="23">
        <f>'Data &amp; ANOVA'!$S$7-N32</f>
        <v>4.5196219748830591E-2</v>
      </c>
      <c r="P32" s="23">
        <f t="shared" si="3"/>
        <v>1.6169661788548921</v>
      </c>
      <c r="Q32" s="24"/>
      <c r="R32" s="48">
        <f>A32*'Data &amp; ANOVA'!$U$33</f>
        <v>8.0218181818181815</v>
      </c>
      <c r="S32" s="23">
        <v>91.4</v>
      </c>
      <c r="T32" s="23">
        <v>91.2</v>
      </c>
      <c r="U32" s="23">
        <f t="shared" si="4"/>
        <v>91.300000000000011</v>
      </c>
      <c r="V32" s="23">
        <f>(U32/100)*'Data &amp; ANOVA'!$S$7</f>
        <v>0.20787984196817302</v>
      </c>
      <c r="W32" s="23">
        <f>'Data &amp; ANOVA'!$S$7-V32</f>
        <v>1.9808922509563009E-2</v>
      </c>
      <c r="X32" s="23">
        <f t="shared" si="5"/>
        <v>2.4398451576568814</v>
      </c>
      <c r="Y32" s="24"/>
      <c r="Z32" s="48">
        <f>A32*'Data &amp; ANOVA'!$U$34</f>
        <v>7.9920000000000018</v>
      </c>
      <c r="AA32" s="23">
        <v>86.9</v>
      </c>
      <c r="AB32" s="23">
        <v>85.5</v>
      </c>
      <c r="AC32" s="23">
        <f t="shared" si="6"/>
        <v>86.2</v>
      </c>
      <c r="AD32" s="23">
        <f>(AC32/100)*'Data &amp; ANOVA'!$S$7</f>
        <v>0.19626771497980847</v>
      </c>
      <c r="AE32" s="23">
        <f>'Data &amp; ANOVA'!$S$7-AD32</f>
        <v>3.1421049497927567E-2</v>
      </c>
      <c r="AF32" s="23">
        <f t="shared" si="7"/>
        <v>1.9805015938249324</v>
      </c>
      <c r="AG32" s="24"/>
      <c r="AH32" s="23">
        <f>A32*'Data &amp; ANOVA'!$U$35</f>
        <v>8.032</v>
      </c>
      <c r="AI32" s="23">
        <v>90.5</v>
      </c>
      <c r="AJ32" s="23">
        <v>96.2</v>
      </c>
      <c r="AK32" s="23">
        <f t="shared" si="8"/>
        <v>93.35</v>
      </c>
      <c r="AL32" s="23">
        <f>(AK32/100)*'Data &amp; ANOVA'!$S$7</f>
        <v>0.21254746163996657</v>
      </c>
      <c r="AM32" s="23">
        <f>'Data &amp; ANOVA'!$S$7-AL32</f>
        <v>1.514130283776946E-2</v>
      </c>
      <c r="AN32" s="23">
        <f t="shared" si="9"/>
        <v>2.7105533313203276</v>
      </c>
      <c r="AO32" s="24"/>
      <c r="AP32" s="24"/>
    </row>
    <row r="33" spans="1:42" s="15" customFormat="1" x14ac:dyDescent="0.25">
      <c r="A33">
        <v>9</v>
      </c>
      <c r="B33" s="49">
        <f>A33*'Data &amp; ANOVA'!$U$31</f>
        <v>9.048</v>
      </c>
      <c r="C33" s="21">
        <v>69.599999999999994</v>
      </c>
      <c r="D33" s="21">
        <v>64.400000000000006</v>
      </c>
      <c r="E33" s="21">
        <f t="shared" si="0"/>
        <v>67</v>
      </c>
      <c r="F33" s="21">
        <f>(E33/100)*'Data &amp; ANOVA'!$S$7</f>
        <v>0.15255147220008314</v>
      </c>
      <c r="G33" s="21">
        <f>'Data &amp; ANOVA'!$S$7-F33</f>
        <v>7.5137292277652895E-2</v>
      </c>
      <c r="H33" s="21">
        <f t="shared" si="1"/>
        <v>1.1086626245216111</v>
      </c>
      <c r="I33" s="24"/>
      <c r="J33" s="48">
        <f>A33*'Data &amp; ANOVA'!$U$32</f>
        <v>9.0572727272727267</v>
      </c>
      <c r="K33" s="23">
        <v>87.4</v>
      </c>
      <c r="L33" s="23">
        <v>90.7</v>
      </c>
      <c r="M33" s="23">
        <f t="shared" si="2"/>
        <v>89.050000000000011</v>
      </c>
      <c r="N33" s="23">
        <f>(M33/100)*'Data &amp; ANOVA'!$S$7</f>
        <v>0.20275684476742395</v>
      </c>
      <c r="O33" s="23">
        <f>'Data &amp; ANOVA'!$S$7-N33</f>
        <v>2.4931919710312084E-2</v>
      </c>
      <c r="P33" s="23">
        <f t="shared" si="3"/>
        <v>2.2118307297255821</v>
      </c>
      <c r="Q33" s="24"/>
      <c r="R33" s="48">
        <f>A33*'Data &amp; ANOVA'!$U$33</f>
        <v>9.0245454545454535</v>
      </c>
      <c r="S33" s="23">
        <v>98.8</v>
      </c>
      <c r="T33" s="23">
        <v>98.5</v>
      </c>
      <c r="U33" s="23">
        <f t="shared" si="4"/>
        <v>98.65</v>
      </c>
      <c r="V33" s="23">
        <f>(U33/100)*'Data &amp; ANOVA'!$S$7</f>
        <v>0.2246149661572866</v>
      </c>
      <c r="W33" s="23">
        <f>'Data &amp; ANOVA'!$S$7-V33</f>
        <v>3.0737983204494335E-3</v>
      </c>
      <c r="X33" s="23">
        <f t="shared" si="5"/>
        <v>4.3030635908670813</v>
      </c>
      <c r="Y33" s="24"/>
      <c r="Z33" s="48">
        <f>A33*'Data &amp; ANOVA'!$U$34</f>
        <v>8.9910000000000014</v>
      </c>
      <c r="AA33" s="23">
        <v>94.7</v>
      </c>
      <c r="AB33" s="23">
        <v>94</v>
      </c>
      <c r="AC33" s="23">
        <f t="shared" si="6"/>
        <v>94.35</v>
      </c>
      <c r="AD33" s="23">
        <f>(AC33/100)*'Data &amp; ANOVA'!$S$7</f>
        <v>0.21482434928474392</v>
      </c>
      <c r="AE33" s="23">
        <f>'Data &amp; ANOVA'!$S$7-AD33</f>
        <v>1.2864415192992112E-2</v>
      </c>
      <c r="AF33" s="23">
        <f t="shared" si="7"/>
        <v>2.8735146408297396</v>
      </c>
      <c r="AG33" s="24"/>
      <c r="AH33" s="23">
        <f>A33*'Data &amp; ANOVA'!$U$35</f>
        <v>9.0359999999999996</v>
      </c>
      <c r="AI33" s="23">
        <v>97.6</v>
      </c>
      <c r="AJ33" s="23">
        <v>100</v>
      </c>
      <c r="AK33" s="23">
        <f t="shared" si="8"/>
        <v>98.8</v>
      </c>
      <c r="AL33" s="23">
        <f>(AK33/100)*'Data &amp; ANOVA'!$S$7</f>
        <v>0.22495649930400319</v>
      </c>
      <c r="AM33" s="23">
        <f>'Data &amp; ANOVA'!$S$7-AL33</f>
        <v>2.7322651737328452E-3</v>
      </c>
      <c r="AN33" s="23">
        <f t="shared" si="9"/>
        <v>4.4228486291941325</v>
      </c>
      <c r="AO33" s="24"/>
      <c r="AP33" s="24"/>
    </row>
    <row r="34" spans="1:42" s="15" customFormat="1" x14ac:dyDescent="0.25">
      <c r="A34">
        <v>10</v>
      </c>
      <c r="B34" s="49">
        <f>A34*'Data &amp; ANOVA'!$U$31</f>
        <v>10.053333333333335</v>
      </c>
      <c r="C34" s="21">
        <v>77.7</v>
      </c>
      <c r="D34" s="21">
        <v>71.5</v>
      </c>
      <c r="E34" s="21">
        <f t="shared" si="0"/>
        <v>74.599999999999994</v>
      </c>
      <c r="F34" s="21">
        <f>(E34/100)*'Data &amp; ANOVA'!$S$7</f>
        <v>0.16985581830039109</v>
      </c>
      <c r="G34" s="21">
        <f>'Data &amp; ANOVA'!$S$7-F34</f>
        <v>5.783294617734494E-2</v>
      </c>
      <c r="H34" s="21">
        <f t="shared" si="1"/>
        <v>1.3704210119636007</v>
      </c>
      <c r="I34" s="24"/>
      <c r="J34" s="48">
        <f>A34*'Data &amp; ANOVA'!$U$32</f>
        <v>10.063636363636363</v>
      </c>
      <c r="K34" s="23">
        <v>94.7</v>
      </c>
      <c r="L34" s="23">
        <v>98.8</v>
      </c>
      <c r="M34" s="23">
        <f t="shared" si="2"/>
        <v>96.75</v>
      </c>
      <c r="N34" s="23">
        <f>(M34/100)*'Data &amp; ANOVA'!$S$7</f>
        <v>0.22028887963220961</v>
      </c>
      <c r="O34" s="23">
        <f>'Data &amp; ANOVA'!$S$7-N34</f>
        <v>7.3998848455264221E-3</v>
      </c>
      <c r="P34" s="23">
        <f t="shared" si="3"/>
        <v>3.426515189646445</v>
      </c>
      <c r="Q34" s="24"/>
      <c r="R34" s="48">
        <f>A34*'Data &amp; ANOVA'!$U$33</f>
        <v>10.027272727272727</v>
      </c>
      <c r="S34" s="23">
        <v>100</v>
      </c>
      <c r="T34" s="23">
        <v>100</v>
      </c>
      <c r="U34" s="23">
        <f t="shared" si="4"/>
        <v>100</v>
      </c>
      <c r="V34" s="23">
        <f>(U34/100)*'Data &amp; ANOVA'!$S$7</f>
        <v>0.22768876447773603</v>
      </c>
      <c r="W34" s="23">
        <f>'Data &amp; ANOVA'!$S$7-V34</f>
        <v>0</v>
      </c>
      <c r="X34" s="23" t="e">
        <f t="shared" si="5"/>
        <v>#DIV/0!</v>
      </c>
      <c r="Y34" s="24"/>
      <c r="Z34" s="48">
        <f>A34*'Data &amp; ANOVA'!$U$34</f>
        <v>9.990000000000002</v>
      </c>
      <c r="AA34" s="23">
        <v>100</v>
      </c>
      <c r="AB34" s="23">
        <v>100</v>
      </c>
      <c r="AC34" s="23">
        <f t="shared" si="6"/>
        <v>100</v>
      </c>
      <c r="AD34" s="23">
        <f>(AC34/100)*'Data &amp; ANOVA'!$S$7</f>
        <v>0.22768876447773603</v>
      </c>
      <c r="AE34" s="23">
        <f>'Data &amp; ANOVA'!$S$7-AD34</f>
        <v>0</v>
      </c>
      <c r="AF34" s="23" t="e">
        <f t="shared" si="7"/>
        <v>#DIV/0!</v>
      </c>
      <c r="AG34" s="24"/>
      <c r="AH34" s="23">
        <f>A34*'Data &amp; ANOVA'!$U$35</f>
        <v>10.039999999999999</v>
      </c>
      <c r="AI34" s="23">
        <v>100</v>
      </c>
      <c r="AJ34" s="23"/>
      <c r="AK34" s="23">
        <f t="shared" si="8"/>
        <v>100</v>
      </c>
      <c r="AL34" s="23">
        <f>(AK34/100)*'Data &amp; ANOVA'!$S$7</f>
        <v>0.22768876447773603</v>
      </c>
      <c r="AM34" s="23">
        <f>'Data &amp; ANOVA'!$S$7-AL34</f>
        <v>0</v>
      </c>
      <c r="AN34" s="23" t="e">
        <f t="shared" si="9"/>
        <v>#DIV/0!</v>
      </c>
      <c r="AO34" s="24"/>
      <c r="AP34" s="24"/>
    </row>
    <row r="35" spans="1:42" s="15" customFormat="1" x14ac:dyDescent="0.25">
      <c r="A35">
        <v>11</v>
      </c>
      <c r="B35" s="48">
        <f>A35*'Data &amp; ANOVA'!$U$31</f>
        <v>11.058666666666667</v>
      </c>
      <c r="C35" s="23">
        <v>83.8</v>
      </c>
      <c r="D35" s="23">
        <v>78.099999999999994</v>
      </c>
      <c r="E35" s="23">
        <f t="shared" si="0"/>
        <v>80.949999999999989</v>
      </c>
      <c r="F35" s="23">
        <f>(E35/100)*'Data &amp; ANOVA'!$S$7</f>
        <v>0.18431405484472729</v>
      </c>
      <c r="G35" s="23">
        <f>'Data &amp; ANOVA'!$S$7-F35</f>
        <v>4.337470963300874E-2</v>
      </c>
      <c r="H35" s="23">
        <f t="shared" si="1"/>
        <v>1.6581030844153808</v>
      </c>
      <c r="I35" s="24"/>
      <c r="J35" s="48">
        <f>A35*'Data &amp; ANOVA'!$U$32</f>
        <v>11.07</v>
      </c>
      <c r="K35" s="23">
        <v>100</v>
      </c>
      <c r="L35" s="23">
        <v>100</v>
      </c>
      <c r="M35" s="23">
        <f t="shared" si="2"/>
        <v>100</v>
      </c>
      <c r="N35" s="23">
        <f>(M35/100)*'Data &amp; ANOVA'!$S$7</f>
        <v>0.22768876447773603</v>
      </c>
      <c r="O35" s="23">
        <f>'Data &amp; ANOVA'!$S$7-N35</f>
        <v>0</v>
      </c>
      <c r="P35" s="23" t="e">
        <f t="shared" si="3"/>
        <v>#DIV/0!</v>
      </c>
      <c r="Q35" s="24"/>
      <c r="R35" s="29"/>
      <c r="S35" s="29"/>
      <c r="T35" s="29"/>
      <c r="U35" s="29"/>
      <c r="V35" s="29"/>
      <c r="W35" s="29"/>
      <c r="X35" s="29"/>
      <c r="Y35" s="24"/>
      <c r="Z35" s="29"/>
      <c r="AA35" s="29"/>
      <c r="AB35" s="29"/>
      <c r="AC35" s="29"/>
      <c r="AD35" s="29"/>
      <c r="AE35" s="29"/>
      <c r="AF35" s="29"/>
      <c r="AG35" s="24"/>
      <c r="AH35" s="29"/>
      <c r="AI35" s="29"/>
      <c r="AJ35" s="29"/>
      <c r="AK35" s="29"/>
      <c r="AL35" s="29"/>
      <c r="AM35" s="29"/>
      <c r="AN35" s="29"/>
      <c r="AO35" s="24"/>
      <c r="AP35" s="24"/>
    </row>
    <row r="36" spans="1:42" s="15" customFormat="1" x14ac:dyDescent="0.25">
      <c r="A36">
        <v>12</v>
      </c>
      <c r="B36" s="48">
        <f>A36*'Data &amp; ANOVA'!$U$31</f>
        <v>12.064</v>
      </c>
      <c r="C36" s="23">
        <v>89.8</v>
      </c>
      <c r="D36" s="23">
        <v>84.3</v>
      </c>
      <c r="E36" s="23">
        <f t="shared" si="0"/>
        <v>87.05</v>
      </c>
      <c r="F36" s="23">
        <f>(E36/100)*'Data &amp; ANOVA'!$S$7</f>
        <v>0.1982030694778692</v>
      </c>
      <c r="G36" s="23">
        <f>'Data &amp; ANOVA'!$S$7-F36</f>
        <v>2.9485694999866835E-2</v>
      </c>
      <c r="H36" s="23">
        <f t="shared" si="1"/>
        <v>2.044074397842544</v>
      </c>
      <c r="I36" s="24"/>
      <c r="J36" s="29"/>
      <c r="K36" s="29"/>
      <c r="L36" s="29"/>
      <c r="M36" s="29"/>
      <c r="N36" s="29"/>
      <c r="O36" s="29"/>
      <c r="P36" s="29"/>
      <c r="Q36" s="24"/>
      <c r="R36" s="29"/>
      <c r="S36" s="29"/>
      <c r="T36" s="29"/>
      <c r="U36" s="29"/>
      <c r="V36" s="29"/>
      <c r="W36" s="29"/>
      <c r="X36" s="29"/>
      <c r="Y36" s="24"/>
      <c r="Z36" s="29"/>
      <c r="AA36" s="29"/>
      <c r="AB36" s="29"/>
      <c r="AC36" s="29"/>
      <c r="AD36" s="29"/>
      <c r="AE36" s="29"/>
      <c r="AF36" s="29"/>
      <c r="AG36" s="24"/>
      <c r="AH36" s="29"/>
      <c r="AI36" s="29"/>
      <c r="AJ36" s="29"/>
      <c r="AK36" s="29"/>
      <c r="AL36" s="29"/>
      <c r="AM36" s="29"/>
      <c r="AN36" s="29"/>
      <c r="AO36" s="24"/>
      <c r="AP36" s="24"/>
    </row>
    <row r="37" spans="1:42" s="15" customFormat="1" x14ac:dyDescent="0.25">
      <c r="A37">
        <v>13</v>
      </c>
      <c r="B37" s="48">
        <f>A37*'Data &amp; ANOVA'!$U$31</f>
        <v>13.069333333333335</v>
      </c>
      <c r="C37" s="23">
        <v>94.7</v>
      </c>
      <c r="D37" s="23">
        <v>89.8</v>
      </c>
      <c r="E37" s="23">
        <f t="shared" si="0"/>
        <v>92.25</v>
      </c>
      <c r="F37" s="23">
        <f>(E37/100)*'Data &amp; ANOVA'!$S$7</f>
        <v>0.21004288523071149</v>
      </c>
      <c r="G37" s="23">
        <f>'Data &amp; ANOVA'!$S$7-F37</f>
        <v>1.7645879247024543E-2</v>
      </c>
      <c r="H37" s="23">
        <f t="shared" si="1"/>
        <v>2.5574773426228359</v>
      </c>
      <c r="I37" s="24"/>
      <c r="J37" s="29"/>
      <c r="K37" s="29"/>
      <c r="L37" s="29"/>
      <c r="M37" s="29"/>
      <c r="N37" s="29"/>
      <c r="O37" s="29"/>
      <c r="P37" s="29"/>
      <c r="Q37" s="24"/>
      <c r="R37" s="29"/>
      <c r="S37" s="29"/>
      <c r="T37" s="29"/>
      <c r="U37" s="29"/>
      <c r="V37" s="29"/>
      <c r="W37" s="29"/>
      <c r="X37" s="29"/>
      <c r="Y37" s="24"/>
      <c r="Z37" s="29"/>
      <c r="AA37" s="29"/>
      <c r="AB37" s="29"/>
      <c r="AC37" s="29"/>
      <c r="AD37" s="29"/>
      <c r="AE37" s="29"/>
      <c r="AF37" s="29"/>
      <c r="AG37" s="24"/>
      <c r="AH37" s="29"/>
      <c r="AI37" s="29"/>
      <c r="AJ37" s="29"/>
      <c r="AK37" s="29"/>
      <c r="AL37" s="29"/>
      <c r="AM37" s="29"/>
      <c r="AN37" s="29"/>
      <c r="AO37" s="24"/>
      <c r="AP37" s="24"/>
    </row>
    <row r="38" spans="1:42" s="15" customFormat="1" x14ac:dyDescent="0.25">
      <c r="A38">
        <v>14</v>
      </c>
      <c r="B38" s="48">
        <f>A38*'Data &amp; ANOVA'!$U$31</f>
        <v>14.074666666666667</v>
      </c>
      <c r="C38" s="23">
        <v>99</v>
      </c>
      <c r="D38" s="23">
        <v>94.5</v>
      </c>
      <c r="E38" s="23">
        <f t="shared" si="0"/>
        <v>96.75</v>
      </c>
      <c r="F38" s="23">
        <f>(E38/100)*'Data &amp; ANOVA'!$S$7</f>
        <v>0.22028887963220961</v>
      </c>
      <c r="G38" s="23">
        <f>'Data &amp; ANOVA'!$S$7-F38</f>
        <v>7.3998848455264221E-3</v>
      </c>
      <c r="H38" s="23">
        <f t="shared" si="1"/>
        <v>3.426515189646445</v>
      </c>
      <c r="I38" s="24"/>
      <c r="J38" s="29"/>
      <c r="K38" s="29"/>
      <c r="L38" s="29"/>
      <c r="M38" s="29"/>
      <c r="N38" s="29"/>
      <c r="O38" s="29"/>
      <c r="P38" s="29"/>
      <c r="Q38" s="24"/>
      <c r="R38" s="29"/>
      <c r="S38" s="29"/>
      <c r="T38" s="29"/>
      <c r="U38" s="29"/>
      <c r="V38" s="29"/>
      <c r="W38" s="29"/>
      <c r="X38" s="29"/>
      <c r="Y38" s="24"/>
      <c r="Z38" s="29"/>
      <c r="AA38" s="29"/>
      <c r="AB38" s="29"/>
      <c r="AC38" s="29"/>
      <c r="AD38" s="29"/>
      <c r="AE38" s="29"/>
      <c r="AF38" s="29"/>
      <c r="AG38" s="24"/>
      <c r="AH38" s="29"/>
      <c r="AI38" s="29"/>
      <c r="AJ38" s="29"/>
      <c r="AK38" s="29"/>
      <c r="AL38" s="29"/>
      <c r="AM38" s="29"/>
      <c r="AN38" s="29"/>
      <c r="AO38" s="24"/>
      <c r="AP38" s="24"/>
    </row>
    <row r="39" spans="1:42" s="15" customFormat="1" x14ac:dyDescent="0.25">
      <c r="A39">
        <v>15</v>
      </c>
      <c r="B39" s="48">
        <f>A39*'Data &amp; ANOVA'!$U$31</f>
        <v>15.080000000000002</v>
      </c>
      <c r="C39" s="23">
        <v>100</v>
      </c>
      <c r="D39" s="23">
        <v>98.8</v>
      </c>
      <c r="E39" s="23">
        <f t="shared" si="0"/>
        <v>99.4</v>
      </c>
      <c r="F39" s="23">
        <f>(E39/100)*'Data &amp; ANOVA'!$S$7</f>
        <v>0.22632263189086965</v>
      </c>
      <c r="G39" s="23">
        <f>'Data &amp; ANOVA'!$S$7-F39</f>
        <v>1.3661325868663809E-3</v>
      </c>
      <c r="H39" s="23">
        <f t="shared" si="1"/>
        <v>5.1159958097541081</v>
      </c>
      <c r="I39" s="24"/>
      <c r="J39" s="29"/>
      <c r="K39" s="29"/>
      <c r="L39" s="29"/>
      <c r="M39" s="29"/>
      <c r="N39" s="29"/>
      <c r="O39" s="29"/>
      <c r="P39" s="29"/>
      <c r="Q39" s="24"/>
      <c r="R39" s="29"/>
      <c r="S39" s="29"/>
      <c r="T39" s="29"/>
      <c r="U39" s="29"/>
      <c r="V39" s="29"/>
      <c r="W39" s="29"/>
      <c r="X39" s="29"/>
      <c r="Y39" s="24"/>
      <c r="Z39" s="29"/>
      <c r="AA39" s="29"/>
      <c r="AB39" s="29"/>
      <c r="AC39" s="29"/>
      <c r="AD39" s="29"/>
      <c r="AE39" s="29"/>
      <c r="AF39" s="29"/>
      <c r="AG39" s="24"/>
      <c r="AH39" s="29"/>
      <c r="AI39" s="29"/>
      <c r="AJ39" s="29"/>
      <c r="AK39" s="29"/>
      <c r="AL39" s="29"/>
      <c r="AM39" s="29"/>
      <c r="AN39" s="29"/>
      <c r="AO39" s="24"/>
      <c r="AP39" s="24"/>
    </row>
    <row r="40" spans="1:42" s="15" customFormat="1" x14ac:dyDescent="0.25">
      <c r="A40">
        <v>16</v>
      </c>
      <c r="B40" s="48">
        <f>A40*'Data &amp; ANOVA'!$U$31</f>
        <v>16.085333333333335</v>
      </c>
      <c r="C40" s="23"/>
      <c r="D40" s="23">
        <v>100</v>
      </c>
      <c r="E40" s="23">
        <f t="shared" si="0"/>
        <v>100</v>
      </c>
      <c r="F40" s="23">
        <f>(E40/100)*'Data &amp; ANOVA'!$S$7</f>
        <v>0.22768876447773603</v>
      </c>
      <c r="G40" s="23">
        <f>'Data &amp; ANOVA'!$S$7-F40</f>
        <v>0</v>
      </c>
      <c r="H40" s="23" t="e">
        <f t="shared" si="1"/>
        <v>#DIV/0!</v>
      </c>
      <c r="I40" s="24"/>
      <c r="J40" s="29"/>
      <c r="K40" s="29"/>
      <c r="L40" s="29"/>
      <c r="M40" s="29"/>
      <c r="N40" s="29"/>
      <c r="O40" s="29"/>
      <c r="P40" s="29"/>
      <c r="Q40" s="24"/>
      <c r="R40" s="29"/>
      <c r="S40" s="29"/>
      <c r="T40" s="29"/>
      <c r="U40" s="29"/>
      <c r="V40" s="29"/>
      <c r="W40" s="29"/>
      <c r="X40" s="29"/>
      <c r="Y40" s="24"/>
      <c r="Z40" s="29"/>
      <c r="AA40" s="29"/>
      <c r="AB40" s="29"/>
      <c r="AC40" s="29"/>
      <c r="AD40" s="29"/>
      <c r="AE40" s="29"/>
      <c r="AF40" s="29"/>
      <c r="AG40" s="24"/>
      <c r="AH40" s="29"/>
      <c r="AI40" s="29"/>
      <c r="AJ40" s="29"/>
      <c r="AK40" s="29"/>
      <c r="AL40" s="29"/>
      <c r="AM40" s="29"/>
      <c r="AN40" s="29"/>
      <c r="AO40" s="24"/>
      <c r="AP40" s="24"/>
    </row>
    <row r="41" spans="1:42" s="15" customFormat="1" x14ac:dyDescent="0.25">
      <c r="B41" s="29"/>
      <c r="C41" s="29"/>
      <c r="D41" s="29"/>
      <c r="E41" s="29"/>
      <c r="F41" s="29"/>
      <c r="G41" s="29"/>
      <c r="H41" s="29"/>
      <c r="I41" s="24"/>
      <c r="J41" s="29"/>
      <c r="K41" s="29"/>
      <c r="L41" s="29"/>
      <c r="M41" s="29"/>
      <c r="N41" s="29"/>
      <c r="O41" s="29"/>
      <c r="P41" s="29"/>
      <c r="Q41" s="24"/>
      <c r="R41" s="29"/>
      <c r="S41" s="29"/>
      <c r="T41" s="29"/>
      <c r="U41" s="29"/>
      <c r="V41" s="29"/>
      <c r="W41" s="29"/>
      <c r="X41" s="29"/>
      <c r="Y41" s="24"/>
      <c r="Z41" s="29"/>
      <c r="AA41" s="29"/>
      <c r="AB41" s="29"/>
      <c r="AC41" s="29"/>
      <c r="AD41" s="29"/>
      <c r="AE41" s="29"/>
      <c r="AF41" s="29"/>
      <c r="AG41" s="24"/>
      <c r="AH41" s="29"/>
      <c r="AI41" s="29"/>
      <c r="AJ41" s="29"/>
      <c r="AK41" s="29"/>
      <c r="AL41" s="29"/>
      <c r="AM41" s="29"/>
      <c r="AN41" s="29"/>
      <c r="AO41" s="24"/>
      <c r="AP41" s="24"/>
    </row>
    <row r="42" spans="1:42" s="15" customFormat="1" ht="33.75" x14ac:dyDescent="0.5">
      <c r="B42" s="95" t="s">
        <v>36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2" ht="28.5" x14ac:dyDescent="0.45">
      <c r="B43" s="96" t="s">
        <v>71</v>
      </c>
      <c r="C43" s="97"/>
      <c r="D43" s="97"/>
      <c r="E43" s="97"/>
      <c r="F43" s="97"/>
      <c r="G43" s="97"/>
      <c r="H43" s="98"/>
      <c r="J43" s="96" t="s">
        <v>70</v>
      </c>
      <c r="K43" s="97"/>
      <c r="L43" s="97"/>
      <c r="M43" s="97"/>
      <c r="N43" s="97"/>
      <c r="O43" s="97"/>
      <c r="P43" s="98"/>
      <c r="R43" s="96" t="s">
        <v>69</v>
      </c>
      <c r="S43" s="97"/>
      <c r="T43" s="97"/>
      <c r="U43" s="97"/>
      <c r="V43" s="97"/>
      <c r="W43" s="97"/>
      <c r="X43" s="98"/>
      <c r="Z43" s="96" t="s">
        <v>68</v>
      </c>
      <c r="AA43" s="97"/>
      <c r="AB43" s="97"/>
      <c r="AC43" s="97"/>
      <c r="AD43" s="97"/>
      <c r="AE43" s="97"/>
      <c r="AF43" s="98"/>
      <c r="AH43" s="96" t="s">
        <v>67</v>
      </c>
      <c r="AI43" s="97"/>
      <c r="AJ43" s="97"/>
      <c r="AK43" s="97"/>
      <c r="AL43" s="97"/>
      <c r="AM43" s="97"/>
      <c r="AN43" s="98"/>
    </row>
    <row r="44" spans="1:42" ht="21" x14ac:dyDescent="0.35">
      <c r="B44" s="10" t="s">
        <v>0</v>
      </c>
      <c r="C44" s="2"/>
      <c r="D44" s="10">
        <f>D2</f>
        <v>0.5</v>
      </c>
      <c r="E44" s="10" t="s">
        <v>1</v>
      </c>
      <c r="F44" s="11" t="s">
        <v>3</v>
      </c>
      <c r="G44" s="10">
        <v>0.209981</v>
      </c>
      <c r="H44" s="10" t="s">
        <v>30</v>
      </c>
      <c r="J44" s="10" t="s">
        <v>0</v>
      </c>
      <c r="K44" s="2"/>
      <c r="L44" s="10">
        <f>D44</f>
        <v>0.5</v>
      </c>
      <c r="M44" s="10" t="s">
        <v>1</v>
      </c>
      <c r="N44" s="11" t="s">
        <v>3</v>
      </c>
      <c r="O44" s="10">
        <v>0.24296499999999999</v>
      </c>
      <c r="P44" s="10" t="s">
        <v>30</v>
      </c>
      <c r="R44" s="10" t="s">
        <v>0</v>
      </c>
      <c r="S44" s="2"/>
      <c r="T44" s="10">
        <f>D44</f>
        <v>0.5</v>
      </c>
      <c r="U44" s="10" t="s">
        <v>1</v>
      </c>
      <c r="V44" s="11" t="s">
        <v>3</v>
      </c>
      <c r="W44" s="10">
        <v>0.30464000000000002</v>
      </c>
      <c r="X44" s="10" t="s">
        <v>30</v>
      </c>
      <c r="Z44" s="10" t="s">
        <v>0</v>
      </c>
      <c r="AA44" s="2"/>
      <c r="AB44" s="10">
        <f>D44</f>
        <v>0.5</v>
      </c>
      <c r="AC44" s="10" t="s">
        <v>1</v>
      </c>
      <c r="AD44" s="11" t="s">
        <v>3</v>
      </c>
      <c r="AE44" s="10">
        <v>0.34178700000000001</v>
      </c>
      <c r="AF44" s="10" t="s">
        <v>30</v>
      </c>
      <c r="AH44" s="10" t="s">
        <v>0</v>
      </c>
      <c r="AI44" s="2"/>
      <c r="AJ44" s="10">
        <f>D44</f>
        <v>0.5</v>
      </c>
      <c r="AK44" s="10" t="s">
        <v>1</v>
      </c>
      <c r="AL44" s="11" t="s">
        <v>3</v>
      </c>
      <c r="AM44" s="10">
        <v>0.34853499999999998</v>
      </c>
      <c r="AN44" s="10" t="s">
        <v>30</v>
      </c>
    </row>
    <row r="45" spans="1:42" ht="21" x14ac:dyDescent="0.35">
      <c r="B45" s="10" t="s">
        <v>4</v>
      </c>
      <c r="C45" s="2"/>
      <c r="D45" s="12">
        <v>100</v>
      </c>
      <c r="E45" s="10" t="s">
        <v>5</v>
      </c>
      <c r="F45" s="11" t="s">
        <v>3</v>
      </c>
      <c r="G45" s="13">
        <f>G44*60</f>
        <v>12.59886</v>
      </c>
      <c r="H45" s="10" t="s">
        <v>31</v>
      </c>
      <c r="J45" s="10" t="s">
        <v>4</v>
      </c>
      <c r="K45" s="2"/>
      <c r="L45" s="12">
        <v>200</v>
      </c>
      <c r="M45" s="10" t="s">
        <v>5</v>
      </c>
      <c r="N45" s="11" t="s">
        <v>3</v>
      </c>
      <c r="O45" s="13">
        <f>O44*60</f>
        <v>14.5779</v>
      </c>
      <c r="P45" s="10" t="s">
        <v>31</v>
      </c>
      <c r="R45" s="10" t="s">
        <v>4</v>
      </c>
      <c r="S45" s="2"/>
      <c r="T45" s="12">
        <v>300</v>
      </c>
      <c r="U45" s="10" t="s">
        <v>5</v>
      </c>
      <c r="V45" s="11" t="s">
        <v>3</v>
      </c>
      <c r="W45" s="13">
        <f>W44*60</f>
        <v>18.278400000000001</v>
      </c>
      <c r="X45" s="10" t="s">
        <v>31</v>
      </c>
      <c r="Z45" s="10" t="s">
        <v>4</v>
      </c>
      <c r="AA45" s="2"/>
      <c r="AB45" s="12">
        <v>400</v>
      </c>
      <c r="AC45" s="10" t="s">
        <v>5</v>
      </c>
      <c r="AD45" s="11" t="s">
        <v>3</v>
      </c>
      <c r="AE45" s="13">
        <f>AE44*60</f>
        <v>20.50722</v>
      </c>
      <c r="AF45" s="10" t="s">
        <v>31</v>
      </c>
      <c r="AH45" s="10" t="s">
        <v>4</v>
      </c>
      <c r="AI45" s="2"/>
      <c r="AJ45" s="12">
        <v>500</v>
      </c>
      <c r="AK45" s="10" t="s">
        <v>5</v>
      </c>
      <c r="AL45" s="11" t="s">
        <v>3</v>
      </c>
      <c r="AM45" s="13">
        <f>AM44*60</f>
        <v>20.912099999999999</v>
      </c>
      <c r="AN45" s="10" t="s">
        <v>31</v>
      </c>
    </row>
    <row r="46" spans="1:42" ht="15" customHeight="1" x14ac:dyDescent="0.35">
      <c r="B46" s="18"/>
      <c r="C46" s="3"/>
      <c r="D46" s="18"/>
      <c r="E46" s="18"/>
      <c r="F46" s="19"/>
      <c r="G46" s="18"/>
      <c r="H46" s="7" t="s">
        <v>2</v>
      </c>
      <c r="J46" s="18"/>
      <c r="K46" s="3"/>
      <c r="L46" s="18"/>
      <c r="M46" s="18"/>
      <c r="N46" s="19"/>
      <c r="O46" s="18"/>
      <c r="P46" s="7" t="s">
        <v>2</v>
      </c>
      <c r="R46" s="18"/>
      <c r="S46" s="3"/>
      <c r="T46" s="18"/>
      <c r="U46" s="18"/>
      <c r="V46" s="19"/>
      <c r="W46" s="18"/>
      <c r="X46" s="7" t="s">
        <v>2</v>
      </c>
      <c r="Z46" s="18"/>
      <c r="AA46" s="3"/>
      <c r="AB46" s="18"/>
      <c r="AC46" s="18"/>
      <c r="AD46" s="19"/>
      <c r="AE46" s="18"/>
      <c r="AF46" s="7" t="s">
        <v>2</v>
      </c>
      <c r="AH46" s="18"/>
      <c r="AI46" s="3"/>
      <c r="AJ46" s="18"/>
      <c r="AK46" s="18"/>
      <c r="AL46" s="19"/>
      <c r="AM46" s="18"/>
      <c r="AN46" s="7" t="s">
        <v>2</v>
      </c>
    </row>
    <row r="47" spans="1:42" x14ac:dyDescent="0.25">
      <c r="B47" s="2"/>
      <c r="C47" s="2"/>
      <c r="D47" s="2"/>
      <c r="E47" s="2"/>
      <c r="F47" s="2"/>
      <c r="G47" s="2"/>
      <c r="H47" s="2">
        <f>'Data &amp; ANOVA'!$S$7-F49</f>
        <v>0.22768876447773603</v>
      </c>
      <c r="J47" s="2"/>
      <c r="K47" s="2"/>
      <c r="L47" s="2"/>
      <c r="M47" s="2"/>
      <c r="N47" s="2"/>
      <c r="O47" s="2"/>
      <c r="P47" s="2">
        <f>'Data &amp; ANOVA'!$S$7-N49</f>
        <v>0.22768876447773603</v>
      </c>
      <c r="R47" s="2"/>
      <c r="S47" s="2"/>
      <c r="T47" s="2"/>
      <c r="U47" s="2"/>
      <c r="V47" s="2"/>
      <c r="W47" s="2"/>
      <c r="X47" s="2">
        <f>'Data &amp; ANOVA'!$S$7-V49</f>
        <v>0.22723338694878056</v>
      </c>
      <c r="Z47" s="2"/>
      <c r="AA47" s="2"/>
      <c r="AB47" s="2"/>
      <c r="AC47" s="2"/>
      <c r="AD47" s="2"/>
      <c r="AE47" s="2"/>
      <c r="AF47" s="2">
        <f>'Data &amp; ANOVA'!$S$7-AD49</f>
        <v>0.22768876447773603</v>
      </c>
      <c r="AH47" s="2"/>
      <c r="AI47" s="2"/>
      <c r="AJ47" s="2"/>
      <c r="AK47" s="2"/>
      <c r="AL47" s="2"/>
      <c r="AM47" s="2"/>
      <c r="AN47" s="2">
        <f>'Data &amp; ANOVA'!$S$7-AL49</f>
        <v>0.22768876447773603</v>
      </c>
    </row>
    <row r="48" spans="1:42" x14ac:dyDescent="0.25">
      <c r="B48" s="6" t="s">
        <v>21</v>
      </c>
      <c r="C48" s="6"/>
      <c r="D48" s="2"/>
      <c r="E48" s="7" t="s">
        <v>35</v>
      </c>
      <c r="F48" s="7" t="s">
        <v>6</v>
      </c>
      <c r="G48" s="7" t="s">
        <v>7</v>
      </c>
      <c r="H48" s="7" t="s">
        <v>8</v>
      </c>
      <c r="J48" s="6" t="s">
        <v>21</v>
      </c>
      <c r="K48" s="6"/>
      <c r="L48" s="2"/>
      <c r="M48" s="7" t="s">
        <v>35</v>
      </c>
      <c r="N48" s="7" t="s">
        <v>6</v>
      </c>
      <c r="O48" s="7" t="s">
        <v>7</v>
      </c>
      <c r="P48" s="7" t="s">
        <v>8</v>
      </c>
      <c r="R48" s="6" t="s">
        <v>21</v>
      </c>
      <c r="S48" s="6"/>
      <c r="T48" s="2"/>
      <c r="U48" s="7" t="s">
        <v>35</v>
      </c>
      <c r="V48" s="7" t="s">
        <v>6</v>
      </c>
      <c r="W48" s="7" t="s">
        <v>7</v>
      </c>
      <c r="X48" s="7" t="s">
        <v>8</v>
      </c>
      <c r="Z48" s="6" t="s">
        <v>21</v>
      </c>
      <c r="AA48" s="6"/>
      <c r="AB48" s="2"/>
      <c r="AC48" s="7" t="s">
        <v>35</v>
      </c>
      <c r="AD48" s="7" t="s">
        <v>6</v>
      </c>
      <c r="AE48" s="7" t="s">
        <v>7</v>
      </c>
      <c r="AF48" s="7" t="s">
        <v>8</v>
      </c>
      <c r="AH48" s="6" t="s">
        <v>21</v>
      </c>
      <c r="AI48" s="6"/>
      <c r="AJ48" s="2"/>
      <c r="AK48" s="7" t="s">
        <v>35</v>
      </c>
      <c r="AL48" s="7" t="s">
        <v>6</v>
      </c>
      <c r="AM48" s="7" t="s">
        <v>7</v>
      </c>
      <c r="AN48" s="7" t="s">
        <v>8</v>
      </c>
    </row>
    <row r="49" spans="2:44" x14ac:dyDescent="0.25">
      <c r="B49" s="2">
        <f t="shared" ref="B49:B64" si="10">B24</f>
        <v>0</v>
      </c>
      <c r="C49" s="2"/>
      <c r="D49" s="2"/>
      <c r="E49" s="2">
        <f t="shared" ref="E49:E64" si="11">C24</f>
        <v>0</v>
      </c>
      <c r="F49" s="2">
        <f>(E49/100)*'Data &amp; ANOVA'!$S$7</f>
        <v>0</v>
      </c>
      <c r="G49" s="2">
        <f>'Data &amp; ANOVA'!$S$7-F49</f>
        <v>0.22768876447773603</v>
      </c>
      <c r="H49" s="2">
        <f t="shared" ref="H49:H64" si="12">LN($H$47/G49)</f>
        <v>0</v>
      </c>
      <c r="J49" s="2">
        <f t="shared" ref="J49:J60" si="13">J24</f>
        <v>0</v>
      </c>
      <c r="K49" s="2"/>
      <c r="L49" s="2"/>
      <c r="M49" s="2">
        <f t="shared" ref="M49:M60" si="14">K24</f>
        <v>0</v>
      </c>
      <c r="N49" s="2">
        <f>(M49/100)*'Data &amp; ANOVA'!$S$7</f>
        <v>0</v>
      </c>
      <c r="O49" s="2">
        <f>'Data &amp; ANOVA'!$S$7-N49</f>
        <v>0.22768876447773603</v>
      </c>
      <c r="P49" s="2">
        <f t="shared" ref="P49:P60" si="15">LN($P$47/O49)</f>
        <v>0</v>
      </c>
      <c r="R49" s="2">
        <f t="shared" ref="R49:R59" si="16">R24</f>
        <v>0</v>
      </c>
      <c r="S49" s="2"/>
      <c r="T49" s="2"/>
      <c r="U49" s="2">
        <f t="shared" ref="U49:U59" si="17">S24</f>
        <v>0.2</v>
      </c>
      <c r="V49" s="2">
        <f>(U49/100)*'Data &amp; ANOVA'!$S$7</f>
        <v>4.5537752895547206E-4</v>
      </c>
      <c r="W49" s="2">
        <f>'Data &amp; ANOVA'!$S$7-V49</f>
        <v>0.22723338694878056</v>
      </c>
      <c r="X49" s="2">
        <f t="shared" ref="X49:X59" si="18">LN($X$47/W49)</f>
        <v>0</v>
      </c>
      <c r="Z49" s="2">
        <f t="shared" ref="Z49:Z59" si="19">Z24</f>
        <v>0</v>
      </c>
      <c r="AA49" s="2"/>
      <c r="AB49" s="2"/>
      <c r="AC49" s="2">
        <f t="shared" ref="AC49:AC59" si="20">AA24</f>
        <v>0</v>
      </c>
      <c r="AD49" s="2">
        <f>(AC49/100)*'Data &amp; ANOVA'!$S$7</f>
        <v>0</v>
      </c>
      <c r="AE49" s="2">
        <f>'Data &amp; ANOVA'!$S$7-AD49</f>
        <v>0.22768876447773603</v>
      </c>
      <c r="AF49" s="2">
        <f>LN($AF$47/AE49)</f>
        <v>0</v>
      </c>
      <c r="AH49" s="2">
        <f t="shared" ref="AH49:AH59" si="21">AH24</f>
        <v>0</v>
      </c>
      <c r="AI49" s="2"/>
      <c r="AJ49" s="2"/>
      <c r="AK49" s="2">
        <f t="shared" ref="AK49:AK59" si="22">AI24</f>
        <v>0</v>
      </c>
      <c r="AL49" s="2">
        <f>(AK49/100)*'Data &amp; ANOVA'!$S$7</f>
        <v>0</v>
      </c>
      <c r="AM49" s="2">
        <f>'Data &amp; ANOVA'!$S$7-AL49</f>
        <v>0.22768876447773603</v>
      </c>
      <c r="AN49" s="2">
        <f t="shared" ref="AN49:AN59" si="23">LN($H$47/AM49)</f>
        <v>0</v>
      </c>
    </row>
    <row r="50" spans="2:44" x14ac:dyDescent="0.25">
      <c r="B50" s="2">
        <f t="shared" si="10"/>
        <v>1.0053333333333334</v>
      </c>
      <c r="C50" s="2"/>
      <c r="D50" s="2"/>
      <c r="E50" s="2">
        <f t="shared" si="11"/>
        <v>0.2</v>
      </c>
      <c r="F50" s="2">
        <f>(E50/100)*'Data &amp; ANOVA'!$S$7</f>
        <v>4.5537752895547206E-4</v>
      </c>
      <c r="G50" s="2">
        <f>'Data &amp; ANOVA'!$S$7-F50</f>
        <v>0.22723338694878056</v>
      </c>
      <c r="H50" s="2">
        <f t="shared" si="12"/>
        <v>2.0020026706729687E-3</v>
      </c>
      <c r="J50" s="2">
        <f t="shared" si="13"/>
        <v>1.0063636363636363</v>
      </c>
      <c r="K50" s="2"/>
      <c r="L50" s="2"/>
      <c r="M50" s="2">
        <f t="shared" si="14"/>
        <v>0.4</v>
      </c>
      <c r="N50" s="2">
        <f>(M50/100)*'Data &amp; ANOVA'!$S$7</f>
        <v>9.1075505791094412E-4</v>
      </c>
      <c r="O50" s="2">
        <f>'Data &amp; ANOVA'!$S$7-N50</f>
        <v>0.22677800941982509</v>
      </c>
      <c r="P50" s="2">
        <f t="shared" si="15"/>
        <v>4.0080213975388678E-3</v>
      </c>
      <c r="R50" s="2">
        <f t="shared" si="16"/>
        <v>1.0027272727272727</v>
      </c>
      <c r="S50" s="2"/>
      <c r="T50" s="2"/>
      <c r="U50" s="2">
        <f t="shared" si="17"/>
        <v>5.4</v>
      </c>
      <c r="V50" s="2">
        <f>(U50/100)*'Data &amp; ANOVA'!$S$7</f>
        <v>1.2295193281797748E-2</v>
      </c>
      <c r="W50" s="2">
        <f>'Data &amp; ANOVA'!$S$7-V50</f>
        <v>0.21539357119593827</v>
      </c>
      <c r="X50" s="2">
        <f t="shared" si="18"/>
        <v>5.3510707259585864E-2</v>
      </c>
      <c r="Z50" s="2">
        <f t="shared" si="19"/>
        <v>0.99900000000000022</v>
      </c>
      <c r="AA50" s="2"/>
      <c r="AB50" s="2"/>
      <c r="AC50" s="2">
        <f t="shared" si="20"/>
        <v>0.7</v>
      </c>
      <c r="AD50" s="2">
        <f>(AC50/100)*'Data &amp; ANOVA'!$S$7</f>
        <v>1.5938213513441522E-3</v>
      </c>
      <c r="AE50" s="2">
        <f>'Data &amp; ANOVA'!$S$7-AD50</f>
        <v>0.22609494312639189</v>
      </c>
      <c r="AF50" s="2">
        <f t="shared" ref="AF50:AF59" si="24">LN($AF$47/AE50)</f>
        <v>7.0246149369644385E-3</v>
      </c>
      <c r="AH50" s="2">
        <f t="shared" si="21"/>
        <v>1.004</v>
      </c>
      <c r="AI50" s="2"/>
      <c r="AJ50" s="2"/>
      <c r="AK50" s="2">
        <f t="shared" si="22"/>
        <v>0.2</v>
      </c>
      <c r="AL50" s="2">
        <f>(AK50/100)*'Data &amp; ANOVA'!$S$7</f>
        <v>4.5537752895547206E-4</v>
      </c>
      <c r="AM50" s="2">
        <f>'Data &amp; ANOVA'!$S$7-AL50</f>
        <v>0.22723338694878056</v>
      </c>
      <c r="AN50" s="2">
        <f t="shared" si="23"/>
        <v>2.0020026706729687E-3</v>
      </c>
    </row>
    <row r="51" spans="2:44" x14ac:dyDescent="0.25">
      <c r="B51" s="2">
        <f t="shared" si="10"/>
        <v>2.0106666666666668</v>
      </c>
      <c r="C51" s="2"/>
      <c r="D51" s="2"/>
      <c r="E51" s="2">
        <f t="shared" si="11"/>
        <v>3.3</v>
      </c>
      <c r="F51" s="2">
        <f>(E51/100)*'Data &amp; ANOVA'!$S$7</f>
        <v>7.5137292277652895E-3</v>
      </c>
      <c r="G51" s="2">
        <f>'Data &amp; ANOVA'!$S$7-F51</f>
        <v>0.22017503524997073</v>
      </c>
      <c r="H51" s="2">
        <f t="shared" si="12"/>
        <v>3.3556783528842768E-2</v>
      </c>
      <c r="J51" s="2">
        <f t="shared" si="13"/>
        <v>2.0127272727272727</v>
      </c>
      <c r="K51" s="2"/>
      <c r="L51" s="2"/>
      <c r="M51" s="2">
        <f t="shared" si="14"/>
        <v>6.1</v>
      </c>
      <c r="N51" s="2">
        <f>(M51/100)*'Data &amp; ANOVA'!$S$7</f>
        <v>1.3889014633141898E-2</v>
      </c>
      <c r="O51" s="2">
        <f>'Data &amp; ANOVA'!$S$7-N51</f>
        <v>0.21379974984459413</v>
      </c>
      <c r="P51" s="2">
        <f t="shared" si="15"/>
        <v>6.2939799773874136E-2</v>
      </c>
      <c r="R51" s="2">
        <f t="shared" si="16"/>
        <v>2.0054545454545454</v>
      </c>
      <c r="S51" s="2"/>
      <c r="T51" s="2"/>
      <c r="U51" s="2">
        <f t="shared" si="17"/>
        <v>17</v>
      </c>
      <c r="V51" s="2">
        <f>(U51/100)*'Data &amp; ANOVA'!$S$7</f>
        <v>3.8707089961215128E-2</v>
      </c>
      <c r="W51" s="2">
        <f>'Data &amp; ANOVA'!$S$7-V51</f>
        <v>0.1889816745165209</v>
      </c>
      <c r="X51" s="2">
        <f t="shared" si="18"/>
        <v>0.18432757552082038</v>
      </c>
      <c r="Z51" s="2">
        <f t="shared" si="19"/>
        <v>1.9980000000000004</v>
      </c>
      <c r="AA51" s="2"/>
      <c r="AB51" s="2"/>
      <c r="AC51" s="2">
        <f t="shared" si="20"/>
        <v>7.8</v>
      </c>
      <c r="AD51" s="2">
        <f>(AC51/100)*'Data &amp; ANOVA'!$S$7</f>
        <v>1.775972362926341E-2</v>
      </c>
      <c r="AE51" s="2">
        <f>'Data &amp; ANOVA'!$S$7-AD51</f>
        <v>0.20992904084847264</v>
      </c>
      <c r="AF51" s="2">
        <f t="shared" si="24"/>
        <v>8.1210055425543062E-2</v>
      </c>
      <c r="AH51" s="2">
        <f t="shared" si="21"/>
        <v>2.008</v>
      </c>
      <c r="AI51" s="2"/>
      <c r="AJ51" s="2"/>
      <c r="AK51" s="2">
        <f t="shared" si="22"/>
        <v>8</v>
      </c>
      <c r="AL51" s="2">
        <f>(AK51/100)*'Data &amp; ANOVA'!$S$7</f>
        <v>1.8215101158218883E-2</v>
      </c>
      <c r="AM51" s="2">
        <f>'Data &amp; ANOVA'!$S$7-AL51</f>
        <v>0.20947366331951714</v>
      </c>
      <c r="AN51" s="2">
        <f t="shared" si="23"/>
        <v>8.3381608939051208E-2</v>
      </c>
    </row>
    <row r="52" spans="2:44" x14ac:dyDescent="0.25">
      <c r="B52" s="2">
        <f t="shared" si="10"/>
        <v>3.016</v>
      </c>
      <c r="C52" s="2"/>
      <c r="D52" s="2"/>
      <c r="E52" s="2">
        <f t="shared" si="11"/>
        <v>10.4</v>
      </c>
      <c r="F52" s="2">
        <f>(E52/100)*'Data &amp; ANOVA'!$S$7</f>
        <v>2.3679631505684549E-2</v>
      </c>
      <c r="G52" s="2">
        <f>'Data &amp; ANOVA'!$S$7-F52</f>
        <v>0.20400913297205148</v>
      </c>
      <c r="H52" s="2">
        <f t="shared" si="12"/>
        <v>0.10981486600720661</v>
      </c>
      <c r="J52" s="2">
        <f t="shared" si="13"/>
        <v>3.019090909090909</v>
      </c>
      <c r="K52" s="2"/>
      <c r="L52" s="2"/>
      <c r="M52" s="2">
        <f t="shared" si="14"/>
        <v>16.5</v>
      </c>
      <c r="N52" s="2">
        <f>(M52/100)*'Data &amp; ANOVA'!$S$7</f>
        <v>3.7568646138826448E-2</v>
      </c>
      <c r="O52" s="2">
        <f>'Data &amp; ANOVA'!$S$7-N52</f>
        <v>0.19012011833890957</v>
      </c>
      <c r="P52" s="2">
        <f t="shared" si="15"/>
        <v>0.18032355413128168</v>
      </c>
      <c r="R52" s="20">
        <f t="shared" si="16"/>
        <v>3.0081818181818178</v>
      </c>
      <c r="S52" s="20"/>
      <c r="T52" s="20"/>
      <c r="U52" s="20">
        <f t="shared" si="17"/>
        <v>32.200000000000003</v>
      </c>
      <c r="V52" s="20">
        <f>(U52/100)*'Data &amp; ANOVA'!$S$7</f>
        <v>7.3315782161831003E-2</v>
      </c>
      <c r="W52" s="20">
        <f>'Data &amp; ANOVA'!$S$7-V52</f>
        <v>0.15437298231590502</v>
      </c>
      <c r="X52" s="20">
        <f t="shared" si="18"/>
        <v>0.38660598837106858</v>
      </c>
      <c r="Z52" s="2">
        <f t="shared" si="19"/>
        <v>2.9970000000000008</v>
      </c>
      <c r="AA52" s="2"/>
      <c r="AB52" s="2"/>
      <c r="AC52" s="2">
        <f t="shared" si="20"/>
        <v>20.6</v>
      </c>
      <c r="AD52" s="2">
        <f>(AC52/100)*'Data &amp; ANOVA'!$S$7</f>
        <v>4.6903885482413629E-2</v>
      </c>
      <c r="AE52" s="2">
        <f>'Data &amp; ANOVA'!$S$7-AD52</f>
        <v>0.18078487899532242</v>
      </c>
      <c r="AF52" s="2">
        <f t="shared" si="24"/>
        <v>0.23067181773500126</v>
      </c>
      <c r="AH52" s="2">
        <f t="shared" si="21"/>
        <v>3.012</v>
      </c>
      <c r="AI52" s="2"/>
      <c r="AJ52" s="2"/>
      <c r="AK52" s="2">
        <f t="shared" si="22"/>
        <v>22.5</v>
      </c>
      <c r="AL52" s="2">
        <f>(AK52/100)*'Data &amp; ANOVA'!$S$7</f>
        <v>5.1229972007490611E-2</v>
      </c>
      <c r="AM52" s="2">
        <f>'Data &amp; ANOVA'!$S$7-AL52</f>
        <v>0.17645879247024543</v>
      </c>
      <c r="AN52" s="2">
        <f t="shared" si="23"/>
        <v>0.25489224962879004</v>
      </c>
    </row>
    <row r="53" spans="2:44" x14ac:dyDescent="0.25">
      <c r="B53" s="20">
        <f t="shared" si="10"/>
        <v>4.0213333333333336</v>
      </c>
      <c r="C53" s="20"/>
      <c r="D53" s="20"/>
      <c r="E53" s="20">
        <f t="shared" si="11"/>
        <v>19.600000000000001</v>
      </c>
      <c r="F53" s="20">
        <f>(E53/100)*'Data &amp; ANOVA'!$S$7</f>
        <v>4.4626997837636267E-2</v>
      </c>
      <c r="G53" s="20">
        <f>'Data &amp; ANOVA'!$S$7-F53</f>
        <v>0.18306176664009977</v>
      </c>
      <c r="H53" s="20">
        <f t="shared" si="12"/>
        <v>0.21815600980317076</v>
      </c>
      <c r="J53" s="20">
        <f t="shared" si="13"/>
        <v>4.0254545454545454</v>
      </c>
      <c r="K53" s="20"/>
      <c r="L53" s="20"/>
      <c r="M53" s="20">
        <f t="shared" si="14"/>
        <v>30</v>
      </c>
      <c r="N53" s="20">
        <f>(M53/100)*'Data &amp; ANOVA'!$S$7</f>
        <v>6.830662934332081E-2</v>
      </c>
      <c r="O53" s="20">
        <f>'Data &amp; ANOVA'!$S$7-N53</f>
        <v>0.15938213513441524</v>
      </c>
      <c r="P53" s="20">
        <f t="shared" si="15"/>
        <v>0.35667494393873223</v>
      </c>
      <c r="R53" s="20">
        <f t="shared" si="16"/>
        <v>4.0109090909090908</v>
      </c>
      <c r="S53" s="20"/>
      <c r="T53" s="20"/>
      <c r="U53" s="20">
        <f t="shared" si="17"/>
        <v>47.3</v>
      </c>
      <c r="V53" s="20">
        <f>(U53/100)*'Data &amp; ANOVA'!$S$7</f>
        <v>0.10769678559796914</v>
      </c>
      <c r="W53" s="20">
        <f>'Data &amp; ANOVA'!$S$7-V53</f>
        <v>0.1199919788797669</v>
      </c>
      <c r="X53" s="20">
        <f t="shared" si="18"/>
        <v>0.63855272777010152</v>
      </c>
      <c r="Z53" s="20">
        <f t="shared" si="19"/>
        <v>3.9960000000000009</v>
      </c>
      <c r="AA53" s="20"/>
      <c r="AB53" s="20"/>
      <c r="AC53" s="20">
        <f t="shared" si="20"/>
        <v>36.4</v>
      </c>
      <c r="AD53" s="20">
        <f>(AC53/100)*'Data &amp; ANOVA'!$S$7</f>
        <v>8.2878710269895919E-2</v>
      </c>
      <c r="AE53" s="20">
        <f>'Data &amp; ANOVA'!$S$7-AD53</f>
        <v>0.1448100542078401</v>
      </c>
      <c r="AF53" s="20">
        <f t="shared" si="24"/>
        <v>0.452556715642015</v>
      </c>
      <c r="AH53" s="20">
        <f t="shared" si="21"/>
        <v>4.016</v>
      </c>
      <c r="AI53" s="20"/>
      <c r="AJ53" s="20"/>
      <c r="AK53" s="20">
        <f t="shared" si="22"/>
        <v>40.200000000000003</v>
      </c>
      <c r="AL53" s="20">
        <f>(AK53/100)*'Data &amp; ANOVA'!$S$7</f>
        <v>9.1530883320049897E-2</v>
      </c>
      <c r="AM53" s="20">
        <f>'Data &amp; ANOVA'!$S$7-AL53</f>
        <v>0.13615788115768612</v>
      </c>
      <c r="AN53" s="20">
        <f t="shared" si="23"/>
        <v>0.51416452503150545</v>
      </c>
    </row>
    <row r="54" spans="2:44" x14ac:dyDescent="0.25">
      <c r="B54" s="20">
        <f t="shared" si="10"/>
        <v>5.0266666666666673</v>
      </c>
      <c r="C54" s="20"/>
      <c r="D54" s="20"/>
      <c r="E54" s="20">
        <f t="shared" si="11"/>
        <v>30.5</v>
      </c>
      <c r="F54" s="20">
        <f>(E54/100)*'Data &amp; ANOVA'!$S$7</f>
        <v>6.9445073165709484E-2</v>
      </c>
      <c r="G54" s="20">
        <f>'Data &amp; ANOVA'!$S$7-F54</f>
        <v>0.15824369131202654</v>
      </c>
      <c r="H54" s="20">
        <f t="shared" si="12"/>
        <v>0.36384343341734504</v>
      </c>
      <c r="I54" s="25"/>
      <c r="J54" s="20">
        <f t="shared" si="13"/>
        <v>5.0318181818181813</v>
      </c>
      <c r="K54" s="20"/>
      <c r="L54" s="20"/>
      <c r="M54" s="20">
        <f t="shared" si="14"/>
        <v>43.8</v>
      </c>
      <c r="N54" s="20">
        <f>(M54/100)*'Data &amp; ANOVA'!$S$7</f>
        <v>9.9727678841248377E-2</v>
      </c>
      <c r="O54" s="20">
        <f>'Data &amp; ANOVA'!$S$7-N54</f>
        <v>0.12796108563648767</v>
      </c>
      <c r="P54" s="20">
        <f t="shared" si="15"/>
        <v>0.5762534290884459</v>
      </c>
      <c r="Q54" s="25"/>
      <c r="R54" s="20">
        <f t="shared" si="16"/>
        <v>5.0136363636363637</v>
      </c>
      <c r="S54" s="20"/>
      <c r="T54" s="20"/>
      <c r="U54" s="20">
        <f t="shared" si="17"/>
        <v>61.1</v>
      </c>
      <c r="V54" s="20">
        <f>(U54/100)*'Data &amp; ANOVA'!$S$7</f>
        <v>0.1391178350958967</v>
      </c>
      <c r="W54" s="20">
        <f>'Data &amp; ANOVA'!$S$7-V54</f>
        <v>8.8570929381839331E-2</v>
      </c>
      <c r="X54" s="20">
        <f t="shared" si="18"/>
        <v>0.94217393269301764</v>
      </c>
      <c r="Y54" s="25"/>
      <c r="Z54" s="20">
        <f t="shared" si="19"/>
        <v>4.995000000000001</v>
      </c>
      <c r="AA54" s="20"/>
      <c r="AB54" s="20"/>
      <c r="AC54" s="20">
        <f t="shared" si="20"/>
        <v>52.1</v>
      </c>
      <c r="AD54" s="20">
        <f>(AC54/100)*'Data &amp; ANOVA'!$S$7</f>
        <v>0.11862584629290047</v>
      </c>
      <c r="AE54" s="20">
        <f>'Data &amp; ANOVA'!$S$7-AD54</f>
        <v>0.10906291818483556</v>
      </c>
      <c r="AF54" s="20">
        <f t="shared" si="24"/>
        <v>0.73605468157122189</v>
      </c>
      <c r="AG54" s="25"/>
      <c r="AH54" s="20">
        <f t="shared" si="21"/>
        <v>5.0199999999999996</v>
      </c>
      <c r="AI54" s="20"/>
      <c r="AJ54" s="20"/>
      <c r="AK54" s="20">
        <f t="shared" si="22"/>
        <v>56.6</v>
      </c>
      <c r="AL54" s="20">
        <f>(AK54/100)*'Data &amp; ANOVA'!$S$7</f>
        <v>0.12887184069439861</v>
      </c>
      <c r="AM54" s="20">
        <f>'Data &amp; ANOVA'!$S$7-AL54</f>
        <v>9.8816923783337424E-2</v>
      </c>
      <c r="AN54" s="20">
        <f t="shared" si="23"/>
        <v>0.83471074488173225</v>
      </c>
      <c r="AO54" s="25"/>
      <c r="AP54" s="25"/>
      <c r="AQ54" s="25"/>
      <c r="AR54" s="25"/>
    </row>
    <row r="55" spans="2:44" x14ac:dyDescent="0.25">
      <c r="B55" s="20">
        <f t="shared" si="10"/>
        <v>6.032</v>
      </c>
      <c r="C55" s="20"/>
      <c r="D55" s="20"/>
      <c r="E55" s="20">
        <f t="shared" si="11"/>
        <v>41.7</v>
      </c>
      <c r="F55" s="20">
        <f>(E55/100)*'Data &amp; ANOVA'!$S$7</f>
        <v>9.4946214787215932E-2</v>
      </c>
      <c r="G55" s="20">
        <f>'Data &amp; ANOVA'!$S$7-F55</f>
        <v>0.1327425496905201</v>
      </c>
      <c r="H55" s="20">
        <f t="shared" si="12"/>
        <v>0.53956809263164474</v>
      </c>
      <c r="I55" s="25"/>
      <c r="J55" s="20">
        <f t="shared" si="13"/>
        <v>6.0381818181818181</v>
      </c>
      <c r="K55" s="20"/>
      <c r="L55" s="20"/>
      <c r="M55" s="20">
        <f t="shared" si="14"/>
        <v>56.8</v>
      </c>
      <c r="N55" s="20">
        <f>(M55/100)*'Data &amp; ANOVA'!$S$7</f>
        <v>0.12932721822335405</v>
      </c>
      <c r="O55" s="20">
        <f>'Data &amp; ANOVA'!$S$7-N55</f>
        <v>9.8361546254381982E-2</v>
      </c>
      <c r="P55" s="20">
        <f t="shared" si="15"/>
        <v>0.83932969073802655</v>
      </c>
      <c r="Q55" s="25"/>
      <c r="R55" s="20">
        <f t="shared" si="16"/>
        <v>6.0163636363636357</v>
      </c>
      <c r="S55" s="20"/>
      <c r="T55" s="20"/>
      <c r="U55" s="20">
        <f t="shared" si="17"/>
        <v>72.900000000000006</v>
      </c>
      <c r="V55" s="20">
        <f>(U55/100)*'Data &amp; ANOVA'!$S$7</f>
        <v>0.1659851093042696</v>
      </c>
      <c r="W55" s="20">
        <f>'Data &amp; ANOVA'!$S$7-V55</f>
        <v>6.1703655173466432E-2</v>
      </c>
      <c r="X55" s="20">
        <f t="shared" si="18"/>
        <v>1.3036344554317636</v>
      </c>
      <c r="Y55" s="25"/>
      <c r="Z55" s="20">
        <f t="shared" si="19"/>
        <v>5.9940000000000015</v>
      </c>
      <c r="AA55" s="20"/>
      <c r="AB55" s="20"/>
      <c r="AC55" s="20">
        <f t="shared" si="20"/>
        <v>65.8</v>
      </c>
      <c r="AD55" s="20">
        <f>(AC55/100)*'Data &amp; ANOVA'!$S$7</f>
        <v>0.14981920702635029</v>
      </c>
      <c r="AE55" s="20">
        <f>'Data &amp; ANOVA'!$S$7-AD55</f>
        <v>7.786955745138574E-2</v>
      </c>
      <c r="AF55" s="20">
        <f t="shared" si="24"/>
        <v>1.0729445419195316</v>
      </c>
      <c r="AG55" s="25"/>
      <c r="AH55" s="20">
        <f t="shared" si="21"/>
        <v>6.024</v>
      </c>
      <c r="AI55" s="20"/>
      <c r="AJ55" s="20"/>
      <c r="AK55" s="20">
        <f t="shared" si="22"/>
        <v>70.3</v>
      </c>
      <c r="AL55" s="20">
        <f>(AK55/100)*'Data &amp; ANOVA'!$S$7</f>
        <v>0.16006520142784841</v>
      </c>
      <c r="AM55" s="20">
        <f>'Data &amp; ANOVA'!$S$7-AL55</f>
        <v>6.7623563049887619E-2</v>
      </c>
      <c r="AN55" s="20">
        <f t="shared" si="23"/>
        <v>1.2140231401794372</v>
      </c>
      <c r="AO55" s="25"/>
      <c r="AP55" s="25"/>
      <c r="AQ55" s="25"/>
      <c r="AR55" s="25"/>
    </row>
    <row r="56" spans="2:44" x14ac:dyDescent="0.25">
      <c r="B56" s="20">
        <f t="shared" si="10"/>
        <v>7.0373333333333337</v>
      </c>
      <c r="C56" s="20"/>
      <c r="D56" s="20"/>
      <c r="E56" s="20">
        <f t="shared" si="11"/>
        <v>51.8</v>
      </c>
      <c r="F56" s="20">
        <f>(E56/100)*'Data &amp; ANOVA'!$S$7</f>
        <v>0.11794277999946727</v>
      </c>
      <c r="G56" s="20">
        <f>'Data &amp; ANOVA'!$S$7-F56</f>
        <v>0.10974598447826876</v>
      </c>
      <c r="H56" s="20">
        <f t="shared" si="12"/>
        <v>0.72981116493153686</v>
      </c>
      <c r="I56" s="25"/>
      <c r="J56" s="20">
        <f t="shared" si="13"/>
        <v>7.0445454545454549</v>
      </c>
      <c r="K56" s="20"/>
      <c r="L56" s="20"/>
      <c r="M56" s="20">
        <f t="shared" si="14"/>
        <v>68.7</v>
      </c>
      <c r="N56" s="20">
        <f>(M56/100)*'Data &amp; ANOVA'!$S$7</f>
        <v>0.15642218119620466</v>
      </c>
      <c r="O56" s="20">
        <f>'Data &amp; ANOVA'!$S$7-N56</f>
        <v>7.1266583281531376E-2</v>
      </c>
      <c r="P56" s="20">
        <f t="shared" si="15"/>
        <v>1.1615520884419839</v>
      </c>
      <c r="Q56" s="25"/>
      <c r="R56" s="3">
        <f t="shared" si="16"/>
        <v>7.0190909090909086</v>
      </c>
      <c r="S56" s="3"/>
      <c r="T56" s="3"/>
      <c r="U56" s="3">
        <f t="shared" si="17"/>
        <v>83.4</v>
      </c>
      <c r="V56" s="3">
        <f>(U56/100)*'Data &amp; ANOVA'!$S$7</f>
        <v>0.18989242957443186</v>
      </c>
      <c r="W56" s="3">
        <f>'Data &amp; ANOVA'!$S$7-V56</f>
        <v>3.7796334903304168E-2</v>
      </c>
      <c r="X56" s="3">
        <f t="shared" si="18"/>
        <v>1.793765487954921</v>
      </c>
      <c r="Y56" s="25"/>
      <c r="Z56" s="20">
        <f t="shared" si="19"/>
        <v>6.9930000000000012</v>
      </c>
      <c r="AA56" s="20"/>
      <c r="AB56" s="20"/>
      <c r="AC56" s="20">
        <f t="shared" si="20"/>
        <v>77.2</v>
      </c>
      <c r="AD56" s="20">
        <f>(AC56/100)*'Data &amp; ANOVA'!$S$7</f>
        <v>0.17577572617681222</v>
      </c>
      <c r="AE56" s="20">
        <f>'Data &amp; ANOVA'!$S$7-AD56</f>
        <v>5.1913038300923808E-2</v>
      </c>
      <c r="AF56" s="20">
        <f t="shared" si="24"/>
        <v>1.4784096500276964</v>
      </c>
      <c r="AG56" s="25"/>
      <c r="AH56" s="3">
        <f t="shared" si="21"/>
        <v>7.0280000000000005</v>
      </c>
      <c r="AI56" s="3"/>
      <c r="AJ56" s="3"/>
      <c r="AK56" s="3">
        <f t="shared" si="22"/>
        <v>81.5</v>
      </c>
      <c r="AL56" s="3">
        <f>(AK56/100)*'Data &amp; ANOVA'!$S$7</f>
        <v>0.18556634304935485</v>
      </c>
      <c r="AM56" s="3">
        <f>'Data &amp; ANOVA'!$S$7-AL56</f>
        <v>4.2122421428381185E-2</v>
      </c>
      <c r="AN56" s="3">
        <f t="shared" si="23"/>
        <v>1.6873994539038117</v>
      </c>
      <c r="AO56" s="25"/>
      <c r="AP56" s="25"/>
      <c r="AQ56" s="25"/>
      <c r="AR56" s="25"/>
    </row>
    <row r="57" spans="2:44" x14ac:dyDescent="0.25">
      <c r="B57" s="20">
        <f t="shared" si="10"/>
        <v>8.0426666666666673</v>
      </c>
      <c r="C57" s="20"/>
      <c r="D57" s="20"/>
      <c r="E57" s="20">
        <f t="shared" si="11"/>
        <v>61.3</v>
      </c>
      <c r="F57" s="20">
        <f>(E57/100)*'Data &amp; ANOVA'!$S$7</f>
        <v>0.13957321262485217</v>
      </c>
      <c r="G57" s="20">
        <f>'Data &amp; ANOVA'!$S$7-F57</f>
        <v>8.8115551852883861E-2</v>
      </c>
      <c r="H57" s="20">
        <f t="shared" si="12"/>
        <v>0.94933058595235509</v>
      </c>
      <c r="I57" s="25"/>
      <c r="J57" s="20">
        <f t="shared" si="13"/>
        <v>8.0509090909090908</v>
      </c>
      <c r="K57" s="20"/>
      <c r="L57" s="20"/>
      <c r="M57" s="20">
        <f t="shared" si="14"/>
        <v>79.3</v>
      </c>
      <c r="N57" s="20">
        <f>(M57/100)*'Data &amp; ANOVA'!$S$7</f>
        <v>0.18055719023084466</v>
      </c>
      <c r="O57" s="20">
        <f>'Data &amp; ANOVA'!$S$7-N57</f>
        <v>4.7131574246891378E-2</v>
      </c>
      <c r="P57" s="20">
        <f t="shared" si="15"/>
        <v>1.5750364857167676</v>
      </c>
      <c r="Q57" s="25"/>
      <c r="R57" s="3">
        <f t="shared" si="16"/>
        <v>8.0218181818181815</v>
      </c>
      <c r="S57" s="3"/>
      <c r="T57" s="3"/>
      <c r="U57" s="3">
        <f t="shared" si="17"/>
        <v>91.4</v>
      </c>
      <c r="V57" s="3">
        <f>(U57/100)*'Data &amp; ANOVA'!$S$7</f>
        <v>0.20810753073265073</v>
      </c>
      <c r="W57" s="3">
        <f>'Data &amp; ANOVA'!$S$7-V57</f>
        <v>1.9581233745085302E-2</v>
      </c>
      <c r="X57" s="3">
        <f t="shared" si="18"/>
        <v>2.451405980057956</v>
      </c>
      <c r="Y57" s="25"/>
      <c r="Z57" s="3">
        <f t="shared" si="19"/>
        <v>7.9920000000000018</v>
      </c>
      <c r="AA57" s="3"/>
      <c r="AB57" s="3"/>
      <c r="AC57" s="3">
        <f t="shared" si="20"/>
        <v>86.9</v>
      </c>
      <c r="AD57" s="3">
        <f>(AC57/100)*'Data &amp; ANOVA'!$S$7</f>
        <v>0.19786153633115264</v>
      </c>
      <c r="AE57" s="3">
        <f>'Data &amp; ANOVA'!$S$7-AD57</f>
        <v>2.9827228146583395E-2</v>
      </c>
      <c r="AF57" s="3">
        <f t="shared" si="24"/>
        <v>2.0325579557809865</v>
      </c>
      <c r="AG57" s="25"/>
      <c r="AH57" s="3">
        <f t="shared" si="21"/>
        <v>8.032</v>
      </c>
      <c r="AI57" s="3"/>
      <c r="AJ57" s="3"/>
      <c r="AK57" s="3">
        <f t="shared" si="22"/>
        <v>90.5</v>
      </c>
      <c r="AL57" s="3">
        <f>(AK57/100)*'Data &amp; ANOVA'!$S$7</f>
        <v>0.20605833185235112</v>
      </c>
      <c r="AM57" s="3">
        <f>'Data &amp; ANOVA'!$S$7-AL57</f>
        <v>2.1630432625384916E-2</v>
      </c>
      <c r="AN57" s="3">
        <f t="shared" si="23"/>
        <v>2.3538783873815965</v>
      </c>
      <c r="AO57" s="25"/>
      <c r="AP57" s="25"/>
      <c r="AQ57" s="25"/>
      <c r="AR57" s="25"/>
    </row>
    <row r="58" spans="2:44" x14ac:dyDescent="0.25">
      <c r="B58" s="20">
        <f t="shared" si="10"/>
        <v>9.048</v>
      </c>
      <c r="C58" s="20"/>
      <c r="D58" s="20"/>
      <c r="E58" s="20">
        <f t="shared" si="11"/>
        <v>69.599999999999994</v>
      </c>
      <c r="F58" s="20">
        <f>(E58/100)*'Data &amp; ANOVA'!$S$7</f>
        <v>0.15847138007650427</v>
      </c>
      <c r="G58" s="20">
        <f>'Data &amp; ANOVA'!$S$7-F58</f>
        <v>6.9217384401231763E-2</v>
      </c>
      <c r="H58" s="20">
        <f t="shared" si="12"/>
        <v>1.1907275775759152</v>
      </c>
      <c r="I58" s="25"/>
      <c r="J58" s="3">
        <f t="shared" si="13"/>
        <v>9.0572727272727267</v>
      </c>
      <c r="K58" s="3"/>
      <c r="L58" s="3"/>
      <c r="M58" s="3">
        <f t="shared" si="14"/>
        <v>87.4</v>
      </c>
      <c r="N58" s="3">
        <f>(M58/100)*'Data &amp; ANOVA'!$S$7</f>
        <v>0.19899998015354131</v>
      </c>
      <c r="O58" s="3">
        <f>'Data &amp; ANOVA'!$S$7-N58</f>
        <v>2.8688784324194722E-2</v>
      </c>
      <c r="P58" s="3">
        <f t="shared" si="15"/>
        <v>2.0714733720306597</v>
      </c>
      <c r="Q58" s="25"/>
      <c r="R58" s="3">
        <f t="shared" si="16"/>
        <v>9.0245454545454535</v>
      </c>
      <c r="S58" s="3"/>
      <c r="T58" s="3"/>
      <c r="U58" s="3">
        <f t="shared" si="17"/>
        <v>98.8</v>
      </c>
      <c r="V58" s="3">
        <f>(U58/100)*'Data &amp; ANOVA'!$S$7</f>
        <v>0.22495649930400319</v>
      </c>
      <c r="W58" s="3">
        <f>'Data &amp; ANOVA'!$S$7-V58</f>
        <v>2.7322651737328452E-3</v>
      </c>
      <c r="X58" s="3">
        <f t="shared" si="18"/>
        <v>4.4208466265234589</v>
      </c>
      <c r="Y58" s="25"/>
      <c r="Z58" s="3">
        <f t="shared" si="19"/>
        <v>8.9910000000000014</v>
      </c>
      <c r="AA58" s="3"/>
      <c r="AB58" s="3"/>
      <c r="AC58" s="3">
        <f t="shared" si="20"/>
        <v>94.7</v>
      </c>
      <c r="AD58" s="3">
        <f>(AC58/100)*'Data &amp; ANOVA'!$S$7</f>
        <v>0.21562125996041603</v>
      </c>
      <c r="AE58" s="3">
        <f>'Data &amp; ANOVA'!$S$7-AD58</f>
        <v>1.2067504517319999E-2</v>
      </c>
      <c r="AF58" s="3">
        <f t="shared" si="24"/>
        <v>2.9374633654300162</v>
      </c>
      <c r="AG58" s="25"/>
      <c r="AH58" s="3">
        <f t="shared" si="21"/>
        <v>9.0359999999999996</v>
      </c>
      <c r="AI58" s="3"/>
      <c r="AJ58" s="3"/>
      <c r="AK58" s="3">
        <f t="shared" si="22"/>
        <v>97.6</v>
      </c>
      <c r="AL58" s="3">
        <f>(AK58/100)*'Data &amp; ANOVA'!$S$7</f>
        <v>0.22222423413027037</v>
      </c>
      <c r="AM58" s="3">
        <f>'Data &amp; ANOVA'!$S$7-AL58</f>
        <v>5.4645303474656626E-3</v>
      </c>
      <c r="AN58" s="3">
        <f t="shared" si="23"/>
        <v>3.729701448634192</v>
      </c>
      <c r="AO58" s="25"/>
      <c r="AP58" s="25"/>
      <c r="AQ58" s="25"/>
      <c r="AR58" s="25"/>
    </row>
    <row r="59" spans="2:44" x14ac:dyDescent="0.25">
      <c r="B59" s="20">
        <f t="shared" si="10"/>
        <v>10.053333333333335</v>
      </c>
      <c r="C59" s="20"/>
      <c r="D59" s="20"/>
      <c r="E59" s="20">
        <f t="shared" si="11"/>
        <v>77.7</v>
      </c>
      <c r="F59" s="20">
        <f>(E59/100)*'Data &amp; ANOVA'!$S$7</f>
        <v>0.1769141699992009</v>
      </c>
      <c r="G59" s="20">
        <f>'Data &amp; ANOVA'!$S$7-F59</f>
        <v>5.0774594478535134E-2</v>
      </c>
      <c r="H59" s="20">
        <f t="shared" si="12"/>
        <v>1.5005835075220184</v>
      </c>
      <c r="I59" s="25"/>
      <c r="J59" s="3">
        <f t="shared" si="13"/>
        <v>10.063636363636363</v>
      </c>
      <c r="K59" s="3"/>
      <c r="L59" s="3"/>
      <c r="M59" s="3">
        <f t="shared" si="14"/>
        <v>94.7</v>
      </c>
      <c r="N59" s="3">
        <f>(M59/100)*'Data &amp; ANOVA'!$S$7</f>
        <v>0.21562125996041603</v>
      </c>
      <c r="O59" s="3">
        <f>'Data &amp; ANOVA'!$S$7-N59</f>
        <v>1.2067504517319999E-2</v>
      </c>
      <c r="P59" s="3">
        <f t="shared" si="15"/>
        <v>2.9374633654300162</v>
      </c>
      <c r="Q59" s="25"/>
      <c r="R59" s="28">
        <f t="shared" si="16"/>
        <v>10.027272727272727</v>
      </c>
      <c r="S59" s="28"/>
      <c r="T59" s="28"/>
      <c r="U59" s="28">
        <f t="shared" si="17"/>
        <v>100</v>
      </c>
      <c r="V59" s="28">
        <f>(U59/100)*'Data &amp; ANOVA'!$S$7</f>
        <v>0.22768876447773603</v>
      </c>
      <c r="W59" s="28">
        <f>'Data &amp; ANOVA'!$S$7-V59</f>
        <v>0</v>
      </c>
      <c r="X59" s="28" t="e">
        <f t="shared" si="18"/>
        <v>#DIV/0!</v>
      </c>
      <c r="Y59" s="25"/>
      <c r="Z59" s="28">
        <f t="shared" si="19"/>
        <v>9.990000000000002</v>
      </c>
      <c r="AA59" s="28"/>
      <c r="AB59" s="28"/>
      <c r="AC59" s="28">
        <f t="shared" si="20"/>
        <v>100</v>
      </c>
      <c r="AD59" s="28">
        <f>(AC59/100)*'Data &amp; ANOVA'!$S$7</f>
        <v>0.22768876447773603</v>
      </c>
      <c r="AE59" s="28">
        <f>'Data &amp; ANOVA'!$S$7-AD59</f>
        <v>0</v>
      </c>
      <c r="AF59" s="28" t="e">
        <f t="shared" si="24"/>
        <v>#DIV/0!</v>
      </c>
      <c r="AG59" s="25"/>
      <c r="AH59" s="28">
        <f t="shared" si="21"/>
        <v>10.039999999999999</v>
      </c>
      <c r="AI59" s="28"/>
      <c r="AJ59" s="28"/>
      <c r="AK59" s="28">
        <f t="shared" si="22"/>
        <v>100</v>
      </c>
      <c r="AL59" s="28">
        <f>(AK59/100)*'Data &amp; ANOVA'!$S$7</f>
        <v>0.22768876447773603</v>
      </c>
      <c r="AM59" s="28">
        <f>'Data &amp; ANOVA'!$S$7-AL59</f>
        <v>0</v>
      </c>
      <c r="AN59" s="28" t="e">
        <f t="shared" si="23"/>
        <v>#DIV/0!</v>
      </c>
      <c r="AO59" s="25"/>
      <c r="AP59" s="25"/>
      <c r="AQ59" s="25"/>
      <c r="AR59" s="25"/>
    </row>
    <row r="60" spans="2:44" x14ac:dyDescent="0.25">
      <c r="B60" s="3">
        <f t="shared" si="10"/>
        <v>11.058666666666667</v>
      </c>
      <c r="C60" s="3"/>
      <c r="D60" s="3"/>
      <c r="E60" s="3">
        <f t="shared" si="11"/>
        <v>83.8</v>
      </c>
      <c r="F60" s="3">
        <f>(E60/100)*'Data &amp; ANOVA'!$S$7</f>
        <v>0.19080318463234278</v>
      </c>
      <c r="G60" s="3">
        <f>'Data &amp; ANOVA'!$S$7-F60</f>
        <v>3.6885579845393257E-2</v>
      </c>
      <c r="H60" s="3">
        <f t="shared" si="12"/>
        <v>1.8201589437497523</v>
      </c>
      <c r="I60" s="25"/>
      <c r="J60" s="28">
        <f t="shared" si="13"/>
        <v>11.07</v>
      </c>
      <c r="K60" s="28"/>
      <c r="L60" s="28"/>
      <c r="M60" s="28">
        <f t="shared" si="14"/>
        <v>100</v>
      </c>
      <c r="N60" s="28">
        <f>(M60/100)*'Data &amp; ANOVA'!$S$7</f>
        <v>0.22768876447773603</v>
      </c>
      <c r="O60" s="28">
        <f>'Data &amp; ANOVA'!$S$7-N60</f>
        <v>0</v>
      </c>
      <c r="P60" s="28" t="e">
        <f t="shared" si="15"/>
        <v>#DIV/0!</v>
      </c>
      <c r="Q60" s="25"/>
      <c r="R60" s="17"/>
      <c r="S60" s="17"/>
      <c r="T60" s="17"/>
      <c r="U60" s="17"/>
      <c r="V60" s="17"/>
      <c r="W60" s="17"/>
      <c r="X60" s="17"/>
      <c r="Y60" s="25"/>
      <c r="Z60" s="17"/>
      <c r="AA60" s="17"/>
      <c r="AB60" s="17"/>
      <c r="AC60" s="17"/>
      <c r="AD60" s="17"/>
      <c r="AE60" s="17"/>
      <c r="AF60" s="17"/>
      <c r="AG60" s="25"/>
      <c r="AH60" s="17"/>
      <c r="AI60" s="17"/>
      <c r="AJ60" s="17"/>
      <c r="AK60" s="17"/>
      <c r="AL60" s="17"/>
      <c r="AM60" s="17"/>
      <c r="AN60" s="17"/>
      <c r="AO60" s="25"/>
      <c r="AP60" s="25"/>
      <c r="AQ60" s="25"/>
      <c r="AR60" s="25"/>
    </row>
    <row r="61" spans="2:44" x14ac:dyDescent="0.25">
      <c r="B61" s="3">
        <f t="shared" si="10"/>
        <v>12.064</v>
      </c>
      <c r="C61" s="3"/>
      <c r="D61" s="3"/>
      <c r="E61" s="3">
        <f t="shared" si="11"/>
        <v>89.8</v>
      </c>
      <c r="F61" s="3">
        <f>(E61/100)*'Data &amp; ANOVA'!$S$7</f>
        <v>0.20446451050100697</v>
      </c>
      <c r="G61" s="3">
        <f>'Data &amp; ANOVA'!$S$7-F61</f>
        <v>2.3224253976729059E-2</v>
      </c>
      <c r="H61" s="3">
        <f t="shared" si="12"/>
        <v>2.2827824656978666</v>
      </c>
      <c r="I61" s="25"/>
      <c r="J61" s="17"/>
      <c r="K61" s="17"/>
      <c r="L61" s="17"/>
      <c r="M61" s="17"/>
      <c r="N61" s="17"/>
      <c r="O61" s="17"/>
      <c r="P61" s="17"/>
      <c r="Q61" s="25"/>
      <c r="R61" s="17"/>
      <c r="S61" s="17"/>
      <c r="T61" s="17"/>
      <c r="U61" s="17"/>
      <c r="V61" s="17"/>
      <c r="W61" s="17"/>
      <c r="X61" s="17"/>
      <c r="Y61" s="25"/>
      <c r="Z61" s="17"/>
      <c r="AA61" s="17"/>
      <c r="AB61" s="17"/>
      <c r="AC61" s="17"/>
      <c r="AD61" s="17"/>
      <c r="AE61" s="17"/>
      <c r="AF61" s="17"/>
      <c r="AG61" s="25"/>
      <c r="AH61" s="17"/>
      <c r="AI61" s="17"/>
      <c r="AJ61" s="17"/>
      <c r="AK61" s="17"/>
      <c r="AL61" s="17"/>
      <c r="AM61" s="17"/>
      <c r="AN61" s="17"/>
      <c r="AO61" s="25"/>
      <c r="AP61" s="25"/>
      <c r="AQ61" s="25"/>
      <c r="AR61" s="25"/>
    </row>
    <row r="62" spans="2:44" x14ac:dyDescent="0.25">
      <c r="B62" s="3">
        <f t="shared" si="10"/>
        <v>13.069333333333335</v>
      </c>
      <c r="C62" s="3"/>
      <c r="D62" s="3"/>
      <c r="E62" s="3">
        <f t="shared" si="11"/>
        <v>94.7</v>
      </c>
      <c r="F62" s="3">
        <f>(E62/100)*'Data &amp; ANOVA'!$S$7</f>
        <v>0.21562125996041603</v>
      </c>
      <c r="G62" s="3">
        <f>'Data &amp; ANOVA'!$S$7-F62</f>
        <v>1.2067504517319999E-2</v>
      </c>
      <c r="H62" s="3">
        <f t="shared" si="12"/>
        <v>2.9374633654300162</v>
      </c>
      <c r="I62" s="25"/>
      <c r="J62" s="17"/>
      <c r="K62" s="17"/>
      <c r="L62" s="17"/>
      <c r="M62" s="17"/>
      <c r="N62" s="17"/>
      <c r="O62" s="17"/>
      <c r="P62" s="17"/>
      <c r="Q62" s="25"/>
      <c r="R62" s="17"/>
      <c r="S62" s="17"/>
      <c r="T62" s="17"/>
      <c r="U62" s="17"/>
      <c r="V62" s="17"/>
      <c r="W62" s="17"/>
      <c r="X62" s="17"/>
      <c r="Y62" s="25"/>
      <c r="Z62" s="17"/>
      <c r="AA62" s="17"/>
      <c r="AB62" s="17"/>
      <c r="AC62" s="17"/>
      <c r="AD62" s="17"/>
      <c r="AE62" s="17"/>
      <c r="AF62" s="17"/>
      <c r="AG62" s="25"/>
      <c r="AH62" s="17"/>
      <c r="AI62" s="17"/>
      <c r="AJ62" s="17"/>
      <c r="AK62" s="17"/>
      <c r="AL62" s="17"/>
      <c r="AM62" s="17"/>
      <c r="AN62" s="17"/>
      <c r="AO62" s="25"/>
      <c r="AP62" s="25"/>
      <c r="AQ62" s="25"/>
      <c r="AR62" s="25"/>
    </row>
    <row r="63" spans="2:44" x14ac:dyDescent="0.25">
      <c r="B63" s="3">
        <f t="shared" si="10"/>
        <v>14.074666666666667</v>
      </c>
      <c r="C63" s="3"/>
      <c r="D63" s="3"/>
      <c r="E63" s="3">
        <f t="shared" si="11"/>
        <v>99</v>
      </c>
      <c r="F63" s="3">
        <f>(E63/100)*'Data &amp; ANOVA'!$S$7</f>
        <v>0.22541187683295866</v>
      </c>
      <c r="G63" s="3">
        <f>'Data &amp; ANOVA'!$S$7-F63</f>
        <v>2.2768876447773756E-3</v>
      </c>
      <c r="H63" s="3">
        <f t="shared" si="12"/>
        <v>4.6051701859880847</v>
      </c>
      <c r="I63" s="25"/>
      <c r="J63" s="17"/>
      <c r="K63" s="17"/>
      <c r="L63" s="17"/>
      <c r="M63" s="17"/>
      <c r="N63" s="17"/>
      <c r="O63" s="17"/>
      <c r="P63" s="17"/>
      <c r="Q63" s="25"/>
      <c r="R63" s="17"/>
      <c r="S63" s="17"/>
      <c r="T63" s="17"/>
      <c r="U63" s="17"/>
      <c r="V63" s="17"/>
      <c r="W63" s="17"/>
      <c r="X63" s="17"/>
      <c r="Y63" s="25"/>
      <c r="Z63" s="17"/>
      <c r="AA63" s="17"/>
      <c r="AB63" s="17"/>
      <c r="AC63" s="17"/>
      <c r="AD63" s="17"/>
      <c r="AE63" s="17"/>
      <c r="AF63" s="17"/>
      <c r="AG63" s="25"/>
      <c r="AH63" s="17"/>
      <c r="AI63" s="17"/>
      <c r="AJ63" s="17"/>
      <c r="AK63" s="17"/>
      <c r="AL63" s="17"/>
      <c r="AM63" s="17"/>
      <c r="AN63" s="17"/>
      <c r="AO63" s="25"/>
      <c r="AP63" s="25"/>
      <c r="AQ63" s="25"/>
      <c r="AR63" s="25"/>
    </row>
    <row r="64" spans="2:44" x14ac:dyDescent="0.25">
      <c r="B64" s="28">
        <f t="shared" si="10"/>
        <v>15.080000000000002</v>
      </c>
      <c r="C64" s="28"/>
      <c r="D64" s="28"/>
      <c r="E64" s="28">
        <f t="shared" si="11"/>
        <v>100</v>
      </c>
      <c r="F64" s="28">
        <f>(E64/100)*'Data &amp; ANOVA'!$S$7</f>
        <v>0.22768876447773603</v>
      </c>
      <c r="G64" s="28">
        <f>'Data &amp; ANOVA'!$S$7-F64</f>
        <v>0</v>
      </c>
      <c r="H64" s="28" t="e">
        <f t="shared" si="12"/>
        <v>#DIV/0!</v>
      </c>
      <c r="I64" s="25"/>
      <c r="J64" s="17"/>
      <c r="K64" s="17"/>
      <c r="L64" s="17"/>
      <c r="M64" s="17"/>
      <c r="N64" s="17"/>
      <c r="O64" s="17"/>
      <c r="P64" s="17"/>
      <c r="Q64" s="25"/>
      <c r="R64" s="17"/>
      <c r="S64" s="17"/>
      <c r="T64" s="17"/>
      <c r="U64" s="17"/>
      <c r="V64" s="17"/>
      <c r="W64" s="17"/>
      <c r="X64" s="17"/>
      <c r="Y64" s="25"/>
      <c r="Z64" s="17"/>
      <c r="AA64" s="17"/>
      <c r="AB64" s="17"/>
      <c r="AC64" s="17"/>
      <c r="AD64" s="17"/>
      <c r="AE64" s="17"/>
      <c r="AF64" s="17"/>
      <c r="AG64" s="25"/>
      <c r="AH64" s="17"/>
      <c r="AI64" s="17"/>
      <c r="AJ64" s="17"/>
      <c r="AK64" s="17"/>
      <c r="AL64" s="17"/>
      <c r="AM64" s="17"/>
      <c r="AN64" s="17"/>
      <c r="AO64" s="25"/>
      <c r="AP64" s="25"/>
      <c r="AQ64" s="25"/>
      <c r="AR64" s="25"/>
    </row>
    <row r="65" spans="2:44" x14ac:dyDescent="0.25">
      <c r="B65" s="17"/>
      <c r="C65" s="17"/>
      <c r="D65" s="17"/>
      <c r="E65" s="17"/>
      <c r="F65" s="17"/>
      <c r="G65" s="17"/>
      <c r="H65" s="17"/>
      <c r="I65" s="25"/>
      <c r="J65" s="17"/>
      <c r="K65" s="17"/>
      <c r="L65" s="17"/>
      <c r="M65" s="17"/>
      <c r="N65" s="17"/>
      <c r="O65" s="17"/>
      <c r="P65" s="17"/>
      <c r="Q65" s="25"/>
      <c r="R65" s="17"/>
      <c r="S65" s="17"/>
      <c r="T65" s="17"/>
      <c r="U65" s="17"/>
      <c r="V65" s="17"/>
      <c r="W65" s="17"/>
      <c r="X65" s="17"/>
      <c r="Y65" s="25"/>
      <c r="Z65" s="17"/>
      <c r="AA65" s="17"/>
      <c r="AB65" s="17"/>
      <c r="AC65" s="17"/>
      <c r="AD65" s="17"/>
      <c r="AE65" s="17"/>
      <c r="AF65" s="17"/>
      <c r="AG65" s="25"/>
      <c r="AH65" s="17"/>
      <c r="AI65" s="17"/>
      <c r="AJ65" s="17"/>
      <c r="AK65" s="17"/>
      <c r="AL65" s="17"/>
      <c r="AM65" s="17"/>
      <c r="AN65" s="17"/>
      <c r="AO65" s="25"/>
      <c r="AP65" s="25"/>
      <c r="AQ65" s="25"/>
      <c r="AR65" s="25"/>
    </row>
    <row r="66" spans="2:44" x14ac:dyDescent="0.25">
      <c r="B66" s="17"/>
      <c r="C66" s="17"/>
      <c r="D66" s="17"/>
      <c r="E66" s="17"/>
      <c r="F66" s="17"/>
      <c r="G66" s="17"/>
      <c r="H66" s="17"/>
      <c r="I66" s="25"/>
      <c r="J66" s="17"/>
      <c r="K66" s="17"/>
      <c r="L66" s="17"/>
      <c r="M66" s="17"/>
      <c r="N66" s="17"/>
      <c r="O66" s="17"/>
      <c r="P66" s="17"/>
      <c r="Q66" s="25"/>
      <c r="R66" s="17"/>
      <c r="S66" s="17"/>
      <c r="T66" s="17"/>
      <c r="U66" s="17"/>
      <c r="V66" s="17"/>
      <c r="W66" s="17"/>
      <c r="X66" s="17"/>
      <c r="Y66" s="25"/>
      <c r="Z66" s="17"/>
      <c r="AA66" s="17"/>
      <c r="AB66" s="17"/>
      <c r="AC66" s="17"/>
      <c r="AD66" s="17"/>
      <c r="AE66" s="17"/>
      <c r="AF66" s="17"/>
      <c r="AG66" s="25"/>
      <c r="AH66" s="17"/>
      <c r="AI66" s="17"/>
      <c r="AJ66" s="17"/>
      <c r="AK66" s="17"/>
      <c r="AL66" s="17"/>
      <c r="AM66" s="17"/>
      <c r="AN66" s="17"/>
      <c r="AO66" s="25"/>
      <c r="AP66" s="25"/>
      <c r="AQ66" s="25"/>
      <c r="AR66" s="25"/>
    </row>
    <row r="67" spans="2:44" x14ac:dyDescent="0.25">
      <c r="B67" s="17"/>
      <c r="C67" s="17"/>
      <c r="D67" s="17"/>
      <c r="E67" s="17"/>
      <c r="F67" s="17"/>
      <c r="G67" s="17"/>
      <c r="H67" s="17"/>
      <c r="I67" s="25"/>
      <c r="J67" s="17"/>
      <c r="K67" s="17"/>
      <c r="L67" s="17"/>
      <c r="M67" s="17"/>
      <c r="N67" s="17"/>
      <c r="O67" s="17"/>
      <c r="P67" s="17"/>
      <c r="Q67" s="25"/>
      <c r="R67" s="17"/>
      <c r="S67" s="17"/>
      <c r="T67" s="17"/>
      <c r="U67" s="17"/>
      <c r="V67" s="17"/>
      <c r="W67" s="17"/>
      <c r="X67" s="17"/>
      <c r="Y67" s="25"/>
      <c r="Z67" s="17"/>
      <c r="AA67" s="17"/>
      <c r="AB67" s="17"/>
      <c r="AC67" s="17"/>
      <c r="AD67" s="17"/>
      <c r="AE67" s="17"/>
      <c r="AF67" s="17"/>
      <c r="AG67" s="25"/>
      <c r="AH67" s="17"/>
      <c r="AI67" s="17"/>
      <c r="AJ67" s="17"/>
      <c r="AK67" s="17"/>
      <c r="AL67" s="17"/>
      <c r="AM67" s="17"/>
      <c r="AN67" s="17"/>
      <c r="AO67" s="25"/>
      <c r="AP67" s="25"/>
      <c r="AQ67" s="25"/>
      <c r="AR67" s="25"/>
    </row>
    <row r="68" spans="2:44" x14ac:dyDescent="0.25">
      <c r="B68" s="17"/>
      <c r="C68" s="17"/>
      <c r="D68" s="17"/>
      <c r="E68" s="17"/>
      <c r="F68" s="17"/>
      <c r="G68" s="17"/>
      <c r="H68" s="17"/>
      <c r="I68" s="25"/>
      <c r="J68" s="17"/>
      <c r="K68" s="17"/>
      <c r="L68" s="17"/>
      <c r="M68" s="17"/>
      <c r="N68" s="17"/>
      <c r="O68" s="17"/>
      <c r="P68" s="17"/>
      <c r="Q68" s="25"/>
      <c r="R68" s="17"/>
      <c r="S68" s="17"/>
      <c r="T68" s="17"/>
      <c r="U68" s="17"/>
      <c r="V68" s="17"/>
      <c r="W68" s="17"/>
      <c r="X68" s="17"/>
      <c r="Y68" s="25"/>
      <c r="Z68" s="17"/>
      <c r="AA68" s="17"/>
      <c r="AB68" s="17"/>
      <c r="AC68" s="17"/>
      <c r="AD68" s="17"/>
      <c r="AE68" s="17"/>
      <c r="AF68" s="17"/>
      <c r="AG68" s="25"/>
      <c r="AH68" s="17"/>
      <c r="AI68" s="17"/>
      <c r="AJ68" s="17"/>
      <c r="AK68" s="17"/>
      <c r="AL68" s="17"/>
      <c r="AM68" s="17"/>
      <c r="AN68" s="17"/>
      <c r="AO68" s="25"/>
      <c r="AP68" s="25"/>
      <c r="AQ68" s="25"/>
      <c r="AR68" s="25"/>
    </row>
    <row r="69" spans="2:44" x14ac:dyDescent="0.25">
      <c r="B69" s="17"/>
      <c r="C69" s="17"/>
      <c r="D69" s="17"/>
      <c r="E69" s="17"/>
      <c r="F69" s="17"/>
      <c r="G69" s="17"/>
      <c r="H69" s="17"/>
      <c r="I69" s="25"/>
      <c r="J69" s="17"/>
      <c r="K69" s="17"/>
      <c r="L69" s="17"/>
      <c r="M69" s="17"/>
      <c r="N69" s="17"/>
      <c r="O69" s="17"/>
      <c r="P69" s="17"/>
      <c r="Q69" s="25"/>
      <c r="R69" s="17"/>
      <c r="S69" s="17"/>
      <c r="T69" s="17"/>
      <c r="U69" s="17"/>
      <c r="V69" s="17"/>
      <c r="W69" s="17"/>
      <c r="X69" s="17"/>
      <c r="Y69" s="25"/>
      <c r="Z69" s="17"/>
      <c r="AA69" s="17"/>
      <c r="AB69" s="17"/>
      <c r="AC69" s="17"/>
      <c r="AD69" s="17"/>
      <c r="AE69" s="17"/>
      <c r="AF69" s="17"/>
      <c r="AG69" s="25"/>
      <c r="AH69" s="17"/>
      <c r="AI69" s="17"/>
      <c r="AJ69" s="17"/>
      <c r="AK69" s="17"/>
      <c r="AL69" s="17"/>
      <c r="AM69" s="17"/>
      <c r="AN69" s="17"/>
      <c r="AO69" s="25"/>
      <c r="AP69" s="25"/>
      <c r="AQ69" s="25"/>
      <c r="AR69" s="25"/>
    </row>
    <row r="70" spans="2:44" x14ac:dyDescent="0.25">
      <c r="B70" s="17"/>
      <c r="C70" s="17"/>
      <c r="D70" s="17"/>
      <c r="E70" s="17"/>
      <c r="F70" s="17"/>
      <c r="G70" s="17"/>
      <c r="H70" s="17"/>
      <c r="I70" s="25"/>
      <c r="J70" s="17"/>
      <c r="K70" s="17"/>
      <c r="L70" s="17"/>
      <c r="M70" s="17"/>
      <c r="N70" s="17"/>
      <c r="O70" s="17"/>
      <c r="P70" s="17"/>
      <c r="Q70" s="25"/>
      <c r="R70" s="17"/>
      <c r="S70" s="17"/>
      <c r="T70" s="17"/>
      <c r="U70" s="17"/>
      <c r="V70" s="17"/>
      <c r="W70" s="17"/>
      <c r="X70" s="17"/>
      <c r="Y70" s="25"/>
      <c r="Z70" s="17"/>
      <c r="AA70" s="17"/>
      <c r="AB70" s="17"/>
      <c r="AC70" s="17"/>
      <c r="AD70" s="17"/>
      <c r="AE70" s="17"/>
      <c r="AF70" s="17"/>
      <c r="AG70" s="25"/>
      <c r="AH70" s="17"/>
      <c r="AI70" s="17"/>
      <c r="AJ70" s="17"/>
      <c r="AK70" s="17"/>
      <c r="AL70" s="17"/>
      <c r="AM70" s="17"/>
      <c r="AN70" s="17"/>
      <c r="AO70" s="25"/>
      <c r="AP70" s="25"/>
      <c r="AQ70" s="25"/>
      <c r="AR70" s="25"/>
    </row>
    <row r="71" spans="2:44" x14ac:dyDescent="0.25">
      <c r="B71" s="17"/>
      <c r="C71" s="17"/>
      <c r="D71" s="17"/>
      <c r="E71" s="17"/>
      <c r="F71" s="17"/>
      <c r="G71" s="17"/>
      <c r="H71" s="17"/>
      <c r="I71" s="25"/>
      <c r="J71" s="17"/>
      <c r="K71" s="17"/>
      <c r="L71" s="17"/>
      <c r="M71" s="17"/>
      <c r="N71" s="17"/>
      <c r="O71" s="17"/>
      <c r="P71" s="17"/>
      <c r="Q71" s="25"/>
      <c r="R71" s="17"/>
      <c r="S71" s="17"/>
      <c r="T71" s="17"/>
      <c r="U71" s="17"/>
      <c r="V71" s="17"/>
      <c r="W71" s="17"/>
      <c r="X71" s="17"/>
      <c r="Y71" s="25"/>
      <c r="Z71" s="17"/>
      <c r="AA71" s="17"/>
      <c r="AB71" s="17"/>
      <c r="AC71" s="17"/>
      <c r="AD71" s="17"/>
      <c r="AE71" s="17"/>
      <c r="AF71" s="17"/>
      <c r="AG71" s="25"/>
      <c r="AH71" s="17"/>
      <c r="AI71" s="17"/>
      <c r="AJ71" s="17"/>
      <c r="AK71" s="17"/>
      <c r="AL71" s="17"/>
      <c r="AM71" s="17"/>
      <c r="AN71" s="17"/>
      <c r="AO71" s="25"/>
      <c r="AP71" s="25"/>
      <c r="AQ71" s="25"/>
      <c r="AR71" s="25"/>
    </row>
    <row r="72" spans="2:44" x14ac:dyDescent="0.25">
      <c r="B72" s="17"/>
      <c r="C72" s="17"/>
      <c r="D72" s="17"/>
      <c r="E72" s="17"/>
      <c r="F72" s="17"/>
      <c r="G72" s="17"/>
      <c r="H72" s="17"/>
      <c r="I72" s="25"/>
      <c r="J72" s="17"/>
      <c r="K72" s="17"/>
      <c r="L72" s="17"/>
      <c r="M72" s="17"/>
      <c r="N72" s="17"/>
      <c r="O72" s="17"/>
      <c r="P72" s="17"/>
      <c r="Q72" s="25"/>
      <c r="R72" s="17"/>
      <c r="S72" s="17"/>
      <c r="T72" s="17"/>
      <c r="U72" s="17"/>
      <c r="V72" s="17"/>
      <c r="W72" s="17"/>
      <c r="X72" s="17"/>
      <c r="Y72" s="25"/>
      <c r="Z72" s="17"/>
      <c r="AA72" s="17"/>
      <c r="AB72" s="17"/>
      <c r="AC72" s="17"/>
      <c r="AD72" s="17"/>
      <c r="AE72" s="17"/>
      <c r="AF72" s="17"/>
      <c r="AG72" s="25"/>
      <c r="AH72" s="17"/>
      <c r="AI72" s="17"/>
      <c r="AJ72" s="17"/>
      <c r="AK72" s="17"/>
      <c r="AL72" s="17"/>
      <c r="AM72" s="17"/>
      <c r="AN72" s="17"/>
      <c r="AO72" s="25"/>
      <c r="AP72" s="25"/>
      <c r="AQ72" s="25"/>
      <c r="AR72" s="25"/>
    </row>
    <row r="73" spans="2:44" x14ac:dyDescent="0.25">
      <c r="B73" s="17"/>
      <c r="C73" s="17"/>
      <c r="D73" s="17"/>
      <c r="E73" s="17"/>
      <c r="F73" s="17"/>
      <c r="G73" s="17"/>
      <c r="H73" s="17"/>
      <c r="I73" s="25"/>
      <c r="J73" s="17"/>
      <c r="K73" s="17"/>
      <c r="L73" s="17"/>
      <c r="M73" s="17"/>
      <c r="N73" s="17"/>
      <c r="O73" s="17"/>
      <c r="P73" s="17"/>
      <c r="Q73" s="25"/>
      <c r="R73" s="17"/>
      <c r="S73" s="17"/>
      <c r="T73" s="17"/>
      <c r="U73" s="17"/>
      <c r="V73" s="17"/>
      <c r="W73" s="17"/>
      <c r="X73" s="17"/>
      <c r="Y73" s="25"/>
      <c r="Z73" s="17"/>
      <c r="AA73" s="17"/>
      <c r="AB73" s="17"/>
      <c r="AC73" s="17"/>
      <c r="AD73" s="17"/>
      <c r="AE73" s="17"/>
      <c r="AF73" s="17"/>
      <c r="AG73" s="25"/>
      <c r="AH73" s="17"/>
      <c r="AI73" s="17"/>
      <c r="AJ73" s="17"/>
      <c r="AK73" s="17"/>
      <c r="AL73" s="17"/>
      <c r="AM73" s="17"/>
      <c r="AN73" s="17"/>
      <c r="AO73" s="25"/>
      <c r="AP73" s="25"/>
      <c r="AQ73" s="25"/>
      <c r="AR73" s="25"/>
    </row>
    <row r="74" spans="2:44" x14ac:dyDescent="0.25">
      <c r="B74" s="17"/>
      <c r="C74" s="17"/>
      <c r="D74" s="17"/>
      <c r="E74" s="17"/>
      <c r="F74" s="17"/>
      <c r="G74" s="17"/>
      <c r="H74" s="17"/>
      <c r="I74" s="25"/>
      <c r="J74" s="17"/>
      <c r="K74" s="17"/>
      <c r="L74" s="17"/>
      <c r="M74" s="17"/>
      <c r="N74" s="17"/>
      <c r="O74" s="17"/>
      <c r="P74" s="17"/>
      <c r="Q74" s="25"/>
      <c r="R74" s="17"/>
      <c r="S74" s="17"/>
      <c r="T74" s="17"/>
      <c r="U74" s="17"/>
      <c r="V74" s="17"/>
      <c r="W74" s="17"/>
      <c r="X74" s="17"/>
      <c r="Y74" s="25"/>
      <c r="Z74" s="17"/>
      <c r="AA74" s="17"/>
      <c r="AB74" s="17"/>
      <c r="AC74" s="17"/>
      <c r="AD74" s="17"/>
      <c r="AE74" s="17"/>
      <c r="AF74" s="17"/>
      <c r="AG74" s="25"/>
      <c r="AH74" s="17"/>
      <c r="AI74" s="17"/>
      <c r="AJ74" s="17"/>
      <c r="AK74" s="17"/>
      <c r="AL74" s="17"/>
      <c r="AM74" s="17"/>
      <c r="AN74" s="17"/>
      <c r="AO74" s="25"/>
      <c r="AP74" s="25"/>
      <c r="AQ74" s="25"/>
      <c r="AR74" s="25"/>
    </row>
    <row r="75" spans="2:44" x14ac:dyDescent="0.25">
      <c r="B75" s="17"/>
      <c r="C75" s="17"/>
      <c r="D75" s="17"/>
      <c r="E75" s="17"/>
      <c r="F75" s="17"/>
      <c r="G75" s="17"/>
      <c r="H75" s="17"/>
      <c r="I75" s="25"/>
      <c r="J75" s="17"/>
      <c r="K75" s="17"/>
      <c r="L75" s="17"/>
      <c r="M75" s="17"/>
      <c r="N75" s="17"/>
      <c r="O75" s="17"/>
      <c r="P75" s="17"/>
      <c r="Q75" s="25"/>
      <c r="R75" s="17"/>
      <c r="S75" s="17"/>
      <c r="T75" s="17"/>
      <c r="U75" s="17"/>
      <c r="V75" s="17"/>
      <c r="W75" s="17"/>
      <c r="X75" s="17"/>
      <c r="Y75" s="25"/>
      <c r="Z75" s="17"/>
      <c r="AA75" s="17"/>
      <c r="AB75" s="17"/>
      <c r="AC75" s="17"/>
      <c r="AD75" s="17"/>
      <c r="AE75" s="17"/>
      <c r="AF75" s="17"/>
      <c r="AG75" s="25"/>
      <c r="AH75" s="17"/>
      <c r="AI75" s="17"/>
      <c r="AJ75" s="17"/>
      <c r="AK75" s="17"/>
      <c r="AL75" s="17"/>
      <c r="AM75" s="17"/>
      <c r="AN75" s="17"/>
      <c r="AO75" s="25"/>
      <c r="AP75" s="25"/>
      <c r="AQ75" s="25"/>
      <c r="AR75" s="25"/>
    </row>
    <row r="76" spans="2:44" x14ac:dyDescent="0.25">
      <c r="B76" s="17"/>
      <c r="C76" s="17"/>
      <c r="D76" s="17"/>
      <c r="E76" s="17"/>
      <c r="F76" s="17"/>
      <c r="G76" s="17"/>
      <c r="H76" s="17"/>
      <c r="I76" s="25"/>
      <c r="J76" s="17"/>
      <c r="K76" s="17"/>
      <c r="L76" s="17"/>
      <c r="M76" s="17"/>
      <c r="N76" s="17"/>
      <c r="O76" s="17"/>
      <c r="P76" s="17"/>
      <c r="Q76" s="25"/>
      <c r="R76" s="17"/>
      <c r="S76" s="17"/>
      <c r="T76" s="17"/>
      <c r="U76" s="17"/>
      <c r="V76" s="17"/>
      <c r="W76" s="17"/>
      <c r="X76" s="17"/>
      <c r="Y76" s="25"/>
      <c r="Z76" s="17"/>
      <c r="AA76" s="17"/>
      <c r="AB76" s="17"/>
      <c r="AC76" s="17"/>
      <c r="AD76" s="17"/>
      <c r="AE76" s="17"/>
      <c r="AF76" s="17"/>
      <c r="AG76" s="25"/>
      <c r="AH76" s="17"/>
      <c r="AI76" s="17"/>
      <c r="AJ76" s="17"/>
      <c r="AK76" s="17"/>
      <c r="AL76" s="17"/>
      <c r="AM76" s="17"/>
      <c r="AN76" s="17"/>
      <c r="AO76" s="25"/>
      <c r="AP76" s="25"/>
      <c r="AQ76" s="25"/>
      <c r="AR76" s="25"/>
    </row>
    <row r="77" spans="2:44" x14ac:dyDescent="0.25">
      <c r="B77" s="17"/>
      <c r="C77" s="17"/>
      <c r="D77" s="17"/>
      <c r="E77" s="17"/>
      <c r="F77" s="17"/>
      <c r="G77" s="17"/>
      <c r="H77" s="17"/>
      <c r="I77" s="25"/>
      <c r="J77" s="17"/>
      <c r="K77" s="17"/>
      <c r="L77" s="17"/>
      <c r="M77" s="17"/>
      <c r="N77" s="17"/>
      <c r="O77" s="17"/>
      <c r="P77" s="17"/>
      <c r="Q77" s="25"/>
      <c r="R77" s="17"/>
      <c r="S77" s="17"/>
      <c r="T77" s="17"/>
      <c r="U77" s="17"/>
      <c r="V77" s="17"/>
      <c r="W77" s="17"/>
      <c r="X77" s="17"/>
      <c r="Y77" s="25"/>
      <c r="Z77" s="17"/>
      <c r="AA77" s="17"/>
      <c r="AB77" s="17"/>
      <c r="AC77" s="17"/>
      <c r="AD77" s="17"/>
      <c r="AE77" s="17"/>
      <c r="AF77" s="17"/>
      <c r="AG77" s="25"/>
      <c r="AH77" s="17"/>
      <c r="AI77" s="17"/>
      <c r="AJ77" s="17"/>
      <c r="AK77" s="17"/>
      <c r="AL77" s="17"/>
      <c r="AM77" s="17"/>
      <c r="AN77" s="17"/>
      <c r="AO77" s="25"/>
      <c r="AP77" s="25"/>
      <c r="AQ77" s="25"/>
      <c r="AR77" s="25"/>
    </row>
    <row r="78" spans="2:44" x14ac:dyDescent="0.25">
      <c r="B78" s="17"/>
      <c r="C78" s="17"/>
      <c r="D78" s="17"/>
      <c r="E78" s="17"/>
      <c r="F78" s="17"/>
      <c r="G78" s="17"/>
      <c r="H78" s="17"/>
      <c r="I78" s="25"/>
      <c r="J78" s="17"/>
      <c r="K78" s="17"/>
      <c r="L78" s="17"/>
      <c r="M78" s="17"/>
      <c r="N78" s="17"/>
      <c r="O78" s="17"/>
      <c r="P78" s="17"/>
      <c r="Q78" s="25"/>
      <c r="R78" s="17"/>
      <c r="S78" s="17"/>
      <c r="T78" s="17"/>
      <c r="U78" s="17"/>
      <c r="V78" s="17"/>
      <c r="W78" s="17"/>
      <c r="X78" s="17"/>
      <c r="Y78" s="25"/>
      <c r="Z78" s="17"/>
      <c r="AA78" s="17"/>
      <c r="AB78" s="17"/>
      <c r="AC78" s="17"/>
      <c r="AD78" s="17"/>
      <c r="AE78" s="17"/>
      <c r="AF78" s="17"/>
      <c r="AG78" s="25"/>
      <c r="AH78" s="17"/>
      <c r="AI78" s="17"/>
      <c r="AJ78" s="17"/>
      <c r="AK78" s="17"/>
      <c r="AL78" s="17"/>
      <c r="AM78" s="17"/>
      <c r="AN78" s="17"/>
      <c r="AO78" s="25"/>
      <c r="AP78" s="25"/>
      <c r="AQ78" s="25"/>
      <c r="AR78" s="25"/>
    </row>
    <row r="79" spans="2:44" x14ac:dyDescent="0.25">
      <c r="B79" s="17"/>
      <c r="C79" s="17"/>
      <c r="D79" s="17"/>
      <c r="E79" s="17"/>
      <c r="F79" s="17"/>
      <c r="G79" s="17"/>
      <c r="H79" s="17"/>
      <c r="I79" s="25"/>
      <c r="J79" s="17"/>
      <c r="K79" s="17"/>
      <c r="L79" s="17"/>
      <c r="M79" s="17"/>
      <c r="N79" s="17"/>
      <c r="O79" s="17"/>
      <c r="P79" s="17"/>
      <c r="Q79" s="25"/>
      <c r="R79" s="17"/>
      <c r="S79" s="17"/>
      <c r="T79" s="17"/>
      <c r="U79" s="17"/>
      <c r="V79" s="17"/>
      <c r="W79" s="17"/>
      <c r="X79" s="17"/>
      <c r="Y79" s="25"/>
      <c r="Z79" s="17"/>
      <c r="AA79" s="17"/>
      <c r="AB79" s="17"/>
      <c r="AC79" s="17"/>
      <c r="AD79" s="17"/>
      <c r="AE79" s="17"/>
      <c r="AF79" s="17"/>
      <c r="AG79" s="25"/>
      <c r="AH79" s="17"/>
      <c r="AI79" s="17"/>
      <c r="AJ79" s="17"/>
      <c r="AK79" s="17"/>
      <c r="AL79" s="17"/>
      <c r="AM79" s="17"/>
      <c r="AN79" s="17"/>
      <c r="AO79" s="25"/>
      <c r="AP79" s="25"/>
      <c r="AQ79" s="25"/>
      <c r="AR79" s="25"/>
    </row>
    <row r="80" spans="2:44" x14ac:dyDescent="0.25">
      <c r="B80" s="17"/>
      <c r="C80" s="17"/>
      <c r="D80" s="17"/>
      <c r="E80" s="17"/>
      <c r="F80" s="17"/>
      <c r="G80" s="17"/>
      <c r="H80" s="17"/>
      <c r="I80" s="25"/>
      <c r="J80" s="17"/>
      <c r="K80" s="17"/>
      <c r="L80" s="17"/>
      <c r="M80" s="17"/>
      <c r="N80" s="17"/>
      <c r="O80" s="17"/>
      <c r="P80" s="17"/>
      <c r="Q80" s="25"/>
      <c r="R80" s="17"/>
      <c r="S80" s="17"/>
      <c r="T80" s="17"/>
      <c r="U80" s="17"/>
      <c r="V80" s="17"/>
      <c r="W80" s="17"/>
      <c r="X80" s="17"/>
      <c r="Y80" s="25"/>
      <c r="Z80" s="17"/>
      <c r="AA80" s="17"/>
      <c r="AB80" s="17"/>
      <c r="AC80" s="17"/>
      <c r="AD80" s="17"/>
      <c r="AE80" s="17"/>
      <c r="AF80" s="17"/>
      <c r="AG80" s="25"/>
      <c r="AH80" s="17"/>
      <c r="AI80" s="17"/>
      <c r="AJ80" s="17"/>
      <c r="AK80" s="17"/>
      <c r="AL80" s="17"/>
      <c r="AM80" s="17"/>
      <c r="AN80" s="17"/>
      <c r="AO80" s="25"/>
      <c r="AP80" s="25"/>
      <c r="AQ80" s="25"/>
      <c r="AR80" s="25"/>
    </row>
    <row r="81" spans="2:40" x14ac:dyDescent="0.25">
      <c r="B81" s="16"/>
      <c r="C81" s="16"/>
      <c r="D81" s="16"/>
      <c r="E81" s="16"/>
      <c r="F81" s="16"/>
      <c r="G81" s="16"/>
      <c r="H81" s="16"/>
      <c r="J81" s="17"/>
      <c r="K81" s="17"/>
      <c r="L81" s="17"/>
      <c r="M81" s="17"/>
      <c r="N81" s="17"/>
      <c r="O81" s="17"/>
      <c r="P81" s="17"/>
      <c r="R81" s="16"/>
      <c r="S81" s="16"/>
      <c r="T81" s="16"/>
      <c r="U81" s="16"/>
      <c r="V81" s="16"/>
      <c r="W81" s="16"/>
      <c r="X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M81" s="16"/>
      <c r="AN81" s="16"/>
    </row>
    <row r="82" spans="2:40" x14ac:dyDescent="0.25">
      <c r="B82" s="16"/>
      <c r="C82" s="16"/>
      <c r="D82" s="16"/>
      <c r="E82" s="16"/>
      <c r="F82" s="16"/>
      <c r="G82" s="16"/>
      <c r="H82" s="16"/>
      <c r="J82" s="17"/>
      <c r="K82" s="17"/>
      <c r="L82" s="17"/>
      <c r="M82" s="17"/>
      <c r="N82" s="17"/>
      <c r="O82" s="17"/>
      <c r="P82" s="17"/>
      <c r="R82" s="16"/>
      <c r="S82" s="16"/>
      <c r="T82" s="16"/>
      <c r="U82" s="16"/>
      <c r="V82" s="16"/>
      <c r="W82" s="16"/>
      <c r="X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M82" s="16"/>
      <c r="AN82" s="16"/>
    </row>
    <row r="83" spans="2:40" x14ac:dyDescent="0.25">
      <c r="B83" s="16"/>
      <c r="C83" s="16"/>
      <c r="D83" s="16"/>
      <c r="E83" s="16"/>
      <c r="F83" s="16"/>
      <c r="G83" s="16"/>
      <c r="H83" s="16"/>
      <c r="J83" s="17"/>
      <c r="K83" s="17"/>
      <c r="L83" s="17"/>
      <c r="M83" s="17"/>
      <c r="N83" s="17"/>
      <c r="O83" s="17"/>
      <c r="P83" s="17"/>
      <c r="R83" s="16"/>
      <c r="S83" s="16"/>
      <c r="T83" s="16"/>
      <c r="U83" s="16"/>
      <c r="V83" s="16"/>
      <c r="W83" s="16"/>
      <c r="X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M83" s="16"/>
      <c r="AN83" s="16"/>
    </row>
    <row r="84" spans="2:40" x14ac:dyDescent="0.25">
      <c r="B84" s="16"/>
      <c r="C84" s="16"/>
      <c r="D84" s="16"/>
      <c r="E84" s="16"/>
      <c r="F84" s="16"/>
      <c r="G84" s="16"/>
      <c r="H84" s="16"/>
      <c r="J84" s="17"/>
      <c r="K84" s="17"/>
      <c r="L84" s="17"/>
      <c r="M84" s="17"/>
      <c r="N84" s="17"/>
      <c r="O84" s="17"/>
      <c r="P84" s="17"/>
      <c r="R84" s="16"/>
      <c r="S84" s="16"/>
      <c r="T84" s="16"/>
      <c r="U84" s="16"/>
      <c r="V84" s="16"/>
      <c r="W84" s="16"/>
      <c r="X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6"/>
      <c r="AM84" s="16"/>
      <c r="AN84" s="16"/>
    </row>
    <row r="85" spans="2:40" ht="28.5" x14ac:dyDescent="0.45">
      <c r="B85" s="99" t="s">
        <v>76</v>
      </c>
      <c r="C85" s="99"/>
      <c r="D85" s="99"/>
      <c r="E85" s="99"/>
      <c r="F85" s="99"/>
      <c r="G85" s="99"/>
      <c r="H85" s="99"/>
      <c r="J85" s="99" t="s">
        <v>75</v>
      </c>
      <c r="K85" s="99"/>
      <c r="L85" s="99"/>
      <c r="M85" s="99"/>
      <c r="N85" s="99"/>
      <c r="O85" s="99"/>
      <c r="P85" s="99"/>
      <c r="R85" s="99" t="s">
        <v>74</v>
      </c>
      <c r="S85" s="99"/>
      <c r="T85" s="99"/>
      <c r="U85" s="99"/>
      <c r="V85" s="99"/>
      <c r="W85" s="99"/>
      <c r="X85" s="99"/>
      <c r="Z85" s="99" t="s">
        <v>73</v>
      </c>
      <c r="AA85" s="99"/>
      <c r="AB85" s="99"/>
      <c r="AC85" s="99"/>
      <c r="AD85" s="99"/>
      <c r="AE85" s="99"/>
      <c r="AF85" s="99"/>
      <c r="AH85" s="99" t="s">
        <v>72</v>
      </c>
      <c r="AI85" s="99"/>
      <c r="AJ85" s="99"/>
      <c r="AK85" s="99"/>
      <c r="AL85" s="99"/>
      <c r="AM85" s="99"/>
      <c r="AN85" s="99"/>
    </row>
    <row r="86" spans="2:40" ht="21" x14ac:dyDescent="0.35">
      <c r="B86" s="10" t="s">
        <v>0</v>
      </c>
      <c r="C86" s="2"/>
      <c r="D86" s="10">
        <f>D44</f>
        <v>0.5</v>
      </c>
      <c r="E86" s="10" t="s">
        <v>1</v>
      </c>
      <c r="F86" s="11" t="s">
        <v>3</v>
      </c>
      <c r="G86" s="10">
        <v>0.18165100000000001</v>
      </c>
      <c r="H86" s="10" t="s">
        <v>30</v>
      </c>
      <c r="J86" s="10" t="s">
        <v>0</v>
      </c>
      <c r="K86" s="2"/>
      <c r="L86" s="10">
        <f>D86</f>
        <v>0.5</v>
      </c>
      <c r="M86" s="10" t="s">
        <v>1</v>
      </c>
      <c r="N86" s="11" t="s">
        <v>3</v>
      </c>
      <c r="O86" s="10">
        <v>0.30118699999999998</v>
      </c>
      <c r="P86" s="10" t="s">
        <v>30</v>
      </c>
      <c r="R86" s="10" t="s">
        <v>0</v>
      </c>
      <c r="S86" s="2"/>
      <c r="T86" s="10">
        <f>D86</f>
        <v>0.5</v>
      </c>
      <c r="U86" s="10" t="s">
        <v>1</v>
      </c>
      <c r="V86" s="11" t="s">
        <v>3</v>
      </c>
      <c r="W86" s="10">
        <v>0.30111700000000002</v>
      </c>
      <c r="X86" s="10" t="s">
        <v>30</v>
      </c>
      <c r="Z86" s="10" t="s">
        <v>0</v>
      </c>
      <c r="AA86" s="2"/>
      <c r="AB86" s="10">
        <f>D86</f>
        <v>0.5</v>
      </c>
      <c r="AC86" s="10" t="s">
        <v>1</v>
      </c>
      <c r="AD86" s="11" t="s">
        <v>3</v>
      </c>
      <c r="AE86" s="10">
        <v>0.329905</v>
      </c>
      <c r="AF86" s="10" t="s">
        <v>30</v>
      </c>
      <c r="AH86" s="10" t="s">
        <v>0</v>
      </c>
      <c r="AI86" s="2"/>
      <c r="AJ86" s="10">
        <f>D86</f>
        <v>0.5</v>
      </c>
      <c r="AK86" s="10" t="s">
        <v>1</v>
      </c>
      <c r="AL86" s="11" t="s">
        <v>3</v>
      </c>
      <c r="AM86" s="10">
        <v>0.34976299999999999</v>
      </c>
      <c r="AN86" s="10" t="s">
        <v>30</v>
      </c>
    </row>
    <row r="87" spans="2:40" ht="21" x14ac:dyDescent="0.35">
      <c r="B87" s="10" t="s">
        <v>4</v>
      </c>
      <c r="C87" s="2"/>
      <c r="D87" s="12">
        <v>100</v>
      </c>
      <c r="E87" s="10" t="s">
        <v>5</v>
      </c>
      <c r="F87" s="11" t="s">
        <v>3</v>
      </c>
      <c r="G87" s="13">
        <f>G86*60</f>
        <v>10.89906</v>
      </c>
      <c r="H87" s="10" t="s">
        <v>31</v>
      </c>
      <c r="J87" s="10" t="s">
        <v>4</v>
      </c>
      <c r="K87" s="2"/>
      <c r="L87" s="12">
        <v>200</v>
      </c>
      <c r="M87" s="10" t="s">
        <v>5</v>
      </c>
      <c r="N87" s="11" t="s">
        <v>3</v>
      </c>
      <c r="O87" s="13">
        <f>O86*60</f>
        <v>18.07122</v>
      </c>
      <c r="P87" s="10" t="s">
        <v>31</v>
      </c>
      <c r="R87" s="10" t="s">
        <v>4</v>
      </c>
      <c r="S87" s="2"/>
      <c r="T87" s="12">
        <v>300</v>
      </c>
      <c r="U87" s="10" t="s">
        <v>5</v>
      </c>
      <c r="V87" s="11" t="s">
        <v>3</v>
      </c>
      <c r="W87" s="13">
        <f>W86*60</f>
        <v>18.067020000000003</v>
      </c>
      <c r="X87" s="10" t="s">
        <v>31</v>
      </c>
      <c r="Z87" s="10" t="s">
        <v>4</v>
      </c>
      <c r="AA87" s="2"/>
      <c r="AB87" s="12">
        <v>400</v>
      </c>
      <c r="AC87" s="10" t="s">
        <v>5</v>
      </c>
      <c r="AD87" s="11" t="s">
        <v>3</v>
      </c>
      <c r="AE87" s="13">
        <f>AE86*60</f>
        <v>19.7943</v>
      </c>
      <c r="AF87" s="10" t="s">
        <v>31</v>
      </c>
      <c r="AH87" s="10" t="s">
        <v>4</v>
      </c>
      <c r="AI87" s="2"/>
      <c r="AJ87" s="12">
        <v>500</v>
      </c>
      <c r="AK87" s="10" t="s">
        <v>5</v>
      </c>
      <c r="AL87" s="11" t="s">
        <v>3</v>
      </c>
      <c r="AM87" s="13">
        <f>AM86*60</f>
        <v>20.985779999999998</v>
      </c>
      <c r="AN87" s="10" t="s">
        <v>31</v>
      </c>
    </row>
    <row r="88" spans="2:40" x14ac:dyDescent="0.25">
      <c r="B88" s="2"/>
      <c r="C88" s="2"/>
      <c r="D88" s="2"/>
      <c r="E88" s="2"/>
      <c r="F88" s="2"/>
      <c r="G88" s="2"/>
      <c r="H88" s="6" t="s">
        <v>2</v>
      </c>
      <c r="J88" s="2"/>
      <c r="K88" s="2"/>
      <c r="L88" s="2"/>
      <c r="M88" s="2"/>
      <c r="N88" s="2"/>
      <c r="O88" s="2"/>
      <c r="P88" s="6" t="s">
        <v>2</v>
      </c>
      <c r="R88" s="2"/>
      <c r="S88" s="2"/>
      <c r="T88" s="2"/>
      <c r="U88" s="2"/>
      <c r="V88" s="2"/>
      <c r="W88" s="2"/>
      <c r="X88" s="6" t="s">
        <v>2</v>
      </c>
      <c r="Z88" s="2"/>
      <c r="AA88" s="2"/>
      <c r="AB88" s="2"/>
      <c r="AC88" s="2"/>
      <c r="AD88" s="2"/>
      <c r="AE88" s="2"/>
      <c r="AF88" s="6" t="s">
        <v>2</v>
      </c>
      <c r="AH88" s="2"/>
      <c r="AI88" s="2"/>
      <c r="AJ88" s="2"/>
      <c r="AK88" s="2"/>
      <c r="AL88" s="2"/>
      <c r="AM88" s="2"/>
      <c r="AN88" s="6" t="s">
        <v>2</v>
      </c>
    </row>
    <row r="89" spans="2:40" x14ac:dyDescent="0.25">
      <c r="B89" s="2"/>
      <c r="C89" s="2"/>
      <c r="D89" s="2"/>
      <c r="E89" s="2"/>
      <c r="F89" s="2"/>
      <c r="G89" s="6"/>
      <c r="H89" s="2">
        <f>'Data &amp; ANOVA'!$S$7-F91</f>
        <v>0.22768876447773603</v>
      </c>
      <c r="J89" s="2"/>
      <c r="K89" s="2"/>
      <c r="L89" s="2"/>
      <c r="M89" s="2"/>
      <c r="N89" s="2"/>
      <c r="O89" s="6"/>
      <c r="P89" s="2">
        <f>'Data &amp; ANOVA'!$S$7-N91</f>
        <v>0.22768876447773603</v>
      </c>
      <c r="R89" s="2"/>
      <c r="S89" s="2"/>
      <c r="T89" s="2"/>
      <c r="U89" s="2"/>
      <c r="V89" s="2"/>
      <c r="W89" s="6"/>
      <c r="X89" s="2">
        <f>'Data &amp; ANOVA'!$S$7-V91</f>
        <v>0.22723338694878056</v>
      </c>
      <c r="Z89" s="2"/>
      <c r="AA89" s="2"/>
      <c r="AB89" s="2"/>
      <c r="AC89" s="2"/>
      <c r="AD89" s="2"/>
      <c r="AE89" s="6"/>
      <c r="AF89" s="2">
        <f>'Data &amp; ANOVA'!$S$7-AD91</f>
        <v>0.22768876447773603</v>
      </c>
      <c r="AH89" s="2"/>
      <c r="AI89" s="2"/>
      <c r="AJ89" s="2"/>
      <c r="AK89" s="2"/>
      <c r="AL89" s="2"/>
      <c r="AM89" s="6"/>
      <c r="AN89" s="2">
        <f>'Data &amp; ANOVA'!$S$7-AL91</f>
        <v>0.22768876447773603</v>
      </c>
    </row>
    <row r="90" spans="2:40" x14ac:dyDescent="0.25">
      <c r="B90" s="6" t="s">
        <v>21</v>
      </c>
      <c r="C90" s="6"/>
      <c r="D90" s="2"/>
      <c r="E90" s="7" t="s">
        <v>35</v>
      </c>
      <c r="F90" s="7" t="s">
        <v>6</v>
      </c>
      <c r="G90" s="7" t="s">
        <v>7</v>
      </c>
      <c r="H90" s="7" t="s">
        <v>8</v>
      </c>
      <c r="J90" s="6" t="s">
        <v>21</v>
      </c>
      <c r="K90" s="6"/>
      <c r="L90" s="2"/>
      <c r="M90" s="7" t="s">
        <v>35</v>
      </c>
      <c r="N90" s="7" t="s">
        <v>6</v>
      </c>
      <c r="O90" s="7" t="s">
        <v>7</v>
      </c>
      <c r="P90" s="7" t="s">
        <v>8</v>
      </c>
      <c r="R90" s="6" t="s">
        <v>21</v>
      </c>
      <c r="S90" s="6"/>
      <c r="T90" s="2"/>
      <c r="U90" s="7" t="s">
        <v>35</v>
      </c>
      <c r="V90" s="7" t="s">
        <v>6</v>
      </c>
      <c r="W90" s="7" t="s">
        <v>7</v>
      </c>
      <c r="X90" s="7" t="s">
        <v>8</v>
      </c>
      <c r="Z90" s="6" t="s">
        <v>21</v>
      </c>
      <c r="AA90" s="6"/>
      <c r="AB90" s="2"/>
      <c r="AC90" s="7" t="s">
        <v>35</v>
      </c>
      <c r="AD90" s="7" t="s">
        <v>6</v>
      </c>
      <c r="AE90" s="7" t="s">
        <v>7</v>
      </c>
      <c r="AF90" s="7" t="s">
        <v>8</v>
      </c>
      <c r="AH90" s="6" t="s">
        <v>21</v>
      </c>
      <c r="AI90" s="6"/>
      <c r="AJ90" s="2"/>
      <c r="AK90" s="7" t="s">
        <v>35</v>
      </c>
      <c r="AL90" s="7" t="s">
        <v>6</v>
      </c>
      <c r="AM90" s="7" t="s">
        <v>7</v>
      </c>
      <c r="AN90" s="7" t="s">
        <v>8</v>
      </c>
    </row>
    <row r="91" spans="2:40" x14ac:dyDescent="0.25">
      <c r="B91" s="2">
        <f>A24*'Data &amp; ANOVA'!$U$31</f>
        <v>0</v>
      </c>
      <c r="C91" s="2"/>
      <c r="D91" s="2"/>
      <c r="E91" s="2">
        <f t="shared" ref="E91:E107" si="25">D24</f>
        <v>0</v>
      </c>
      <c r="F91" s="2">
        <f>(E91/100)*'Data &amp; ANOVA'!$S$7</f>
        <v>0</v>
      </c>
      <c r="G91" s="2">
        <f>'Data &amp; ANOVA'!$S$7-F91</f>
        <v>0.22768876447773603</v>
      </c>
      <c r="H91" s="2">
        <f t="shared" ref="H91:H107" si="26">LN($H$89/G91)</f>
        <v>0</v>
      </c>
      <c r="J91" s="2">
        <f t="shared" ref="J91:J102" si="27">J24</f>
        <v>0</v>
      </c>
      <c r="K91" s="2"/>
      <c r="L91" s="2"/>
      <c r="M91" s="2">
        <f t="shared" ref="M91:M102" si="28">L24</f>
        <v>0</v>
      </c>
      <c r="N91" s="2">
        <f>(M91/100)*'Data &amp; ANOVA'!$S$7</f>
        <v>0</v>
      </c>
      <c r="O91" s="2">
        <f>'Data &amp; ANOVA'!$S$7-N91</f>
        <v>0.22768876447773603</v>
      </c>
      <c r="P91" s="2">
        <f t="shared" ref="P91:P102" si="29">LN($P$89/O91)</f>
        <v>0</v>
      </c>
      <c r="R91" s="2">
        <f t="shared" ref="R91:R101" si="30">R24</f>
        <v>0</v>
      </c>
      <c r="S91" s="2"/>
      <c r="T91" s="2"/>
      <c r="U91" s="2">
        <f t="shared" ref="U91:U101" si="31">T24</f>
        <v>0.2</v>
      </c>
      <c r="V91" s="2">
        <f>(U91/100)*'Data &amp; ANOVA'!$S$7</f>
        <v>4.5537752895547206E-4</v>
      </c>
      <c r="W91" s="2">
        <f>'Data &amp; ANOVA'!$S$7-V91</f>
        <v>0.22723338694878056</v>
      </c>
      <c r="X91" s="2">
        <f t="shared" ref="X91:X101" si="32">LN($X$89/W91)</f>
        <v>0</v>
      </c>
      <c r="Z91" s="2">
        <f t="shared" ref="Z91:Z101" si="33">Z24</f>
        <v>0</v>
      </c>
      <c r="AA91" s="2"/>
      <c r="AB91" s="2"/>
      <c r="AC91" s="2">
        <f t="shared" ref="AC91:AC101" si="34">AB24</f>
        <v>0</v>
      </c>
      <c r="AD91" s="2">
        <f>(AC91/100)*'Data &amp; ANOVA'!$S$7</f>
        <v>0</v>
      </c>
      <c r="AE91" s="2">
        <f>'Data &amp; ANOVA'!$S$7-AD91</f>
        <v>0.22768876447773603</v>
      </c>
      <c r="AF91" s="2">
        <f>LN($AF$89/AE91)</f>
        <v>0</v>
      </c>
      <c r="AH91" s="2">
        <f t="shared" ref="AH91:AH100" si="35">AH24</f>
        <v>0</v>
      </c>
      <c r="AI91" s="2"/>
      <c r="AJ91" s="2"/>
      <c r="AK91" s="2">
        <f t="shared" ref="AK91:AK100" si="36">AJ24</f>
        <v>0</v>
      </c>
      <c r="AL91" s="2">
        <f>(AK91/100)*'Data &amp; ANOVA'!$S$7</f>
        <v>0</v>
      </c>
      <c r="AM91" s="2">
        <f>'Data &amp; ANOVA'!$S$7-AL91</f>
        <v>0.22768876447773603</v>
      </c>
      <c r="AN91" s="2">
        <f t="shared" ref="AN91:AN100" si="37">LN($H$89/AM91)</f>
        <v>0</v>
      </c>
    </row>
    <row r="92" spans="2:40" x14ac:dyDescent="0.25">
      <c r="B92" s="2">
        <f t="shared" ref="B92:B107" si="38">B25</f>
        <v>1.0053333333333334</v>
      </c>
      <c r="C92" s="2"/>
      <c r="D92" s="2"/>
      <c r="E92" s="2">
        <f t="shared" si="25"/>
        <v>1.4</v>
      </c>
      <c r="F92" s="2">
        <f>(E92/100)*'Data &amp; ANOVA'!$S$7</f>
        <v>3.1876427026883043E-3</v>
      </c>
      <c r="G92" s="2">
        <f>'Data &amp; ANOVA'!$S$7-F92</f>
        <v>0.22450112177504772</v>
      </c>
      <c r="H92" s="2">
        <f t="shared" si="26"/>
        <v>1.4098924379501675E-2</v>
      </c>
      <c r="J92" s="2">
        <f t="shared" si="27"/>
        <v>1.0063636363636363</v>
      </c>
      <c r="K92" s="2"/>
      <c r="L92" s="2"/>
      <c r="M92" s="2">
        <f t="shared" si="28"/>
        <v>0.2</v>
      </c>
      <c r="N92" s="2">
        <f>(M92/100)*'Data &amp; ANOVA'!$S$7</f>
        <v>4.5537752895547206E-4</v>
      </c>
      <c r="O92" s="2">
        <f>'Data &amp; ANOVA'!$S$7-N92</f>
        <v>0.22723338694878056</v>
      </c>
      <c r="P92" s="2">
        <f t="shared" si="29"/>
        <v>2.0020026706729687E-3</v>
      </c>
      <c r="R92" s="2">
        <f t="shared" si="30"/>
        <v>1.0027272727272727</v>
      </c>
      <c r="S92" s="2"/>
      <c r="T92" s="2"/>
      <c r="U92" s="2">
        <f t="shared" si="31"/>
        <v>4.5</v>
      </c>
      <c r="V92" s="2">
        <f>(U92/100)*'Data &amp; ANOVA'!$S$7</f>
        <v>1.0245994401498121E-2</v>
      </c>
      <c r="W92" s="2">
        <f>'Data &amp; ANOVA'!$S$7-V92</f>
        <v>0.21744277007623791</v>
      </c>
      <c r="X92" s="2">
        <f t="shared" si="32"/>
        <v>4.4041935830733785E-2</v>
      </c>
      <c r="Z92" s="2">
        <f t="shared" si="33"/>
        <v>0.99900000000000022</v>
      </c>
      <c r="AA92" s="2"/>
      <c r="AB92" s="2"/>
      <c r="AC92" s="2">
        <f t="shared" si="34"/>
        <v>0.4</v>
      </c>
      <c r="AD92" s="2">
        <f>(AC92/100)*'Data &amp; ANOVA'!$S$7</f>
        <v>9.1075505791094412E-4</v>
      </c>
      <c r="AE92" s="2">
        <f>'Data &amp; ANOVA'!$S$7-AD92</f>
        <v>0.22677800941982509</v>
      </c>
      <c r="AF92" s="2">
        <f t="shared" ref="AF92:AF101" si="39">LN($AF$89/AE92)</f>
        <v>4.0080213975388678E-3</v>
      </c>
      <c r="AH92" s="2">
        <f t="shared" si="35"/>
        <v>1.004</v>
      </c>
      <c r="AI92" s="2"/>
      <c r="AJ92" s="2"/>
      <c r="AK92" s="2">
        <f t="shared" si="36"/>
        <v>1.8</v>
      </c>
      <c r="AL92" s="2">
        <f>(AK92/100)*'Data &amp; ANOVA'!$S$7</f>
        <v>4.0983977605992487E-3</v>
      </c>
      <c r="AM92" s="2">
        <f>'Data &amp; ANOVA'!$S$7-AL92</f>
        <v>0.22359036671713678</v>
      </c>
      <c r="AN92" s="2">
        <f t="shared" si="37"/>
        <v>1.8163970627671121E-2</v>
      </c>
    </row>
    <row r="93" spans="2:40" x14ac:dyDescent="0.25">
      <c r="B93" s="2">
        <f t="shared" si="38"/>
        <v>2.0106666666666668</v>
      </c>
      <c r="C93" s="2"/>
      <c r="D93" s="2"/>
      <c r="E93" s="2">
        <f t="shared" si="25"/>
        <v>5.9</v>
      </c>
      <c r="F93" s="2">
        <f>(E93/100)*'Data &amp; ANOVA'!$S$7</f>
        <v>1.3433637104186427E-2</v>
      </c>
      <c r="G93" s="2">
        <f>'Data &amp; ANOVA'!$S$7-F93</f>
        <v>0.2142551273735496</v>
      </c>
      <c r="H93" s="2">
        <f t="shared" si="26"/>
        <v>6.0812139396757538E-2</v>
      </c>
      <c r="J93" s="2">
        <f t="shared" si="27"/>
        <v>2.0127272727272727</v>
      </c>
      <c r="K93" s="2"/>
      <c r="L93" s="2"/>
      <c r="M93" s="2">
        <f t="shared" si="28"/>
        <v>2.2999999999999998</v>
      </c>
      <c r="N93" s="2">
        <f>(M93/100)*'Data &amp; ANOVA'!$S$7</f>
        <v>5.2368415829879287E-3</v>
      </c>
      <c r="O93" s="2">
        <f>'Data &amp; ANOVA'!$S$7-N93</f>
        <v>0.22245192289474811</v>
      </c>
      <c r="P93" s="2">
        <f t="shared" si="29"/>
        <v>2.3268626939354269E-2</v>
      </c>
      <c r="R93" s="2">
        <f t="shared" si="30"/>
        <v>2.0054545454545454</v>
      </c>
      <c r="S93" s="2"/>
      <c r="T93" s="2"/>
      <c r="U93" s="2">
        <f t="shared" si="31"/>
        <v>14.9</v>
      </c>
      <c r="V93" s="2">
        <f>(U93/100)*'Data &amp; ANOVA'!$S$7</f>
        <v>3.392562590718267E-2</v>
      </c>
      <c r="W93" s="2">
        <f>'Data &amp; ANOVA'!$S$7-V93</f>
        <v>0.19376313857055336</v>
      </c>
      <c r="X93" s="2">
        <f t="shared" si="32"/>
        <v>0.15934114773808988</v>
      </c>
      <c r="Z93" s="2">
        <f t="shared" si="33"/>
        <v>1.9980000000000004</v>
      </c>
      <c r="AA93" s="2"/>
      <c r="AB93" s="2"/>
      <c r="AC93" s="2">
        <f t="shared" si="34"/>
        <v>6.6</v>
      </c>
      <c r="AD93" s="2">
        <f>(AC93/100)*'Data &amp; ANOVA'!$S$7</f>
        <v>1.5027458455530579E-2</v>
      </c>
      <c r="AE93" s="2">
        <f>'Data &amp; ANOVA'!$S$7-AD93</f>
        <v>0.21266130602220545</v>
      </c>
      <c r="AF93" s="2">
        <f t="shared" si="39"/>
        <v>6.8278840753294517E-2</v>
      </c>
      <c r="AH93" s="2">
        <f t="shared" si="35"/>
        <v>2.008</v>
      </c>
      <c r="AI93" s="2"/>
      <c r="AJ93" s="2"/>
      <c r="AK93" s="2">
        <f t="shared" si="36"/>
        <v>13.2</v>
      </c>
      <c r="AL93" s="2">
        <f>(AK93/100)*'Data &amp; ANOVA'!$S$7</f>
        <v>3.0054916911061158E-2</v>
      </c>
      <c r="AM93" s="2">
        <f>'Data &amp; ANOVA'!$S$7-AL93</f>
        <v>0.19763384756667488</v>
      </c>
      <c r="AN93" s="2">
        <f t="shared" si="37"/>
        <v>0.14156356432178699</v>
      </c>
    </row>
    <row r="94" spans="2:40" x14ac:dyDescent="0.25">
      <c r="B94" s="2">
        <f t="shared" si="38"/>
        <v>3.016</v>
      </c>
      <c r="C94" s="2"/>
      <c r="D94" s="2"/>
      <c r="E94" s="2">
        <f t="shared" si="25"/>
        <v>12.5</v>
      </c>
      <c r="F94" s="2">
        <f>(E94/100)*'Data &amp; ANOVA'!$S$7</f>
        <v>2.8461095559717004E-2</v>
      </c>
      <c r="G94" s="2">
        <f>'Data &amp; ANOVA'!$S$7-F94</f>
        <v>0.19922766891801902</v>
      </c>
      <c r="H94" s="2">
        <f t="shared" si="26"/>
        <v>0.13353139262452277</v>
      </c>
      <c r="J94" s="2">
        <f t="shared" si="27"/>
        <v>3.019090909090909</v>
      </c>
      <c r="K94" s="2"/>
      <c r="L94" s="2"/>
      <c r="M94" s="2">
        <f t="shared" si="28"/>
        <v>11.6</v>
      </c>
      <c r="N94" s="2">
        <f>(M94/100)*'Data &amp; ANOVA'!$S$7</f>
        <v>2.6411896679417377E-2</v>
      </c>
      <c r="O94" s="2">
        <f>'Data &amp; ANOVA'!$S$7-N94</f>
        <v>0.20127686779831866</v>
      </c>
      <c r="P94" s="2">
        <f t="shared" si="29"/>
        <v>0.1232982163444936</v>
      </c>
      <c r="R94" s="20">
        <f t="shared" si="30"/>
        <v>3.0081818181818178</v>
      </c>
      <c r="S94" s="20"/>
      <c r="T94" s="20"/>
      <c r="U94" s="20">
        <f t="shared" si="31"/>
        <v>29.3</v>
      </c>
      <c r="V94" s="20">
        <f>(U94/100)*'Data &amp; ANOVA'!$S$7</f>
        <v>6.6712807991976653E-2</v>
      </c>
      <c r="W94" s="20">
        <f>'Data &amp; ANOVA'!$S$7-V94</f>
        <v>0.16097595648575938</v>
      </c>
      <c r="X94" s="20">
        <f t="shared" si="32"/>
        <v>0.34472261041489116</v>
      </c>
      <c r="Z94" s="2">
        <f t="shared" si="33"/>
        <v>2.9970000000000008</v>
      </c>
      <c r="AA94" s="2"/>
      <c r="AB94" s="2"/>
      <c r="AC94" s="2">
        <f t="shared" si="34"/>
        <v>18.899999999999999</v>
      </c>
      <c r="AD94" s="2">
        <f>(AC94/100)*'Data &amp; ANOVA'!$S$7</f>
        <v>4.3033176486292103E-2</v>
      </c>
      <c r="AE94" s="2">
        <f>'Data &amp; ANOVA'!$S$7-AD94</f>
        <v>0.18465558799144394</v>
      </c>
      <c r="AF94" s="2">
        <f t="shared" si="39"/>
        <v>0.209487224866724</v>
      </c>
      <c r="AH94" s="20">
        <f t="shared" si="35"/>
        <v>3.012</v>
      </c>
      <c r="AI94" s="20"/>
      <c r="AJ94" s="20"/>
      <c r="AK94" s="20">
        <f t="shared" si="36"/>
        <v>32.9</v>
      </c>
      <c r="AL94" s="20">
        <f>(AK94/100)*'Data &amp; ANOVA'!$S$7</f>
        <v>7.4909603513175146E-2</v>
      </c>
      <c r="AM94" s="20">
        <f>'Data &amp; ANOVA'!$S$7-AL94</f>
        <v>0.1527791609645609</v>
      </c>
      <c r="AN94" s="20">
        <f t="shared" si="37"/>
        <v>0.39898614201045512</v>
      </c>
    </row>
    <row r="95" spans="2:40" x14ac:dyDescent="0.25">
      <c r="B95" s="20">
        <f t="shared" si="38"/>
        <v>4.0213333333333336</v>
      </c>
      <c r="C95" s="20"/>
      <c r="D95" s="20"/>
      <c r="E95" s="20">
        <f t="shared" si="25"/>
        <v>20.6</v>
      </c>
      <c r="F95" s="20">
        <f>(E95/100)*'Data &amp; ANOVA'!$S$7</f>
        <v>4.6903885482413629E-2</v>
      </c>
      <c r="G95" s="20">
        <f>'Data &amp; ANOVA'!$S$7-F95</f>
        <v>0.18078487899532242</v>
      </c>
      <c r="H95" s="20">
        <f t="shared" si="26"/>
        <v>0.23067181773500126</v>
      </c>
      <c r="J95" s="20">
        <f t="shared" si="27"/>
        <v>4.0254545454545454</v>
      </c>
      <c r="K95" s="20"/>
      <c r="L95" s="20"/>
      <c r="M95" s="20">
        <f t="shared" si="28"/>
        <v>25.1</v>
      </c>
      <c r="N95" s="20">
        <f>(M95/100)*'Data &amp; ANOVA'!$S$7</f>
        <v>5.7149879883911743E-2</v>
      </c>
      <c r="O95" s="20">
        <f>'Data &amp; ANOVA'!$S$7-N95</f>
        <v>0.1705388845938243</v>
      </c>
      <c r="P95" s="20">
        <f t="shared" si="29"/>
        <v>0.28901629546491758</v>
      </c>
      <c r="R95" s="20">
        <f t="shared" si="30"/>
        <v>4.0109090909090908</v>
      </c>
      <c r="S95" s="20"/>
      <c r="T95" s="20"/>
      <c r="U95" s="20">
        <f t="shared" si="31"/>
        <v>45</v>
      </c>
      <c r="V95" s="20">
        <f>(U95/100)*'Data &amp; ANOVA'!$S$7</f>
        <v>0.10245994401498122</v>
      </c>
      <c r="W95" s="20">
        <f>'Data &amp; ANOVA'!$S$7-V95</f>
        <v>0.1252288204627548</v>
      </c>
      <c r="X95" s="20">
        <f t="shared" si="32"/>
        <v>0.59583499808494755</v>
      </c>
      <c r="Z95" s="20">
        <f t="shared" si="33"/>
        <v>3.9960000000000009</v>
      </c>
      <c r="AA95" s="20"/>
      <c r="AB95" s="20"/>
      <c r="AC95" s="20">
        <f t="shared" si="34"/>
        <v>35</v>
      </c>
      <c r="AD95" s="20">
        <f>(AC95/100)*'Data &amp; ANOVA'!$S$7</f>
        <v>7.9691067567207605E-2</v>
      </c>
      <c r="AE95" s="20">
        <f>'Data &amp; ANOVA'!$S$7-AD95</f>
        <v>0.14799769691052844</v>
      </c>
      <c r="AF95" s="20">
        <f t="shared" si="39"/>
        <v>0.43078291609245417</v>
      </c>
      <c r="AH95" s="20">
        <f t="shared" si="35"/>
        <v>4.016</v>
      </c>
      <c r="AI95" s="20"/>
      <c r="AJ95" s="20"/>
      <c r="AK95" s="20">
        <f t="shared" si="36"/>
        <v>48.8</v>
      </c>
      <c r="AL95" s="20">
        <f>(AK95/100)*'Data &amp; ANOVA'!$S$7</f>
        <v>0.11111211706513519</v>
      </c>
      <c r="AM95" s="20">
        <f>'Data &amp; ANOVA'!$S$7-AL95</f>
        <v>0.11657664741260085</v>
      </c>
      <c r="AN95" s="20">
        <f t="shared" si="37"/>
        <v>0.66943065394262924</v>
      </c>
    </row>
    <row r="96" spans="2:40" x14ac:dyDescent="0.25">
      <c r="B96" s="20">
        <f t="shared" si="38"/>
        <v>5.0266666666666673</v>
      </c>
      <c r="C96" s="20"/>
      <c r="D96" s="20"/>
      <c r="E96" s="20">
        <f t="shared" si="25"/>
        <v>29.8</v>
      </c>
      <c r="F96" s="20">
        <f>(E96/100)*'Data &amp; ANOVA'!$S$7</f>
        <v>6.785125181436534E-2</v>
      </c>
      <c r="G96" s="20">
        <f>'Data &amp; ANOVA'!$S$7-F96</f>
        <v>0.15983751266337071</v>
      </c>
      <c r="H96" s="20">
        <f t="shared" si="26"/>
        <v>0.35382187495632589</v>
      </c>
      <c r="J96" s="20">
        <f t="shared" si="27"/>
        <v>5.0318181818181813</v>
      </c>
      <c r="K96" s="20"/>
      <c r="L96" s="20"/>
      <c r="M96" s="20">
        <f t="shared" si="28"/>
        <v>40.700000000000003</v>
      </c>
      <c r="N96" s="20">
        <f>(M96/100)*'Data &amp; ANOVA'!$S$7</f>
        <v>9.2669327142438571E-2</v>
      </c>
      <c r="O96" s="20">
        <f>'Data &amp; ANOVA'!$S$7-N96</f>
        <v>0.13501943733529748</v>
      </c>
      <c r="P96" s="20">
        <f t="shared" si="29"/>
        <v>0.52256087998441159</v>
      </c>
      <c r="R96" s="20">
        <f t="shared" si="30"/>
        <v>5.0136363636363637</v>
      </c>
      <c r="S96" s="20"/>
      <c r="T96" s="20"/>
      <c r="U96" s="20">
        <f t="shared" si="31"/>
        <v>59</v>
      </c>
      <c r="V96" s="20">
        <f>(U96/100)*'Data &amp; ANOVA'!$S$7</f>
        <v>0.13433637104186424</v>
      </c>
      <c r="W96" s="20">
        <f>'Data &amp; ANOVA'!$S$7-V96</f>
        <v>9.3352393435871789E-2</v>
      </c>
      <c r="X96" s="20">
        <f t="shared" si="32"/>
        <v>0.88959611661311033</v>
      </c>
      <c r="Z96" s="20">
        <f t="shared" si="33"/>
        <v>4.995000000000001</v>
      </c>
      <c r="AA96" s="20"/>
      <c r="AB96" s="20"/>
      <c r="AC96" s="20">
        <f t="shared" si="34"/>
        <v>50.4</v>
      </c>
      <c r="AD96" s="20">
        <f>(AC96/100)*'Data &amp; ANOVA'!$S$7</f>
        <v>0.11475513729677896</v>
      </c>
      <c r="AE96" s="20">
        <f>'Data &amp; ANOVA'!$S$7-AD96</f>
        <v>0.11293362718095708</v>
      </c>
      <c r="AF96" s="20">
        <f t="shared" si="39"/>
        <v>0.70117935225720951</v>
      </c>
      <c r="AH96" s="20">
        <f t="shared" si="35"/>
        <v>5.0199999999999996</v>
      </c>
      <c r="AI96" s="20"/>
      <c r="AJ96" s="20"/>
      <c r="AK96" s="20">
        <f t="shared" si="36"/>
        <v>63.5</v>
      </c>
      <c r="AL96" s="20">
        <f>(AK96/100)*'Data &amp; ANOVA'!$S$7</f>
        <v>0.14458236544336239</v>
      </c>
      <c r="AM96" s="20">
        <f>'Data &amp; ANOVA'!$S$7-AL96</f>
        <v>8.310639903437364E-2</v>
      </c>
      <c r="AN96" s="20">
        <f t="shared" si="37"/>
        <v>1.0078579253996456</v>
      </c>
    </row>
    <row r="97" spans="2:43" x14ac:dyDescent="0.25">
      <c r="B97" s="20">
        <f t="shared" si="38"/>
        <v>6.032</v>
      </c>
      <c r="C97" s="20"/>
      <c r="D97" s="20"/>
      <c r="E97" s="20">
        <f t="shared" si="25"/>
        <v>38.6</v>
      </c>
      <c r="F97" s="20">
        <f>(E97/100)*'Data &amp; ANOVA'!$S$7</f>
        <v>8.7887863088406112E-2</v>
      </c>
      <c r="G97" s="20">
        <f>'Data &amp; ANOVA'!$S$7-F97</f>
        <v>0.13980090138932993</v>
      </c>
      <c r="H97" s="20">
        <f t="shared" si="26"/>
        <v>0.48776035083499447</v>
      </c>
      <c r="I97" s="25"/>
      <c r="J97" s="20">
        <f t="shared" si="27"/>
        <v>6.0381818181818181</v>
      </c>
      <c r="K97" s="20"/>
      <c r="L97" s="20"/>
      <c r="M97" s="20">
        <f t="shared" si="28"/>
        <v>55.9</v>
      </c>
      <c r="N97" s="20">
        <f>(M97/100)*'Data &amp; ANOVA'!$S$7</f>
        <v>0.12727801934305444</v>
      </c>
      <c r="O97" s="20">
        <f>'Data &amp; ANOVA'!$S$7-N97</f>
        <v>0.10041074513468159</v>
      </c>
      <c r="P97" s="20">
        <f t="shared" si="29"/>
        <v>0.81871040353529101</v>
      </c>
      <c r="Q97" s="25"/>
      <c r="R97" s="20">
        <f t="shared" si="30"/>
        <v>6.0163636363636357</v>
      </c>
      <c r="S97" s="20"/>
      <c r="T97" s="20"/>
      <c r="U97" s="20">
        <f t="shared" si="31"/>
        <v>71.5</v>
      </c>
      <c r="V97" s="20">
        <f>(U97/100)*'Data &amp; ANOVA'!$S$7</f>
        <v>0.16279746660158126</v>
      </c>
      <c r="W97" s="20">
        <f>'Data &amp; ANOVA'!$S$7-V97</f>
        <v>6.4891297876154774E-2</v>
      </c>
      <c r="X97" s="20">
        <f t="shared" si="32"/>
        <v>1.2532640960428134</v>
      </c>
      <c r="Y97" s="25"/>
      <c r="Z97" s="20">
        <f t="shared" si="33"/>
        <v>5.9940000000000015</v>
      </c>
      <c r="AA97" s="20"/>
      <c r="AB97" s="20"/>
      <c r="AC97" s="20">
        <f t="shared" si="34"/>
        <v>64.400000000000006</v>
      </c>
      <c r="AD97" s="20">
        <f>(AC97/100)*'Data &amp; ANOVA'!$S$7</f>
        <v>0.14663156432366201</v>
      </c>
      <c r="AE97" s="20">
        <f>'Data &amp; ANOVA'!$S$7-AD97</f>
        <v>8.1057200154074027E-2</v>
      </c>
      <c r="AF97" s="20">
        <f t="shared" si="39"/>
        <v>1.0328245481301066</v>
      </c>
      <c r="AG97" s="25"/>
      <c r="AH97" s="20">
        <f t="shared" si="35"/>
        <v>6.024</v>
      </c>
      <c r="AI97" s="20"/>
      <c r="AJ97" s="20"/>
      <c r="AK97" s="20">
        <f t="shared" si="36"/>
        <v>76.7</v>
      </c>
      <c r="AL97" s="20">
        <f>(AK97/100)*'Data &amp; ANOVA'!$S$7</f>
        <v>0.17463728235442355</v>
      </c>
      <c r="AM97" s="20">
        <f>'Data &amp; ANOVA'!$S$7-AL97</f>
        <v>5.3051482123312482E-2</v>
      </c>
      <c r="AN97" s="20">
        <f t="shared" si="37"/>
        <v>1.4567168254164369</v>
      </c>
      <c r="AO97" s="25"/>
      <c r="AP97" s="25"/>
      <c r="AQ97" s="25"/>
    </row>
    <row r="98" spans="2:43" x14ac:dyDescent="0.25">
      <c r="B98" s="20">
        <f t="shared" si="38"/>
        <v>7.0373333333333337</v>
      </c>
      <c r="C98" s="20"/>
      <c r="D98" s="20"/>
      <c r="E98" s="20">
        <f t="shared" si="25"/>
        <v>47.6</v>
      </c>
      <c r="F98" s="20">
        <f>(E98/100)*'Data &amp; ANOVA'!$S$7</f>
        <v>0.10837985189140235</v>
      </c>
      <c r="G98" s="20">
        <f>'Data &amp; ANOVA'!$S$7-F98</f>
        <v>0.11930891258633368</v>
      </c>
      <c r="H98" s="20">
        <f t="shared" si="26"/>
        <v>0.64626359466109495</v>
      </c>
      <c r="I98" s="25"/>
      <c r="J98" s="20">
        <f t="shared" si="27"/>
        <v>7.0445454545454549</v>
      </c>
      <c r="K98" s="20"/>
      <c r="L98" s="20"/>
      <c r="M98" s="20">
        <f t="shared" si="28"/>
        <v>69.900000000000006</v>
      </c>
      <c r="N98" s="20">
        <f>(M98/100)*'Data &amp; ANOVA'!$S$7</f>
        <v>0.1591544463699375</v>
      </c>
      <c r="O98" s="20">
        <f>'Data &amp; ANOVA'!$S$7-N98</f>
        <v>6.8534318107798531E-2</v>
      </c>
      <c r="P98" s="20">
        <f t="shared" si="29"/>
        <v>1.2006450142332616</v>
      </c>
      <c r="Q98" s="25"/>
      <c r="R98" s="3">
        <f t="shared" si="30"/>
        <v>7.0190909090909086</v>
      </c>
      <c r="S98" s="3"/>
      <c r="T98" s="3"/>
      <c r="U98" s="3">
        <f t="shared" si="31"/>
        <v>82.4</v>
      </c>
      <c r="V98" s="3">
        <f>(U98/100)*'Data &amp; ANOVA'!$S$7</f>
        <v>0.18761554192965452</v>
      </c>
      <c r="W98" s="3">
        <f>'Data &amp; ANOVA'!$S$7-V98</f>
        <v>4.0073222548081516E-2</v>
      </c>
      <c r="X98" s="3">
        <f t="shared" si="32"/>
        <v>1.7352692812733128</v>
      </c>
      <c r="Y98" s="25"/>
      <c r="Z98" s="20">
        <f t="shared" si="33"/>
        <v>6.9930000000000012</v>
      </c>
      <c r="AA98" s="20"/>
      <c r="AB98" s="20"/>
      <c r="AC98" s="20">
        <f t="shared" si="34"/>
        <v>75.8</v>
      </c>
      <c r="AD98" s="20">
        <f>(AC98/100)*'Data &amp; ANOVA'!$S$7</f>
        <v>0.17258808347412391</v>
      </c>
      <c r="AE98" s="20">
        <f>'Data &amp; ANOVA'!$S$7-AD98</f>
        <v>5.5100681003612123E-2</v>
      </c>
      <c r="AF98" s="20">
        <f t="shared" si="39"/>
        <v>1.4188175528254505</v>
      </c>
      <c r="AG98" s="25"/>
      <c r="AH98" s="3">
        <f t="shared" si="35"/>
        <v>7.0280000000000005</v>
      </c>
      <c r="AI98" s="3"/>
      <c r="AJ98" s="3"/>
      <c r="AK98" s="3">
        <f t="shared" si="36"/>
        <v>88.1</v>
      </c>
      <c r="AL98" s="3">
        <f>(AK98/100)*'Data &amp; ANOVA'!$S$7</f>
        <v>0.20059380150488543</v>
      </c>
      <c r="AM98" s="3">
        <f>'Data &amp; ANOVA'!$S$7-AL98</f>
        <v>2.7094962972850606E-2</v>
      </c>
      <c r="AN98" s="3">
        <f t="shared" si="37"/>
        <v>2.1286317858706072</v>
      </c>
      <c r="AO98" s="25"/>
      <c r="AP98" s="25"/>
      <c r="AQ98" s="25"/>
    </row>
    <row r="99" spans="2:43" x14ac:dyDescent="0.25">
      <c r="B99" s="20">
        <f t="shared" si="38"/>
        <v>8.0426666666666673</v>
      </c>
      <c r="C99" s="20"/>
      <c r="D99" s="20"/>
      <c r="E99" s="20">
        <f t="shared" si="25"/>
        <v>56.3</v>
      </c>
      <c r="F99" s="20">
        <f>(E99/100)*'Data &amp; ANOVA'!$S$7</f>
        <v>0.12818877440096538</v>
      </c>
      <c r="G99" s="20">
        <f>'Data &amp; ANOVA'!$S$7-F99</f>
        <v>9.9499990076770656E-2</v>
      </c>
      <c r="H99" s="20">
        <f t="shared" si="26"/>
        <v>0.82782208388654677</v>
      </c>
      <c r="I99" s="25"/>
      <c r="J99" s="3">
        <f t="shared" si="27"/>
        <v>8.0509090909090908</v>
      </c>
      <c r="K99" s="3"/>
      <c r="L99" s="3"/>
      <c r="M99" s="3">
        <f t="shared" si="28"/>
        <v>81</v>
      </c>
      <c r="N99" s="3">
        <f>(M99/100)*'Data &amp; ANOVA'!$S$7</f>
        <v>0.1844278992269662</v>
      </c>
      <c r="O99" s="3">
        <f>'Data &amp; ANOVA'!$S$7-N99</f>
        <v>4.3260865250769831E-2</v>
      </c>
      <c r="P99" s="3">
        <f t="shared" si="29"/>
        <v>1.6607312068216513</v>
      </c>
      <c r="Q99" s="25"/>
      <c r="R99" s="3">
        <f t="shared" si="30"/>
        <v>8.0218181818181815</v>
      </c>
      <c r="S99" s="3"/>
      <c r="T99" s="3"/>
      <c r="U99" s="3">
        <f t="shared" si="31"/>
        <v>91.2</v>
      </c>
      <c r="V99" s="3">
        <f>(U99/100)*'Data &amp; ANOVA'!$S$7</f>
        <v>0.20765215320369526</v>
      </c>
      <c r="W99" s="3">
        <f>'Data &amp; ANOVA'!$S$7-V99</f>
        <v>2.0036611274040772E-2</v>
      </c>
      <c r="X99" s="3">
        <f t="shared" si="32"/>
        <v>2.4284164618332573</v>
      </c>
      <c r="Y99" s="25"/>
      <c r="Z99" s="3">
        <f t="shared" si="33"/>
        <v>7.9920000000000018</v>
      </c>
      <c r="AA99" s="3"/>
      <c r="AB99" s="3"/>
      <c r="AC99" s="3">
        <f t="shared" si="34"/>
        <v>85.5</v>
      </c>
      <c r="AD99" s="3">
        <f>(AC99/100)*'Data &amp; ANOVA'!$S$7</f>
        <v>0.1946738936284643</v>
      </c>
      <c r="AE99" s="3">
        <f>'Data &amp; ANOVA'!$S$7-AD99</f>
        <v>3.3014870849271738E-2</v>
      </c>
      <c r="AF99" s="3">
        <f t="shared" si="39"/>
        <v>1.9310215365615622</v>
      </c>
      <c r="AG99" s="25"/>
      <c r="AH99" s="3">
        <f t="shared" si="35"/>
        <v>8.032</v>
      </c>
      <c r="AI99" s="3"/>
      <c r="AJ99" s="3"/>
      <c r="AK99" s="3">
        <f t="shared" si="36"/>
        <v>96.2</v>
      </c>
      <c r="AL99" s="3">
        <f>(AK99/100)*'Data &amp; ANOVA'!$S$7</f>
        <v>0.21903659142758208</v>
      </c>
      <c r="AM99" s="3">
        <f>'Data &amp; ANOVA'!$S$7-AL99</f>
        <v>8.6521730501539496E-3</v>
      </c>
      <c r="AN99" s="3">
        <f t="shared" si="37"/>
        <v>3.2701691192557534</v>
      </c>
      <c r="AO99" s="25"/>
      <c r="AP99" s="25"/>
      <c r="AQ99" s="25"/>
    </row>
    <row r="100" spans="2:43" x14ac:dyDescent="0.25">
      <c r="B100" s="20">
        <f t="shared" si="38"/>
        <v>9.048</v>
      </c>
      <c r="C100" s="20"/>
      <c r="D100" s="20"/>
      <c r="E100" s="20">
        <f t="shared" si="25"/>
        <v>64.400000000000006</v>
      </c>
      <c r="F100" s="20">
        <f>(E100/100)*'Data &amp; ANOVA'!$S$7</f>
        <v>0.14663156432366201</v>
      </c>
      <c r="G100" s="20">
        <f>'Data &amp; ANOVA'!$S$7-F100</f>
        <v>8.1057200154074027E-2</v>
      </c>
      <c r="H100" s="20">
        <f t="shared" si="26"/>
        <v>1.0328245481301066</v>
      </c>
      <c r="I100" s="25"/>
      <c r="J100" s="3">
        <f t="shared" si="27"/>
        <v>9.0572727272727267</v>
      </c>
      <c r="K100" s="3"/>
      <c r="L100" s="3"/>
      <c r="M100" s="3">
        <f t="shared" si="28"/>
        <v>90.7</v>
      </c>
      <c r="N100" s="3">
        <f>(M100/100)*'Data &amp; ANOVA'!$S$7</f>
        <v>0.20651370938130659</v>
      </c>
      <c r="O100" s="3">
        <f>'Data &amp; ANOVA'!$S$7-N100</f>
        <v>2.1175055096429446E-2</v>
      </c>
      <c r="P100" s="3">
        <f t="shared" si="29"/>
        <v>2.3751557858288814</v>
      </c>
      <c r="Q100" s="25"/>
      <c r="R100" s="3">
        <f t="shared" si="30"/>
        <v>9.0245454545454535</v>
      </c>
      <c r="S100" s="3"/>
      <c r="T100" s="3"/>
      <c r="U100" s="3">
        <f t="shared" si="31"/>
        <v>98.5</v>
      </c>
      <c r="V100" s="3">
        <f>(U100/100)*'Data &amp; ANOVA'!$S$7</f>
        <v>0.22427343301056998</v>
      </c>
      <c r="W100" s="3">
        <f>'Data &amp; ANOVA'!$S$7-V100</f>
        <v>3.4153314671660495E-3</v>
      </c>
      <c r="X100" s="3">
        <f t="shared" si="32"/>
        <v>4.197703075209251</v>
      </c>
      <c r="Y100" s="25"/>
      <c r="Z100" s="3">
        <f t="shared" si="33"/>
        <v>8.9910000000000014</v>
      </c>
      <c r="AA100" s="3"/>
      <c r="AB100" s="3"/>
      <c r="AC100" s="3">
        <f t="shared" si="34"/>
        <v>94</v>
      </c>
      <c r="AD100" s="3">
        <f>(AC100/100)*'Data &amp; ANOVA'!$S$7</f>
        <v>0.21402743860907186</v>
      </c>
      <c r="AE100" s="3">
        <f>'Data &amp; ANOVA'!$S$7-AD100</f>
        <v>1.366132586866417E-2</v>
      </c>
      <c r="AF100" s="3">
        <f t="shared" si="39"/>
        <v>2.813410716760036</v>
      </c>
      <c r="AG100" s="25"/>
      <c r="AH100" s="3">
        <f t="shared" si="35"/>
        <v>9.0359999999999996</v>
      </c>
      <c r="AI100" s="3"/>
      <c r="AJ100" s="3"/>
      <c r="AK100" s="3">
        <f t="shared" si="36"/>
        <v>100</v>
      </c>
      <c r="AL100" s="3">
        <f>(AK100/100)*'Data &amp; ANOVA'!$S$7</f>
        <v>0.22768876447773603</v>
      </c>
      <c r="AM100" s="3">
        <f>'Data &amp; ANOVA'!$S$7-AL100</f>
        <v>0</v>
      </c>
      <c r="AN100" s="3" t="e">
        <f t="shared" si="37"/>
        <v>#DIV/0!</v>
      </c>
      <c r="AO100" s="25"/>
      <c r="AP100" s="25"/>
      <c r="AQ100" s="25"/>
    </row>
    <row r="101" spans="2:43" x14ac:dyDescent="0.25">
      <c r="B101" s="20">
        <f t="shared" si="38"/>
        <v>10.053333333333335</v>
      </c>
      <c r="C101" s="20"/>
      <c r="D101" s="20"/>
      <c r="E101" s="20">
        <f t="shared" si="25"/>
        <v>71.5</v>
      </c>
      <c r="F101" s="20">
        <f>(E101/100)*'Data &amp; ANOVA'!$S$7</f>
        <v>0.16279746660158126</v>
      </c>
      <c r="G101" s="20">
        <f>'Data &amp; ANOVA'!$S$7-F101</f>
        <v>6.4891297876154774E-2</v>
      </c>
      <c r="H101" s="20">
        <f t="shared" si="26"/>
        <v>1.2552660987134865</v>
      </c>
      <c r="I101" s="25"/>
      <c r="J101" s="3">
        <f t="shared" si="27"/>
        <v>10.063636363636363</v>
      </c>
      <c r="K101" s="3"/>
      <c r="L101" s="3"/>
      <c r="M101" s="3">
        <f t="shared" si="28"/>
        <v>98.8</v>
      </c>
      <c r="N101" s="3">
        <f>(M101/100)*'Data &amp; ANOVA'!$S$7</f>
        <v>0.22495649930400319</v>
      </c>
      <c r="O101" s="3">
        <f>'Data &amp; ANOVA'!$S$7-N101</f>
        <v>2.7322651737328452E-3</v>
      </c>
      <c r="P101" s="3">
        <f t="shared" si="29"/>
        <v>4.4228486291941325</v>
      </c>
      <c r="Q101" s="25"/>
      <c r="R101" s="3">
        <f t="shared" si="30"/>
        <v>10.027272727272727</v>
      </c>
      <c r="S101" s="3"/>
      <c r="T101" s="3"/>
      <c r="U101" s="3">
        <f t="shared" si="31"/>
        <v>100</v>
      </c>
      <c r="V101" s="3">
        <f>(U101/100)*'Data &amp; ANOVA'!$S$7</f>
        <v>0.22768876447773603</v>
      </c>
      <c r="W101" s="3">
        <f>'Data &amp; ANOVA'!$S$7-V101</f>
        <v>0</v>
      </c>
      <c r="X101" s="3" t="e">
        <f t="shared" si="32"/>
        <v>#DIV/0!</v>
      </c>
      <c r="Y101" s="25"/>
      <c r="Z101" s="3">
        <f t="shared" si="33"/>
        <v>9.990000000000002</v>
      </c>
      <c r="AA101" s="3"/>
      <c r="AB101" s="3"/>
      <c r="AC101" s="3">
        <f t="shared" si="34"/>
        <v>100</v>
      </c>
      <c r="AD101" s="3">
        <f>(AC101/100)*'Data &amp; ANOVA'!$S$7</f>
        <v>0.22768876447773603</v>
      </c>
      <c r="AE101" s="3">
        <f>'Data &amp; ANOVA'!$S$7-AD101</f>
        <v>0</v>
      </c>
      <c r="AF101" s="3" t="e">
        <f t="shared" si="39"/>
        <v>#DIV/0!</v>
      </c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</row>
    <row r="102" spans="2:43" x14ac:dyDescent="0.25">
      <c r="B102" s="20">
        <f t="shared" si="38"/>
        <v>11.058666666666667</v>
      </c>
      <c r="C102" s="20"/>
      <c r="D102" s="20"/>
      <c r="E102" s="20">
        <f t="shared" si="25"/>
        <v>78.099999999999994</v>
      </c>
      <c r="F102" s="20">
        <f>(E102/100)*'Data &amp; ANOVA'!$S$7</f>
        <v>0.17782492505711181</v>
      </c>
      <c r="G102" s="20">
        <f>'Data &amp; ANOVA'!$S$7-F102</f>
        <v>4.9863839420624223E-2</v>
      </c>
      <c r="H102" s="20">
        <f t="shared" si="26"/>
        <v>1.5186835491656356</v>
      </c>
      <c r="I102" s="25"/>
      <c r="J102" s="3">
        <f t="shared" si="27"/>
        <v>11.07</v>
      </c>
      <c r="K102" s="3"/>
      <c r="L102" s="3"/>
      <c r="M102" s="3">
        <f t="shared" si="28"/>
        <v>100</v>
      </c>
      <c r="N102" s="3">
        <f>(M102/100)*'Data &amp; ANOVA'!$S$7</f>
        <v>0.22768876447773603</v>
      </c>
      <c r="O102" s="3">
        <f>'Data &amp; ANOVA'!$S$7-N102</f>
        <v>0</v>
      </c>
      <c r="P102" s="3" t="e">
        <f t="shared" si="29"/>
        <v>#DIV/0!</v>
      </c>
      <c r="Q102" s="25"/>
      <c r="R102" s="17"/>
      <c r="S102" s="17"/>
      <c r="T102" s="17"/>
      <c r="U102" s="17"/>
      <c r="V102" s="17"/>
      <c r="W102" s="17"/>
      <c r="X102" s="17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</row>
    <row r="103" spans="2:43" x14ac:dyDescent="0.25">
      <c r="B103" s="3">
        <f t="shared" si="38"/>
        <v>12.064</v>
      </c>
      <c r="C103" s="3"/>
      <c r="D103" s="3"/>
      <c r="E103" s="3">
        <f t="shared" si="25"/>
        <v>84.3</v>
      </c>
      <c r="F103" s="3">
        <f>(E103/100)*'Data &amp; ANOVA'!$S$7</f>
        <v>0.19194162845473148</v>
      </c>
      <c r="G103" s="3">
        <f>'Data &amp; ANOVA'!$S$7-F103</f>
        <v>3.5747136023004555E-2</v>
      </c>
      <c r="H103" s="3">
        <f t="shared" si="26"/>
        <v>1.8515094736338291</v>
      </c>
      <c r="I103" s="25"/>
      <c r="J103" s="16"/>
      <c r="K103" s="16"/>
      <c r="L103" s="16"/>
      <c r="M103" s="16"/>
      <c r="N103" s="16"/>
      <c r="O103" s="16"/>
      <c r="P103" s="16"/>
      <c r="Q103" s="25"/>
      <c r="R103" s="17"/>
      <c r="S103" s="17"/>
      <c r="T103" s="17"/>
      <c r="U103" s="17"/>
      <c r="V103" s="17"/>
      <c r="W103" s="17"/>
      <c r="X103" s="17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</row>
    <row r="104" spans="2:43" x14ac:dyDescent="0.25">
      <c r="B104" s="3">
        <f t="shared" si="38"/>
        <v>13.069333333333335</v>
      </c>
      <c r="C104" s="3"/>
      <c r="D104" s="3"/>
      <c r="E104" s="3">
        <f t="shared" si="25"/>
        <v>89.8</v>
      </c>
      <c r="F104" s="3">
        <f>(E104/100)*'Data &amp; ANOVA'!$S$7</f>
        <v>0.20446451050100697</v>
      </c>
      <c r="G104" s="3">
        <f>'Data &amp; ANOVA'!$S$7-F104</f>
        <v>2.3224253976729059E-2</v>
      </c>
      <c r="H104" s="3">
        <f t="shared" si="26"/>
        <v>2.2827824656978666</v>
      </c>
      <c r="I104" s="25"/>
      <c r="J104" s="16"/>
      <c r="K104" s="16"/>
      <c r="L104" s="16"/>
      <c r="M104" s="16"/>
      <c r="N104" s="16"/>
      <c r="O104" s="16"/>
      <c r="P104" s="16"/>
      <c r="Q104" s="25"/>
      <c r="R104" s="17"/>
      <c r="S104" s="17"/>
      <c r="T104" s="17"/>
      <c r="U104" s="17"/>
      <c r="V104" s="17"/>
      <c r="W104" s="17"/>
      <c r="X104" s="17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</row>
    <row r="105" spans="2:43" x14ac:dyDescent="0.25">
      <c r="B105" s="3">
        <f t="shared" si="38"/>
        <v>14.074666666666667</v>
      </c>
      <c r="C105" s="3"/>
      <c r="D105" s="3"/>
      <c r="E105" s="3">
        <f t="shared" si="25"/>
        <v>94.5</v>
      </c>
      <c r="F105" s="3">
        <f>(E105/100)*'Data &amp; ANOVA'!$S$7</f>
        <v>0.21516588243146054</v>
      </c>
      <c r="G105" s="3">
        <f>'Data &amp; ANOVA'!$S$7-F105</f>
        <v>1.2522882046275496E-2</v>
      </c>
      <c r="H105" s="3">
        <f t="shared" si="26"/>
        <v>2.9004220937496652</v>
      </c>
      <c r="I105" s="25"/>
      <c r="J105" s="16"/>
      <c r="K105" s="16"/>
      <c r="L105" s="16"/>
      <c r="M105" s="16"/>
      <c r="N105" s="16"/>
      <c r="O105" s="16"/>
      <c r="P105" s="16"/>
      <c r="Q105" s="25"/>
      <c r="R105" s="17"/>
      <c r="S105" s="17"/>
      <c r="T105" s="17"/>
      <c r="U105" s="17"/>
      <c r="V105" s="17"/>
      <c r="W105" s="17"/>
      <c r="X105" s="17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</row>
    <row r="106" spans="2:43" x14ac:dyDescent="0.25">
      <c r="B106" s="3">
        <f t="shared" si="38"/>
        <v>15.080000000000002</v>
      </c>
      <c r="C106" s="3"/>
      <c r="D106" s="3"/>
      <c r="E106" s="3">
        <f t="shared" si="25"/>
        <v>98.8</v>
      </c>
      <c r="F106" s="3">
        <f>(E106/100)*'Data &amp; ANOVA'!$S$7</f>
        <v>0.22495649930400319</v>
      </c>
      <c r="G106" s="3">
        <f>'Data &amp; ANOVA'!$S$7-F106</f>
        <v>2.7322651737328452E-3</v>
      </c>
      <c r="H106" s="3">
        <f t="shared" si="26"/>
        <v>4.4228486291941325</v>
      </c>
      <c r="I106" s="25"/>
      <c r="J106" s="16"/>
      <c r="K106" s="16"/>
      <c r="L106" s="16"/>
      <c r="M106" s="16"/>
      <c r="N106" s="16"/>
      <c r="O106" s="16"/>
      <c r="P106" s="16"/>
      <c r="Q106" s="25"/>
      <c r="R106" s="16"/>
      <c r="S106" s="16"/>
      <c r="T106" s="16"/>
      <c r="U106" s="16"/>
      <c r="V106" s="16"/>
      <c r="W106" s="16"/>
      <c r="X106" s="16"/>
      <c r="Y106" s="25"/>
      <c r="AG106" s="25"/>
      <c r="AO106" s="25"/>
      <c r="AP106" s="25"/>
      <c r="AQ106" s="25"/>
    </row>
    <row r="107" spans="2:43" x14ac:dyDescent="0.25">
      <c r="B107" s="3">
        <f t="shared" si="38"/>
        <v>16.085333333333335</v>
      </c>
      <c r="C107" s="3"/>
      <c r="D107" s="3"/>
      <c r="E107" s="3">
        <f t="shared" si="25"/>
        <v>100</v>
      </c>
      <c r="F107" s="3">
        <f>(E107/100)*'Data &amp; ANOVA'!$S$7</f>
        <v>0.22768876447773603</v>
      </c>
      <c r="G107" s="3">
        <f>'Data &amp; ANOVA'!$S$7-F107</f>
        <v>0</v>
      </c>
      <c r="H107" s="3" t="e">
        <f t="shared" si="26"/>
        <v>#DIV/0!</v>
      </c>
      <c r="I107" s="25"/>
      <c r="J107" s="16"/>
      <c r="K107" s="16"/>
      <c r="L107" s="16"/>
      <c r="M107" s="16"/>
      <c r="N107" s="16"/>
      <c r="O107" s="16"/>
      <c r="P107" s="16"/>
      <c r="Q107" s="25"/>
      <c r="R107" s="16"/>
      <c r="S107" s="16"/>
      <c r="T107" s="16"/>
      <c r="U107" s="16"/>
      <c r="V107" s="16"/>
      <c r="W107" s="16"/>
      <c r="X107" s="16"/>
      <c r="Y107" s="25"/>
      <c r="AG107" s="25"/>
      <c r="AO107" s="25"/>
      <c r="AP107" s="25"/>
      <c r="AQ107" s="25"/>
    </row>
    <row r="108" spans="2:43" x14ac:dyDescent="0.25">
      <c r="I108" s="25"/>
      <c r="J108" s="16"/>
      <c r="K108" s="16"/>
      <c r="L108" s="16"/>
      <c r="M108" s="16"/>
      <c r="N108" s="16"/>
      <c r="O108" s="16"/>
      <c r="P108" s="16"/>
      <c r="Q108" s="25"/>
      <c r="R108" s="16"/>
      <c r="S108" s="16"/>
      <c r="T108" s="16"/>
      <c r="U108" s="16"/>
      <c r="V108" s="16"/>
      <c r="W108" s="16"/>
      <c r="X108" s="16"/>
      <c r="Y108" s="25"/>
      <c r="AG108" s="25"/>
      <c r="AO108" s="25"/>
      <c r="AP108" s="25"/>
      <c r="AQ108" s="25"/>
    </row>
    <row r="109" spans="2:43" x14ac:dyDescent="0.25">
      <c r="I109" s="25"/>
      <c r="J109" s="16"/>
      <c r="K109" s="16"/>
      <c r="L109" s="16"/>
      <c r="M109" s="16"/>
      <c r="N109" s="16"/>
      <c r="O109" s="16"/>
      <c r="P109" s="16"/>
      <c r="Q109" s="25"/>
      <c r="R109" s="16"/>
      <c r="S109" s="16"/>
      <c r="T109" s="16"/>
      <c r="U109" s="16"/>
      <c r="V109" s="16"/>
      <c r="W109" s="16"/>
      <c r="X109" s="16"/>
      <c r="Y109" s="25"/>
      <c r="AG109" s="25"/>
      <c r="AO109" s="25"/>
      <c r="AP109" s="25"/>
      <c r="AQ109" s="25"/>
    </row>
    <row r="110" spans="2:43" x14ac:dyDescent="0.25">
      <c r="I110" s="25"/>
      <c r="J110" s="16"/>
      <c r="K110" s="16"/>
      <c r="L110" s="16"/>
      <c r="M110" s="16"/>
      <c r="N110" s="16"/>
      <c r="O110" s="16"/>
      <c r="P110" s="16"/>
      <c r="Q110" s="25"/>
      <c r="R110" s="16"/>
      <c r="S110" s="16"/>
      <c r="T110" s="16"/>
      <c r="U110" s="16"/>
      <c r="V110" s="16"/>
      <c r="W110" s="16"/>
      <c r="X110" s="16"/>
      <c r="Y110" s="25"/>
      <c r="AG110" s="25"/>
      <c r="AO110" s="25"/>
      <c r="AP110" s="25"/>
      <c r="AQ110" s="25"/>
    </row>
    <row r="111" spans="2:43" x14ac:dyDescent="0.25">
      <c r="I111" s="25"/>
      <c r="Q111" s="25"/>
      <c r="R111" s="16"/>
      <c r="S111" s="16"/>
      <c r="T111" s="16"/>
      <c r="U111" s="16"/>
      <c r="V111" s="16"/>
      <c r="W111" s="16"/>
      <c r="X111" s="16"/>
      <c r="Y111" s="25"/>
      <c r="AG111" s="25"/>
      <c r="AO111" s="25"/>
      <c r="AP111" s="25"/>
      <c r="AQ111" s="25"/>
    </row>
    <row r="112" spans="2:43" x14ac:dyDescent="0.25">
      <c r="I112" s="25"/>
      <c r="Q112" s="25"/>
      <c r="R112" s="16"/>
      <c r="S112" s="16"/>
      <c r="T112" s="16"/>
      <c r="U112" s="16"/>
      <c r="V112" s="16"/>
      <c r="W112" s="16"/>
      <c r="X112" s="16"/>
      <c r="Y112" s="25"/>
      <c r="AG112" s="25"/>
      <c r="AO112" s="25"/>
      <c r="AP112" s="25"/>
      <c r="AQ112" s="25"/>
    </row>
    <row r="113" spans="9:43" x14ac:dyDescent="0.25">
      <c r="I113" s="25"/>
      <c r="Q113" s="25"/>
      <c r="R113" s="16"/>
      <c r="S113" s="16"/>
      <c r="T113" s="16"/>
      <c r="U113" s="16"/>
      <c r="V113" s="16"/>
      <c r="W113" s="16"/>
      <c r="X113" s="16"/>
      <c r="Y113" s="25"/>
      <c r="AG113" s="25"/>
      <c r="AO113" s="25"/>
      <c r="AP113" s="25"/>
      <c r="AQ113" s="25"/>
    </row>
    <row r="114" spans="9:43" x14ac:dyDescent="0.25">
      <c r="I114" s="25"/>
      <c r="Q114" s="25"/>
      <c r="R114" s="16"/>
      <c r="S114" s="16"/>
      <c r="T114" s="16"/>
      <c r="U114" s="16"/>
      <c r="V114" s="16"/>
      <c r="W114" s="16"/>
      <c r="X114" s="16"/>
      <c r="Y114" s="25"/>
      <c r="AG114" s="25"/>
      <c r="AO114" s="25"/>
      <c r="AP114" s="25"/>
      <c r="AQ114" s="25"/>
    </row>
    <row r="115" spans="9:43" x14ac:dyDescent="0.25">
      <c r="I115" s="25"/>
      <c r="Q115" s="25"/>
      <c r="Y115" s="25"/>
      <c r="AG115" s="25"/>
      <c r="AO115" s="25"/>
      <c r="AP115" s="25"/>
      <c r="AQ115" s="25"/>
    </row>
    <row r="116" spans="9:43" x14ac:dyDescent="0.25">
      <c r="I116" s="25"/>
      <c r="Q116" s="25"/>
      <c r="Y116" s="25"/>
      <c r="AG116" s="25"/>
      <c r="AO116" s="25"/>
      <c r="AP116" s="25"/>
      <c r="AQ116" s="25"/>
    </row>
    <row r="117" spans="9:43" x14ac:dyDescent="0.25">
      <c r="I117" s="25"/>
      <c r="Q117" s="25"/>
      <c r="Y117" s="25"/>
      <c r="AG117" s="25"/>
      <c r="AO117" s="25"/>
      <c r="AP117" s="25"/>
      <c r="AQ117" s="25"/>
    </row>
    <row r="118" spans="9:43" x14ac:dyDescent="0.25">
      <c r="I118" s="25"/>
      <c r="Q118" s="25"/>
      <c r="Y118" s="25"/>
      <c r="AG118" s="25"/>
      <c r="AO118" s="25"/>
      <c r="AP118" s="25"/>
      <c r="AQ118" s="25"/>
    </row>
    <row r="119" spans="9:43" x14ac:dyDescent="0.25">
      <c r="I119" s="25"/>
      <c r="Q119" s="25"/>
      <c r="Y119" s="25"/>
      <c r="AG119" s="25"/>
      <c r="AO119" s="25"/>
      <c r="AP119" s="25"/>
      <c r="AQ119" s="25"/>
    </row>
    <row r="120" spans="9:43" x14ac:dyDescent="0.25">
      <c r="I120" s="25"/>
      <c r="Q120" s="25"/>
      <c r="Y120" s="25"/>
      <c r="AG120" s="25"/>
      <c r="AO120" s="25"/>
      <c r="AP120" s="25"/>
      <c r="AQ120" s="25"/>
    </row>
  </sheetData>
  <mergeCells count="12">
    <mergeCell ref="B85:H85"/>
    <mergeCell ref="J85:P85"/>
    <mergeCell ref="R85:X85"/>
    <mergeCell ref="Z85:AF85"/>
    <mergeCell ref="AH85:AN85"/>
    <mergeCell ref="B1:AN1"/>
    <mergeCell ref="B42:AN42"/>
    <mergeCell ref="B43:H43"/>
    <mergeCell ref="J43:P43"/>
    <mergeCell ref="R43:X43"/>
    <mergeCell ref="Z43:AF43"/>
    <mergeCell ref="AH43:AN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R129"/>
  <sheetViews>
    <sheetView topLeftCell="AG1" zoomScale="70" zoomScaleNormal="70" workbookViewId="0">
      <selection activeCell="AM3" sqref="AM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77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0.2</v>
      </c>
      <c r="E2" s="10" t="s">
        <v>1</v>
      </c>
      <c r="F2" s="11" t="s">
        <v>3</v>
      </c>
      <c r="G2" s="10">
        <v>0.14377300000000001</v>
      </c>
      <c r="H2" s="10" t="s">
        <v>30</v>
      </c>
      <c r="J2" s="10" t="s">
        <v>0</v>
      </c>
      <c r="K2" s="2"/>
      <c r="L2" s="10">
        <f>D2</f>
        <v>0.2</v>
      </c>
      <c r="M2" s="10" t="s">
        <v>1</v>
      </c>
      <c r="N2" s="11" t="s">
        <v>3</v>
      </c>
      <c r="O2" s="10">
        <v>0.20185500000000001</v>
      </c>
      <c r="P2" s="10" t="s">
        <v>30</v>
      </c>
      <c r="R2" s="10" t="s">
        <v>0</v>
      </c>
      <c r="S2" s="2"/>
      <c r="T2" s="10">
        <f>D2</f>
        <v>0.2</v>
      </c>
      <c r="U2" s="10" t="s">
        <v>1</v>
      </c>
      <c r="V2" s="11" t="s">
        <v>3</v>
      </c>
      <c r="W2" s="10">
        <v>0.19766500000000001</v>
      </c>
      <c r="X2" s="10" t="s">
        <v>30</v>
      </c>
      <c r="Z2" s="10" t="s">
        <v>0</v>
      </c>
      <c r="AA2" s="2"/>
      <c r="AB2" s="10">
        <f>D2</f>
        <v>0.2</v>
      </c>
      <c r="AC2" s="10" t="s">
        <v>1</v>
      </c>
      <c r="AD2" s="11" t="s">
        <v>3</v>
      </c>
      <c r="AE2" s="10">
        <v>0.228045</v>
      </c>
      <c r="AF2" s="10" t="s">
        <v>30</v>
      </c>
      <c r="AH2" s="10" t="s">
        <v>0</v>
      </c>
      <c r="AI2" s="2"/>
      <c r="AJ2" s="10">
        <f>D2</f>
        <v>0.2</v>
      </c>
      <c r="AK2" s="10" t="s">
        <v>1</v>
      </c>
      <c r="AL2" s="11" t="s">
        <v>3</v>
      </c>
      <c r="AM2" s="10">
        <v>0.20957000000000001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8.626380000000001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12.1113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11.8599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13.682700000000001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12.574200000000001</v>
      </c>
      <c r="AN3" s="10" t="s">
        <v>31</v>
      </c>
    </row>
    <row r="20" spans="1:42" ht="18.75" x14ac:dyDescent="0.3">
      <c r="D20" s="1"/>
      <c r="L20" s="1"/>
      <c r="T20" s="1"/>
      <c r="AB20" s="1"/>
      <c r="AJ20" s="1"/>
    </row>
    <row r="21" spans="1:42" s="15" customFormat="1" x14ac:dyDescent="0.25">
      <c r="B21" s="6" t="s">
        <v>22</v>
      </c>
      <c r="C21" s="8">
        <f>(D2/(60*1000))/'Data &amp; ANOVA'!$V$11</f>
        <v>0.41446599763514413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0.41446599763514413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0.41446599763514413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0.41446599763514413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0.41446599763514413</v>
      </c>
      <c r="AJ21" s="6" t="s">
        <v>28</v>
      </c>
      <c r="AK21" s="9"/>
      <c r="AL21" s="9"/>
      <c r="AM21" s="9"/>
      <c r="AN21" s="6" t="s">
        <v>2</v>
      </c>
    </row>
    <row r="22" spans="1:42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0.22768876447773603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0.22768876447773603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0.2274610757132583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0.22768876447773603</v>
      </c>
    </row>
    <row r="23" spans="1:42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2" s="15" customFormat="1" ht="15" customHeight="1" x14ac:dyDescent="0.25">
      <c r="A24" s="15">
        <v>0</v>
      </c>
      <c r="B24" s="9">
        <f>A24*'Data &amp; ANOVA'!$U$36</f>
        <v>0</v>
      </c>
      <c r="C24" s="9">
        <v>0</v>
      </c>
      <c r="D24" s="9">
        <v>0</v>
      </c>
      <c r="E24" s="9">
        <f>AVERAGE(C24:D24)</f>
        <v>0</v>
      </c>
      <c r="F24" s="9">
        <f>(E24/100)*'Data &amp; ANOVA'!$S$7</f>
        <v>0</v>
      </c>
      <c r="G24" s="9">
        <f>'Data &amp; ANOVA'!$S$7-F24</f>
        <v>0.22768876447773603</v>
      </c>
      <c r="H24" s="9">
        <f>LN(($H$22)/(G24))</f>
        <v>0</v>
      </c>
      <c r="J24" s="9">
        <v>0</v>
      </c>
      <c r="K24" s="9">
        <v>0</v>
      </c>
      <c r="L24" s="9">
        <v>0</v>
      </c>
      <c r="M24" s="9">
        <f>AVERAGE(K24:L24)</f>
        <v>0</v>
      </c>
      <c r="N24" s="9">
        <f>(M24/100)*'Data &amp; ANOVA'!$S$7</f>
        <v>0</v>
      </c>
      <c r="O24" s="9">
        <f>'Data &amp; ANOVA'!$S$7-N24</f>
        <v>0.22768876447773603</v>
      </c>
      <c r="P24" s="9">
        <f>LN(($P$22)/(O24))</f>
        <v>0</v>
      </c>
      <c r="R24" s="9">
        <v>0</v>
      </c>
      <c r="S24" s="9">
        <v>0.2</v>
      </c>
      <c r="T24" s="9">
        <v>0</v>
      </c>
      <c r="U24" s="9">
        <f>AVERAGE(S24:T24)</f>
        <v>0.1</v>
      </c>
      <c r="V24" s="9">
        <f>(U24/100)*'Data &amp; ANOVA'!$S$7</f>
        <v>2.2768876447773603E-4</v>
      </c>
      <c r="W24" s="9">
        <f>'Data &amp; ANOVA'!$S$7-V24</f>
        <v>0.2274610757132583</v>
      </c>
      <c r="X24" s="9">
        <f>LN(($X$22)/(W24))</f>
        <v>0</v>
      </c>
      <c r="Z24" s="9"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9">
        <v>0</v>
      </c>
      <c r="AI24" s="9">
        <v>0</v>
      </c>
      <c r="AJ24" s="9">
        <v>0</v>
      </c>
      <c r="AK24" s="9">
        <f>AVERAGE(AI24:AJ24)</f>
        <v>0</v>
      </c>
      <c r="AL24" s="9">
        <f>(AK24/100)*'Data &amp; ANOVA'!$S$7</f>
        <v>0</v>
      </c>
      <c r="AM24" s="9">
        <f>'Data &amp; ANOVA'!$S$7-AL24</f>
        <v>0.22768876447773603</v>
      </c>
      <c r="AN24" s="9">
        <f>LN(($AN$22)/(AM24))</f>
        <v>0</v>
      </c>
      <c r="AO24" s="15">
        <v>0</v>
      </c>
    </row>
    <row r="25" spans="1:42" s="15" customFormat="1" ht="15" customHeight="1" x14ac:dyDescent="0.25">
      <c r="A25" s="15">
        <v>1</v>
      </c>
      <c r="B25" s="9">
        <f>A25*'Data &amp; ANOVA'!$U$36</f>
        <v>1.0252631578947364</v>
      </c>
      <c r="C25" s="9">
        <v>0.3</v>
      </c>
      <c r="D25" s="9">
        <v>1.2</v>
      </c>
      <c r="E25" s="9">
        <f t="shared" ref="E25:E44" si="0">AVERAGE(C25:D25)</f>
        <v>0.75</v>
      </c>
      <c r="F25" s="9">
        <f>(E25/100)*'Data &amp; ANOVA'!$S$7</f>
        <v>1.7076657335830202E-3</v>
      </c>
      <c r="G25" s="9">
        <f>'Data &amp; ANOVA'!$S$7-F25</f>
        <v>0.22598109874415301</v>
      </c>
      <c r="H25" s="9">
        <f t="shared" ref="H25:H44" si="1">LN(($H$22)/(G25))</f>
        <v>7.5282664207915878E-3</v>
      </c>
      <c r="J25" s="9">
        <v>1</v>
      </c>
      <c r="K25" s="9">
        <v>0.3</v>
      </c>
      <c r="L25" s="9">
        <v>1.5</v>
      </c>
      <c r="M25" s="9">
        <f t="shared" ref="M25:M39" si="2">AVERAGE(K25:L25)</f>
        <v>0.9</v>
      </c>
      <c r="N25" s="9">
        <f>(M25/100)*'Data &amp; ANOVA'!$S$7</f>
        <v>2.0491988802996243E-3</v>
      </c>
      <c r="O25" s="9">
        <f>'Data &amp; ANOVA'!$S$7-N25</f>
        <v>0.22563956559743642</v>
      </c>
      <c r="P25" s="9">
        <f t="shared" ref="P25:P39" si="3">LN(($P$22)/(O25))</f>
        <v>9.0407446521490239E-3</v>
      </c>
      <c r="R25" s="9">
        <v>1</v>
      </c>
      <c r="S25" s="9">
        <v>2</v>
      </c>
      <c r="T25" s="9">
        <v>0.3</v>
      </c>
      <c r="U25" s="9">
        <f t="shared" ref="U25:U39" si="4">AVERAGE(S25:T25)</f>
        <v>1.1499999999999999</v>
      </c>
      <c r="V25" s="9">
        <f>(U25/100)*'Data &amp; ANOVA'!$S$7</f>
        <v>2.6184207914939643E-3</v>
      </c>
      <c r="W25" s="9">
        <f>'Data &amp; ANOVA'!$S$7-V25</f>
        <v>0.22507034368624207</v>
      </c>
      <c r="X25" s="9">
        <f t="shared" ref="X25:X39" si="5">LN(($X$22)/(W25))</f>
        <v>1.0566136037881906E-2</v>
      </c>
      <c r="Z25" s="9">
        <v>1</v>
      </c>
      <c r="AA25" s="9">
        <v>0.2</v>
      </c>
      <c r="AB25" s="9">
        <v>0.2</v>
      </c>
      <c r="AC25" s="9">
        <f t="shared" ref="AC25:AC38" si="6">AVERAGE(AA25:AB25)</f>
        <v>0.2</v>
      </c>
      <c r="AD25" s="9">
        <f>(AC25/100)*'Data &amp; ANOVA'!$S$7</f>
        <v>4.5537752895547206E-4</v>
      </c>
      <c r="AE25" s="9">
        <f>'Data &amp; ANOVA'!$S$7-AD25</f>
        <v>0.22723338694878056</v>
      </c>
      <c r="AF25" s="9">
        <f t="shared" ref="AF25:AF38" si="7">LN(($AF$22)/(AE25))</f>
        <v>2.0020026706729687E-3</v>
      </c>
      <c r="AH25" s="9">
        <v>1</v>
      </c>
      <c r="AI25" s="9">
        <v>0.2</v>
      </c>
      <c r="AJ25" s="9">
        <v>0.2</v>
      </c>
      <c r="AK25" s="9">
        <f t="shared" ref="AK25:AK38" si="8">AVERAGE(AI25:AJ25)</f>
        <v>0.2</v>
      </c>
      <c r="AL25" s="9">
        <f>(AK25/100)*'Data &amp; ANOVA'!$S$7</f>
        <v>4.5537752895547206E-4</v>
      </c>
      <c r="AM25" s="9">
        <f>'Data &amp; ANOVA'!$S$7-AL25</f>
        <v>0.22723338694878056</v>
      </c>
      <c r="AN25" s="9">
        <f t="shared" ref="AN25:AN38" si="9">LN(($AN$22)/(AM25))</f>
        <v>2.0020026706729687E-3</v>
      </c>
      <c r="AO25" s="15">
        <v>0.2</v>
      </c>
    </row>
    <row r="26" spans="1:42" s="15" customFormat="1" ht="15" customHeight="1" x14ac:dyDescent="0.25">
      <c r="A26" s="15">
        <v>2</v>
      </c>
      <c r="B26" s="9">
        <f>A26*'Data &amp; ANOVA'!$U$36</f>
        <v>2.0505263157894729</v>
      </c>
      <c r="C26" s="9">
        <v>0.6</v>
      </c>
      <c r="D26" s="9">
        <v>3.9</v>
      </c>
      <c r="E26" s="9">
        <f t="shared" si="0"/>
        <v>2.25</v>
      </c>
      <c r="F26" s="9">
        <f>(E26/100)*'Data &amp; ANOVA'!$S$7</f>
        <v>5.1229972007490604E-3</v>
      </c>
      <c r="G26" s="9">
        <f>'Data &amp; ANOVA'!$S$7-F26</f>
        <v>0.22256576727698696</v>
      </c>
      <c r="H26" s="9">
        <f t="shared" si="1"/>
        <v>2.2756987122616278E-2</v>
      </c>
      <c r="J26" s="9">
        <v>2</v>
      </c>
      <c r="K26" s="9">
        <v>2.4</v>
      </c>
      <c r="L26" s="9">
        <v>6.6</v>
      </c>
      <c r="M26" s="9">
        <f t="shared" si="2"/>
        <v>4.5</v>
      </c>
      <c r="N26" s="9">
        <f>(M26/100)*'Data &amp; ANOVA'!$S$7</f>
        <v>1.0245994401498121E-2</v>
      </c>
      <c r="O26" s="9">
        <f>'Data &amp; ANOVA'!$S$7-N26</f>
        <v>0.21744277007623791</v>
      </c>
      <c r="P26" s="9">
        <f t="shared" si="3"/>
        <v>4.6043938501406798E-2</v>
      </c>
      <c r="R26" s="9">
        <v>2</v>
      </c>
      <c r="S26" s="9">
        <v>6.6</v>
      </c>
      <c r="T26" s="9">
        <v>3</v>
      </c>
      <c r="U26" s="9">
        <f t="shared" si="4"/>
        <v>4.8</v>
      </c>
      <c r="V26" s="9">
        <f>(U26/100)*'Data &amp; ANOVA'!$S$7</f>
        <v>1.092906069493133E-2</v>
      </c>
      <c r="W26" s="9">
        <f>'Data &amp; ANOVA'!$S$7-V26</f>
        <v>0.21675970378280471</v>
      </c>
      <c r="X26" s="9">
        <f t="shared" si="5"/>
        <v>4.8189743857188251E-2</v>
      </c>
      <c r="Z26" s="9">
        <v>2</v>
      </c>
      <c r="AA26" s="9">
        <v>3.3</v>
      </c>
      <c r="AB26" s="9">
        <v>3.3</v>
      </c>
      <c r="AC26" s="9">
        <f t="shared" si="6"/>
        <v>3.3</v>
      </c>
      <c r="AD26" s="9">
        <f>(AC26/100)*'Data &amp; ANOVA'!$S$7</f>
        <v>7.5137292277652895E-3</v>
      </c>
      <c r="AE26" s="9">
        <f>'Data &amp; ANOVA'!$S$7-AD26</f>
        <v>0.22017503524997073</v>
      </c>
      <c r="AF26" s="9">
        <f t="shared" si="7"/>
        <v>3.3556783528842768E-2</v>
      </c>
      <c r="AH26" s="9">
        <v>2</v>
      </c>
      <c r="AI26" s="9">
        <v>3.8</v>
      </c>
      <c r="AJ26" s="9">
        <v>3</v>
      </c>
      <c r="AK26" s="9">
        <f t="shared" si="8"/>
        <v>3.4</v>
      </c>
      <c r="AL26" s="9">
        <f>(AK26/100)*'Data &amp; ANOVA'!$S$7</f>
        <v>7.741417992243026E-3</v>
      </c>
      <c r="AM26" s="9">
        <f>'Data &amp; ANOVA'!$S$7-AL26</f>
        <v>0.21994734648549299</v>
      </c>
      <c r="AN26" s="9">
        <f t="shared" si="9"/>
        <v>3.4591444769619083E-2</v>
      </c>
      <c r="AO26" s="15">
        <v>3.8</v>
      </c>
    </row>
    <row r="27" spans="1:42" s="15" customFormat="1" ht="15" customHeight="1" x14ac:dyDescent="0.25">
      <c r="A27" s="15">
        <v>3</v>
      </c>
      <c r="B27" s="9">
        <f>A27*'Data &amp; ANOVA'!$U$36</f>
        <v>3.0757894736842095</v>
      </c>
      <c r="C27" s="9">
        <v>2.4</v>
      </c>
      <c r="D27" s="9">
        <v>7.8</v>
      </c>
      <c r="E27" s="9">
        <f t="shared" si="0"/>
        <v>5.0999999999999996</v>
      </c>
      <c r="F27" s="9">
        <f>(E27/100)*'Data &amp; ANOVA'!$S$7</f>
        <v>1.1612126988364536E-2</v>
      </c>
      <c r="G27" s="9">
        <f>'Data &amp; ANOVA'!$S$7-F27</f>
        <v>0.2160766374893715</v>
      </c>
      <c r="H27" s="9">
        <f t="shared" si="1"/>
        <v>5.2346480372209195E-2</v>
      </c>
      <c r="J27" s="9">
        <v>3</v>
      </c>
      <c r="K27" s="9">
        <v>7.2</v>
      </c>
      <c r="L27" s="9">
        <v>13.6</v>
      </c>
      <c r="M27" s="9">
        <f t="shared" si="2"/>
        <v>10.4</v>
      </c>
      <c r="N27" s="9">
        <f>(M27/100)*'Data &amp; ANOVA'!$S$7</f>
        <v>2.3679631505684549E-2</v>
      </c>
      <c r="O27" s="9">
        <f>'Data &amp; ANOVA'!$S$7-N27</f>
        <v>0.20400913297205148</v>
      </c>
      <c r="P27" s="9">
        <f t="shared" si="3"/>
        <v>0.10981486600720661</v>
      </c>
      <c r="R27" s="9">
        <v>3</v>
      </c>
      <c r="S27" s="9">
        <v>13.2</v>
      </c>
      <c r="T27" s="9">
        <v>8.4</v>
      </c>
      <c r="U27" s="9">
        <f t="shared" si="4"/>
        <v>10.8</v>
      </c>
      <c r="V27" s="9">
        <f>(U27/100)*'Data &amp; ANOVA'!$S$7</f>
        <v>2.4590386563595495E-2</v>
      </c>
      <c r="W27" s="9">
        <f>'Data &amp; ANOVA'!$S$7-V27</f>
        <v>0.20309837791414054</v>
      </c>
      <c r="X27" s="9">
        <f t="shared" si="5"/>
        <v>0.1132886460685442</v>
      </c>
      <c r="Z27" s="9">
        <v>3</v>
      </c>
      <c r="AA27" s="9">
        <v>10.199999999999999</v>
      </c>
      <c r="AB27" s="9">
        <v>10.199999999999999</v>
      </c>
      <c r="AC27" s="9">
        <f t="shared" si="6"/>
        <v>10.199999999999999</v>
      </c>
      <c r="AD27" s="9">
        <f>(AC27/100)*'Data &amp; ANOVA'!$S$7</f>
        <v>2.3224253976729073E-2</v>
      </c>
      <c r="AE27" s="9">
        <f>'Data &amp; ANOVA'!$S$7-AD27</f>
        <v>0.20446451050100695</v>
      </c>
      <c r="AF27" s="9">
        <f t="shared" si="7"/>
        <v>0.10758521067993743</v>
      </c>
      <c r="AH27" s="9">
        <v>3</v>
      </c>
      <c r="AI27" s="9">
        <v>11.5</v>
      </c>
      <c r="AJ27" s="9">
        <v>10.9</v>
      </c>
      <c r="AK27" s="9">
        <f t="shared" si="8"/>
        <v>11.2</v>
      </c>
      <c r="AL27" s="9">
        <f>(AK27/100)*'Data &amp; ANOVA'!$S$7</f>
        <v>2.5501141621506435E-2</v>
      </c>
      <c r="AM27" s="9">
        <f>'Data &amp; ANOVA'!$S$7-AL27</f>
        <v>0.2021876228562296</v>
      </c>
      <c r="AN27" s="9">
        <f t="shared" si="9"/>
        <v>0.11878353598996702</v>
      </c>
      <c r="AO27" s="15">
        <v>11.5</v>
      </c>
    </row>
    <row r="28" spans="1:42" s="15" customFormat="1" x14ac:dyDescent="0.25">
      <c r="A28" s="15">
        <v>4</v>
      </c>
      <c r="B28" s="9">
        <f>A28*'Data &amp; ANOVA'!$U$36</f>
        <v>4.1010526315789457</v>
      </c>
      <c r="C28" s="9">
        <v>5.7</v>
      </c>
      <c r="D28" s="9">
        <v>13.3</v>
      </c>
      <c r="E28" s="9">
        <f t="shared" si="0"/>
        <v>9.5</v>
      </c>
      <c r="F28" s="9">
        <f>(E28/100)*'Data &amp; ANOVA'!$S$7</f>
        <v>2.1630432625384922E-2</v>
      </c>
      <c r="G28" s="9">
        <f>'Data &amp; ANOVA'!$S$7-F28</f>
        <v>0.20605833185235112</v>
      </c>
      <c r="H28" s="9">
        <f t="shared" si="1"/>
        <v>9.9820335282210987E-2</v>
      </c>
      <c r="J28" s="9">
        <v>4</v>
      </c>
      <c r="K28" s="9">
        <v>13.6</v>
      </c>
      <c r="L28" s="9">
        <v>22.7</v>
      </c>
      <c r="M28" s="9">
        <f t="shared" si="2"/>
        <v>18.149999999999999</v>
      </c>
      <c r="N28" s="9">
        <f>(M28/100)*'Data &amp; ANOVA'!$S$7</f>
        <v>4.1325510752709085E-2</v>
      </c>
      <c r="O28" s="9">
        <f>'Data &amp; ANOVA'!$S$7-N28</f>
        <v>0.18636325372502693</v>
      </c>
      <c r="P28" s="9">
        <f t="shared" si="3"/>
        <v>0.20028188217094756</v>
      </c>
      <c r="R28" s="9">
        <v>4</v>
      </c>
      <c r="S28" s="9">
        <v>21.4</v>
      </c>
      <c r="T28" s="9">
        <v>16.3</v>
      </c>
      <c r="U28" s="9">
        <f t="shared" si="4"/>
        <v>18.850000000000001</v>
      </c>
      <c r="V28" s="9">
        <f>(U28/100)*'Data &amp; ANOVA'!$S$7</f>
        <v>4.2919332104053243E-2</v>
      </c>
      <c r="W28" s="9">
        <f>'Data &amp; ANOVA'!$S$7-V28</f>
        <v>0.18476943237368279</v>
      </c>
      <c r="X28" s="9">
        <f t="shared" si="5"/>
        <v>0.20787039169390764</v>
      </c>
      <c r="Z28" s="9">
        <v>4</v>
      </c>
      <c r="AA28" s="9">
        <v>18.899999999999999</v>
      </c>
      <c r="AB28" s="9">
        <v>19.399999999999999</v>
      </c>
      <c r="AC28" s="9">
        <f t="shared" si="6"/>
        <v>19.149999999999999</v>
      </c>
      <c r="AD28" s="9">
        <f>(AC28/100)*'Data &amp; ANOVA'!$S$7</f>
        <v>4.3602398397486447E-2</v>
      </c>
      <c r="AE28" s="9">
        <f>'Data &amp; ANOVA'!$S$7-AD28</f>
        <v>0.18408636608024959</v>
      </c>
      <c r="AF28" s="9">
        <f t="shared" si="7"/>
        <v>0.21257459996497552</v>
      </c>
      <c r="AH28" s="9">
        <v>4</v>
      </c>
      <c r="AI28" s="9">
        <v>21.4</v>
      </c>
      <c r="AJ28" s="9">
        <v>20.7</v>
      </c>
      <c r="AK28" s="9">
        <f t="shared" si="8"/>
        <v>21.049999999999997</v>
      </c>
      <c r="AL28" s="9">
        <f>(AK28/100)*'Data &amp; ANOVA'!$S$7</f>
        <v>4.7928484922563429E-2</v>
      </c>
      <c r="AM28" s="9">
        <f>'Data &amp; ANOVA'!$S$7-AL28</f>
        <v>0.1797602795551726</v>
      </c>
      <c r="AN28" s="9">
        <f t="shared" si="9"/>
        <v>0.23635544528644031</v>
      </c>
      <c r="AO28" s="15">
        <v>21.4</v>
      </c>
    </row>
    <row r="29" spans="1:42" s="15" customFormat="1" x14ac:dyDescent="0.25">
      <c r="A29" s="15">
        <v>5</v>
      </c>
      <c r="B29" s="9">
        <f>A29*'Data &amp; ANOVA'!$U$36</f>
        <v>5.1263157894736819</v>
      </c>
      <c r="C29" s="9">
        <v>10.3</v>
      </c>
      <c r="D29" s="9">
        <v>19.600000000000001</v>
      </c>
      <c r="E29" s="9">
        <f t="shared" si="0"/>
        <v>14.950000000000001</v>
      </c>
      <c r="F29" s="9">
        <f>(E29/100)*'Data &amp; ANOVA'!$S$7</f>
        <v>3.4039470289421545E-2</v>
      </c>
      <c r="G29" s="9">
        <f>'Data &amp; ANOVA'!$S$7-F29</f>
        <v>0.1936492941883145</v>
      </c>
      <c r="H29" s="9">
        <f t="shared" si="1"/>
        <v>0.1619308671462206</v>
      </c>
      <c r="J29" s="21">
        <v>5</v>
      </c>
      <c r="K29" s="21">
        <v>21.8</v>
      </c>
      <c r="L29" s="21">
        <v>32.1</v>
      </c>
      <c r="M29" s="21">
        <f t="shared" si="2"/>
        <v>26.950000000000003</v>
      </c>
      <c r="N29" s="21">
        <f>(M29/100)*'Data &amp; ANOVA'!$S$7</f>
        <v>6.1362122026749864E-2</v>
      </c>
      <c r="O29" s="21">
        <f>'Data &amp; ANOVA'!$S$7-N29</f>
        <v>0.16632664245098616</v>
      </c>
      <c r="P29" s="21">
        <f t="shared" si="3"/>
        <v>0.31402604779138299</v>
      </c>
      <c r="R29" s="21">
        <v>5</v>
      </c>
      <c r="S29" s="21">
        <v>30.4</v>
      </c>
      <c r="T29" s="21">
        <v>25.7</v>
      </c>
      <c r="U29" s="21">
        <f t="shared" si="4"/>
        <v>28.049999999999997</v>
      </c>
      <c r="V29" s="21">
        <f>(U29/100)*'Data &amp; ANOVA'!$S$7</f>
        <v>6.3866698436004954E-2</v>
      </c>
      <c r="W29" s="21">
        <f>'Data &amp; ANOVA'!$S$7-V29</f>
        <v>0.16382206604173108</v>
      </c>
      <c r="X29" s="21">
        <f t="shared" si="5"/>
        <v>0.32819825232113092</v>
      </c>
      <c r="Z29" s="21">
        <v>5</v>
      </c>
      <c r="AA29" s="21">
        <v>29.1</v>
      </c>
      <c r="AB29" s="21">
        <v>29.9</v>
      </c>
      <c r="AC29" s="21">
        <f t="shared" si="6"/>
        <v>29.5</v>
      </c>
      <c r="AD29" s="21">
        <f>(AC29/100)*'Data &amp; ANOVA'!$S$7</f>
        <v>6.7168185520932122E-2</v>
      </c>
      <c r="AE29" s="21">
        <f>'Data &amp; ANOVA'!$S$7-AD29</f>
        <v>0.16052057895680391</v>
      </c>
      <c r="AF29" s="21">
        <f t="shared" si="7"/>
        <v>0.34955747616986826</v>
      </c>
      <c r="AH29" s="21">
        <v>5</v>
      </c>
      <c r="AI29" s="21">
        <v>32.200000000000003</v>
      </c>
      <c r="AJ29" s="21">
        <v>31.9</v>
      </c>
      <c r="AK29" s="21">
        <f t="shared" si="8"/>
        <v>32.049999999999997</v>
      </c>
      <c r="AL29" s="21">
        <f>(AK29/100)*'Data &amp; ANOVA'!$S$7</f>
        <v>7.2974249015114387E-2</v>
      </c>
      <c r="AM29" s="21">
        <f>'Data &amp; ANOVA'!$S$7-AL29</f>
        <v>0.15471451546262166</v>
      </c>
      <c r="AN29" s="21">
        <f t="shared" si="9"/>
        <v>0.38639804539093853</v>
      </c>
      <c r="AO29" s="15">
        <v>32.200000000000003</v>
      </c>
    </row>
    <row r="30" spans="1:42" s="15" customFormat="1" x14ac:dyDescent="0.25">
      <c r="A30" s="15">
        <v>6</v>
      </c>
      <c r="B30" s="21">
        <f>A30*'Data &amp; ANOVA'!$U$36</f>
        <v>6.151578947368419</v>
      </c>
      <c r="C30" s="21">
        <v>15.7</v>
      </c>
      <c r="D30" s="21">
        <v>26.6</v>
      </c>
      <c r="E30" s="21">
        <f t="shared" si="0"/>
        <v>21.15</v>
      </c>
      <c r="F30" s="21">
        <f>(E30/100)*'Data &amp; ANOVA'!$S$7</f>
        <v>4.8156173687041171E-2</v>
      </c>
      <c r="G30" s="21">
        <f>'Data &amp; ANOVA'!$S$7-F30</f>
        <v>0.17953259079069486</v>
      </c>
      <c r="H30" s="21">
        <f t="shared" si="1"/>
        <v>0.23762287257904405</v>
      </c>
      <c r="I30" s="24"/>
      <c r="J30" s="21">
        <v>6</v>
      </c>
      <c r="K30" s="21">
        <v>30.6</v>
      </c>
      <c r="L30" s="21">
        <v>42.7</v>
      </c>
      <c r="M30" s="21">
        <f t="shared" si="2"/>
        <v>36.650000000000006</v>
      </c>
      <c r="N30" s="21">
        <f>(M30/100)*'Data &amp; ANOVA'!$S$7</f>
        <v>8.344793218109027E-2</v>
      </c>
      <c r="O30" s="21">
        <f>'Data &amp; ANOVA'!$S$7-N30</f>
        <v>0.14424083229664575</v>
      </c>
      <c r="P30" s="21">
        <f t="shared" si="3"/>
        <v>0.45649527922094352</v>
      </c>
      <c r="Q30" s="24"/>
      <c r="R30" s="21">
        <v>6</v>
      </c>
      <c r="S30" s="21">
        <v>39.6</v>
      </c>
      <c r="T30" s="21">
        <v>35.700000000000003</v>
      </c>
      <c r="U30" s="21">
        <f t="shared" si="4"/>
        <v>37.650000000000006</v>
      </c>
      <c r="V30" s="21">
        <f>(U30/100)*'Data &amp; ANOVA'!$S$7</f>
        <v>8.5724819825867632E-2</v>
      </c>
      <c r="W30" s="21">
        <f>'Data &amp; ANOVA'!$S$7-V30</f>
        <v>0.1419639446518684</v>
      </c>
      <c r="X30" s="21">
        <f t="shared" si="5"/>
        <v>0.47140601352846251</v>
      </c>
      <c r="Y30" s="24"/>
      <c r="Z30" s="21">
        <v>6</v>
      </c>
      <c r="AA30" s="21">
        <v>39.6</v>
      </c>
      <c r="AB30" s="21">
        <v>40.9</v>
      </c>
      <c r="AC30" s="21">
        <f t="shared" si="6"/>
        <v>40.25</v>
      </c>
      <c r="AD30" s="21">
        <f>(AC30/100)*'Data &amp; ANOVA'!$S$7</f>
        <v>9.1644727702288764E-2</v>
      </c>
      <c r="AE30" s="21">
        <f>'Data &amp; ANOVA'!$S$7-AD30</f>
        <v>0.13604403677544727</v>
      </c>
      <c r="AF30" s="21">
        <f t="shared" si="7"/>
        <v>0.51500099517647135</v>
      </c>
      <c r="AG30" s="24"/>
      <c r="AH30" s="21">
        <v>6</v>
      </c>
      <c r="AI30" s="21">
        <v>42.4</v>
      </c>
      <c r="AJ30" s="21">
        <v>42.7</v>
      </c>
      <c r="AK30" s="21">
        <f t="shared" si="8"/>
        <v>42.55</v>
      </c>
      <c r="AL30" s="21">
        <f>(AK30/100)*'Data &amp; ANOVA'!$S$7</f>
        <v>9.6881569285276678E-2</v>
      </c>
      <c r="AM30" s="21">
        <f>'Data &amp; ANOVA'!$S$7-AL30</f>
        <v>0.13080719519245937</v>
      </c>
      <c r="AN30" s="21">
        <f t="shared" si="9"/>
        <v>0.55425518169332655</v>
      </c>
      <c r="AO30" s="24">
        <v>42.4</v>
      </c>
      <c r="AP30" s="24"/>
    </row>
    <row r="31" spans="1:42" s="15" customFormat="1" x14ac:dyDescent="0.25">
      <c r="A31" s="15">
        <v>7</v>
      </c>
      <c r="B31" s="21">
        <f>A31*'Data &amp; ANOVA'!$U$36</f>
        <v>7.1768421052631552</v>
      </c>
      <c r="C31" s="21">
        <v>21.5</v>
      </c>
      <c r="D31" s="21">
        <v>33.9</v>
      </c>
      <c r="E31" s="21">
        <f t="shared" si="0"/>
        <v>27.7</v>
      </c>
      <c r="F31" s="21">
        <f>(E31/100)*'Data &amp; ANOVA'!$S$7</f>
        <v>6.3069787760332868E-2</v>
      </c>
      <c r="G31" s="21">
        <f>'Data &amp; ANOVA'!$S$7-F31</f>
        <v>0.16461897671740316</v>
      </c>
      <c r="H31" s="21">
        <f t="shared" si="1"/>
        <v>0.32434605682337236</v>
      </c>
      <c r="I31" s="24"/>
      <c r="J31" s="21">
        <v>7</v>
      </c>
      <c r="K31" s="21">
        <v>39.6</v>
      </c>
      <c r="L31" s="21">
        <v>52.1</v>
      </c>
      <c r="M31" s="21">
        <f t="shared" si="2"/>
        <v>45.85</v>
      </c>
      <c r="N31" s="21">
        <f>(M31/100)*'Data &amp; ANOVA'!$S$7</f>
        <v>0.10439529851304198</v>
      </c>
      <c r="O31" s="21">
        <f>'Data &amp; ANOVA'!$S$7-N31</f>
        <v>0.12329346596469405</v>
      </c>
      <c r="P31" s="21">
        <f t="shared" si="3"/>
        <v>0.61341221254109179</v>
      </c>
      <c r="Q31" s="24"/>
      <c r="R31" s="21">
        <v>7</v>
      </c>
      <c r="S31" s="21">
        <v>48.3</v>
      </c>
      <c r="T31" s="21">
        <v>45.7</v>
      </c>
      <c r="U31" s="21">
        <f t="shared" si="4"/>
        <v>47</v>
      </c>
      <c r="V31" s="21">
        <f>(U31/100)*'Data &amp; ANOVA'!$S$7</f>
        <v>0.10701371930453593</v>
      </c>
      <c r="W31" s="21">
        <f>'Data &amp; ANOVA'!$S$7-V31</f>
        <v>0.1206750451732001</v>
      </c>
      <c r="X31" s="21">
        <f t="shared" si="5"/>
        <v>0.63387777210238594</v>
      </c>
      <c r="Y31" s="24"/>
      <c r="Z31" s="21">
        <v>7</v>
      </c>
      <c r="AA31" s="21">
        <v>49.8</v>
      </c>
      <c r="AB31" s="21">
        <v>51.1</v>
      </c>
      <c r="AC31" s="21">
        <f t="shared" si="6"/>
        <v>50.45</v>
      </c>
      <c r="AD31" s="21">
        <f>(AC31/100)*'Data &amp; ANOVA'!$S$7</f>
        <v>0.11486898167901784</v>
      </c>
      <c r="AE31" s="21">
        <f>'Data &amp; ANOVA'!$S$7-AD31</f>
        <v>0.1128197827987182</v>
      </c>
      <c r="AF31" s="21">
        <f t="shared" si="7"/>
        <v>0.7021879252120945</v>
      </c>
      <c r="AG31" s="24"/>
      <c r="AH31" s="21">
        <v>7</v>
      </c>
      <c r="AI31" s="21">
        <v>52.1</v>
      </c>
      <c r="AJ31" s="21">
        <v>53.4</v>
      </c>
      <c r="AK31" s="21">
        <f t="shared" si="8"/>
        <v>52.75</v>
      </c>
      <c r="AL31" s="21">
        <f>(AK31/100)*'Data &amp; ANOVA'!$S$7</f>
        <v>0.12010582326200575</v>
      </c>
      <c r="AM31" s="21">
        <f>'Data &amp; ANOVA'!$S$7-AL31</f>
        <v>0.10758294121573028</v>
      </c>
      <c r="AN31" s="21">
        <f t="shared" si="9"/>
        <v>0.74971753204833957</v>
      </c>
      <c r="AO31" s="24">
        <v>52.1</v>
      </c>
      <c r="AP31" s="24"/>
    </row>
    <row r="32" spans="1:42" s="15" customFormat="1" x14ac:dyDescent="0.25">
      <c r="A32" s="15">
        <v>8</v>
      </c>
      <c r="B32" s="21">
        <f>A32*'Data &amp; ANOVA'!$U$36</f>
        <v>8.2021052631578915</v>
      </c>
      <c r="C32" s="21">
        <v>28.1</v>
      </c>
      <c r="D32" s="21">
        <v>41.5</v>
      </c>
      <c r="E32" s="21">
        <f t="shared" si="0"/>
        <v>34.799999999999997</v>
      </c>
      <c r="F32" s="21">
        <f>(E32/100)*'Data &amp; ANOVA'!$S$7</f>
        <v>7.9235690038252135E-2</v>
      </c>
      <c r="G32" s="21">
        <f>'Data &amp; ANOVA'!$S$7-F32</f>
        <v>0.14845307443948391</v>
      </c>
      <c r="H32" s="21">
        <f t="shared" si="1"/>
        <v>0.42771071705548397</v>
      </c>
      <c r="I32" s="24"/>
      <c r="J32" s="21">
        <v>8</v>
      </c>
      <c r="K32" s="21">
        <v>48.7</v>
      </c>
      <c r="L32" s="21">
        <v>62.4</v>
      </c>
      <c r="M32" s="21">
        <f t="shared" si="2"/>
        <v>55.55</v>
      </c>
      <c r="N32" s="21">
        <f>(M32/100)*'Data &amp; ANOVA'!$S$7</f>
        <v>0.12648110866738235</v>
      </c>
      <c r="O32" s="21">
        <f>'Data &amp; ANOVA'!$S$7-N32</f>
        <v>0.10120765581035368</v>
      </c>
      <c r="P32" s="21">
        <f t="shared" si="3"/>
        <v>0.81080522402817756</v>
      </c>
      <c r="Q32" s="24"/>
      <c r="R32" s="21">
        <v>8</v>
      </c>
      <c r="S32" s="21">
        <v>56.7</v>
      </c>
      <c r="T32" s="21">
        <v>55.7</v>
      </c>
      <c r="U32" s="21">
        <f t="shared" si="4"/>
        <v>56.2</v>
      </c>
      <c r="V32" s="21">
        <f>(U32/100)*'Data &amp; ANOVA'!$S$7</f>
        <v>0.12796108563648767</v>
      </c>
      <c r="W32" s="21">
        <f>'Data &amp; ANOVA'!$S$7-V32</f>
        <v>9.9727678841248363E-2</v>
      </c>
      <c r="X32" s="21">
        <f t="shared" si="5"/>
        <v>0.82453586827210756</v>
      </c>
      <c r="Y32" s="24"/>
      <c r="Z32" s="21">
        <v>8</v>
      </c>
      <c r="AA32" s="21">
        <v>59.8</v>
      </c>
      <c r="AB32" s="21">
        <v>60.8</v>
      </c>
      <c r="AC32" s="21">
        <f t="shared" si="6"/>
        <v>60.3</v>
      </c>
      <c r="AD32" s="21">
        <f>(AC32/100)*'Data &amp; ANOVA'!$S$7</f>
        <v>0.13729632498007482</v>
      </c>
      <c r="AE32" s="21">
        <f>'Data &amp; ANOVA'!$S$7-AD32</f>
        <v>9.0392439497661209E-2</v>
      </c>
      <c r="AF32" s="21">
        <f t="shared" si="7"/>
        <v>0.92381899829494651</v>
      </c>
      <c r="AG32" s="24"/>
      <c r="AH32" s="21">
        <v>8</v>
      </c>
      <c r="AI32" s="21">
        <v>61.1</v>
      </c>
      <c r="AJ32" s="21">
        <v>62.9</v>
      </c>
      <c r="AK32" s="21">
        <f t="shared" si="8"/>
        <v>62</v>
      </c>
      <c r="AL32" s="21">
        <f>(AK32/100)*'Data &amp; ANOVA'!$S$7</f>
        <v>0.14116703397619634</v>
      </c>
      <c r="AM32" s="21">
        <f>'Data &amp; ANOVA'!$S$7-AL32</f>
        <v>8.652173050153969E-2</v>
      </c>
      <c r="AN32" s="21">
        <f t="shared" si="9"/>
        <v>0.9675840262617057</v>
      </c>
      <c r="AO32" s="24">
        <v>61.1</v>
      </c>
      <c r="AP32" s="24"/>
    </row>
    <row r="33" spans="1:42" s="15" customFormat="1" x14ac:dyDescent="0.25">
      <c r="A33" s="15">
        <v>9</v>
      </c>
      <c r="B33" s="21">
        <f>A33*'Data &amp; ANOVA'!$U$36</f>
        <v>9.2273684210526277</v>
      </c>
      <c r="C33" s="21">
        <v>34.5</v>
      </c>
      <c r="D33" s="21">
        <v>48.1</v>
      </c>
      <c r="E33" s="21">
        <f t="shared" si="0"/>
        <v>41.3</v>
      </c>
      <c r="F33" s="21">
        <f>(E33/100)*'Data &amp; ANOVA'!$S$7</f>
        <v>9.4035459729304979E-2</v>
      </c>
      <c r="G33" s="21">
        <f>'Data &amp; ANOVA'!$S$7-F33</f>
        <v>0.13365330474843107</v>
      </c>
      <c r="H33" s="21">
        <f t="shared" si="1"/>
        <v>0.53273045915404049</v>
      </c>
      <c r="I33" s="24"/>
      <c r="J33" s="21">
        <v>9</v>
      </c>
      <c r="K33" s="21">
        <v>57.2</v>
      </c>
      <c r="L33" s="21">
        <v>72.099999999999994</v>
      </c>
      <c r="M33" s="21">
        <f t="shared" si="2"/>
        <v>64.650000000000006</v>
      </c>
      <c r="N33" s="21">
        <f>(M33/100)*'Data &amp; ANOVA'!$S$7</f>
        <v>0.14720078623485636</v>
      </c>
      <c r="O33" s="21">
        <f>'Data &amp; ANOVA'!$S$7-N33</f>
        <v>8.0487978242879676E-2</v>
      </c>
      <c r="P33" s="21">
        <f t="shared" si="3"/>
        <v>1.0398717936455097</v>
      </c>
      <c r="Q33" s="24"/>
      <c r="R33" s="21">
        <v>9</v>
      </c>
      <c r="S33" s="21">
        <v>65.2</v>
      </c>
      <c r="T33" s="21">
        <v>65.7</v>
      </c>
      <c r="U33" s="21">
        <f t="shared" si="4"/>
        <v>65.45</v>
      </c>
      <c r="V33" s="21">
        <f>(U33/100)*'Data &amp; ANOVA'!$S$7</f>
        <v>0.14902229635067826</v>
      </c>
      <c r="W33" s="21">
        <f>'Data &amp; ANOVA'!$S$7-V33</f>
        <v>7.866646812705777E-2</v>
      </c>
      <c r="X33" s="21">
        <f t="shared" si="5"/>
        <v>1.0617621354408293</v>
      </c>
      <c r="Y33" s="24"/>
      <c r="Z33" s="21">
        <v>9</v>
      </c>
      <c r="AA33" s="21">
        <v>68.7</v>
      </c>
      <c r="AB33" s="21">
        <v>70.5</v>
      </c>
      <c r="AC33" s="21">
        <f t="shared" si="6"/>
        <v>69.599999999999994</v>
      </c>
      <c r="AD33" s="21">
        <f>(AC33/100)*'Data &amp; ANOVA'!$S$7</f>
        <v>0.15847138007650427</v>
      </c>
      <c r="AE33" s="21">
        <f>'Data &amp; ANOVA'!$S$7-AD33</f>
        <v>6.9217384401231763E-2</v>
      </c>
      <c r="AF33" s="21">
        <f t="shared" si="7"/>
        <v>1.1907275775759152</v>
      </c>
      <c r="AG33" s="24"/>
      <c r="AH33" s="21">
        <v>9</v>
      </c>
      <c r="AI33" s="21">
        <v>69.3</v>
      </c>
      <c r="AJ33" s="21">
        <v>72.099999999999994</v>
      </c>
      <c r="AK33" s="21">
        <f t="shared" si="8"/>
        <v>70.699999999999989</v>
      </c>
      <c r="AL33" s="21">
        <f>(AK33/100)*'Data &amp; ANOVA'!$S$7</f>
        <v>0.16097595648575935</v>
      </c>
      <c r="AM33" s="21">
        <f>'Data &amp; ANOVA'!$S$7-AL33</f>
        <v>6.671280799197668E-2</v>
      </c>
      <c r="AN33" s="21">
        <f t="shared" si="9"/>
        <v>1.2275826699650694</v>
      </c>
      <c r="AO33" s="24">
        <v>69.3</v>
      </c>
      <c r="AP33" s="24"/>
    </row>
    <row r="34" spans="1:42" s="15" customFormat="1" x14ac:dyDescent="0.25">
      <c r="A34" s="15">
        <v>10</v>
      </c>
      <c r="B34" s="21">
        <f>A34*'Data &amp; ANOVA'!$U$36</f>
        <v>10.252631578947364</v>
      </c>
      <c r="C34" s="21">
        <v>42.1</v>
      </c>
      <c r="D34" s="21">
        <v>55.7</v>
      </c>
      <c r="E34" s="21">
        <f t="shared" si="0"/>
        <v>48.900000000000006</v>
      </c>
      <c r="F34" s="21">
        <f>(E34/100)*'Data &amp; ANOVA'!$S$7</f>
        <v>0.11133980582961293</v>
      </c>
      <c r="G34" s="21">
        <f>'Data &amp; ANOVA'!$S$7-F34</f>
        <v>0.1163489586481231</v>
      </c>
      <c r="H34" s="21">
        <f t="shared" si="1"/>
        <v>0.67138568877843274</v>
      </c>
      <c r="I34" s="24"/>
      <c r="J34" s="21">
        <v>10</v>
      </c>
      <c r="K34" s="21">
        <v>66.3</v>
      </c>
      <c r="L34" s="21">
        <v>81.2</v>
      </c>
      <c r="M34" s="21">
        <f t="shared" si="2"/>
        <v>73.75</v>
      </c>
      <c r="N34" s="21">
        <f>(M34/100)*'Data &amp; ANOVA'!$S$7</f>
        <v>0.16792046380233033</v>
      </c>
      <c r="O34" s="21">
        <f>'Data &amp; ANOVA'!$S$7-N34</f>
        <v>5.97683006754057E-2</v>
      </c>
      <c r="P34" s="21">
        <f t="shared" si="3"/>
        <v>1.3375041969504589</v>
      </c>
      <c r="Q34" s="24"/>
      <c r="R34" s="21">
        <v>10</v>
      </c>
      <c r="S34" s="21">
        <v>72.099999999999994</v>
      </c>
      <c r="T34" s="21">
        <v>74.5</v>
      </c>
      <c r="U34" s="21">
        <f t="shared" si="4"/>
        <v>73.3</v>
      </c>
      <c r="V34" s="21">
        <f>(U34/100)*'Data &amp; ANOVA'!$S$7</f>
        <v>0.16689586436218051</v>
      </c>
      <c r="W34" s="21">
        <f>'Data &amp; ANOVA'!$S$7-V34</f>
        <v>6.079290011555552E-2</v>
      </c>
      <c r="X34" s="21">
        <f t="shared" si="5"/>
        <v>1.319506120248304</v>
      </c>
      <c r="Y34" s="24"/>
      <c r="Z34" s="21">
        <v>10</v>
      </c>
      <c r="AA34" s="21">
        <v>76.7</v>
      </c>
      <c r="AB34" s="21">
        <v>78.5</v>
      </c>
      <c r="AC34" s="21">
        <f t="shared" si="6"/>
        <v>77.599999999999994</v>
      </c>
      <c r="AD34" s="21">
        <f>(AC34/100)*'Data &amp; ANOVA'!$S$7</f>
        <v>0.17668648123472314</v>
      </c>
      <c r="AE34" s="21">
        <f>'Data &amp; ANOVA'!$S$7-AD34</f>
        <v>5.1002283243012897E-2</v>
      </c>
      <c r="AF34" s="21">
        <f t="shared" si="7"/>
        <v>1.4961092271270966</v>
      </c>
      <c r="AG34" s="24"/>
      <c r="AH34" s="23">
        <v>10</v>
      </c>
      <c r="AI34" s="23">
        <v>77.400000000000006</v>
      </c>
      <c r="AJ34" s="23">
        <v>80.3</v>
      </c>
      <c r="AK34" s="23">
        <f t="shared" si="8"/>
        <v>78.849999999999994</v>
      </c>
      <c r="AL34" s="23">
        <f>(AK34/100)*'Data &amp; ANOVA'!$S$7</f>
        <v>0.17953259079069486</v>
      </c>
      <c r="AM34" s="23">
        <f>'Data &amp; ANOVA'!$S$7-AL34</f>
        <v>4.8156173687041171E-2</v>
      </c>
      <c r="AN34" s="23">
        <f t="shared" si="9"/>
        <v>1.5535302804958044</v>
      </c>
      <c r="AO34" s="24">
        <v>77.400000000000006</v>
      </c>
      <c r="AP34" s="24"/>
    </row>
    <row r="35" spans="1:42" s="15" customFormat="1" x14ac:dyDescent="0.25">
      <c r="A35" s="15">
        <v>11</v>
      </c>
      <c r="B35" s="21">
        <f>A35*'Data &amp; ANOVA'!$U$36</f>
        <v>11.2778947368421</v>
      </c>
      <c r="C35" s="21">
        <v>49.6</v>
      </c>
      <c r="D35" s="21">
        <v>63</v>
      </c>
      <c r="E35" s="21">
        <f t="shared" si="0"/>
        <v>56.3</v>
      </c>
      <c r="F35" s="21">
        <f>(E35/100)*'Data &amp; ANOVA'!$S$7</f>
        <v>0.12818877440096538</v>
      </c>
      <c r="G35" s="21">
        <f>'Data &amp; ANOVA'!$S$7-F35</f>
        <v>9.9499990076770656E-2</v>
      </c>
      <c r="H35" s="21">
        <f t="shared" si="1"/>
        <v>0.82782208388654677</v>
      </c>
      <c r="I35" s="24"/>
      <c r="J35" s="23">
        <v>11</v>
      </c>
      <c r="K35" s="23">
        <v>74.2</v>
      </c>
      <c r="L35" s="23">
        <v>89</v>
      </c>
      <c r="M35" s="23">
        <f t="shared" si="2"/>
        <v>81.599999999999994</v>
      </c>
      <c r="N35" s="23">
        <f>(M35/100)*'Data &amp; ANOVA'!$S$7</f>
        <v>0.18579403181383258</v>
      </c>
      <c r="O35" s="23">
        <f>'Data &amp; ANOVA'!$S$7-N35</f>
        <v>4.189473266390345E-2</v>
      </c>
      <c r="P35" s="23">
        <f t="shared" si="3"/>
        <v>1.6928195213731509</v>
      </c>
      <c r="Q35" s="24"/>
      <c r="R35" s="23">
        <v>11</v>
      </c>
      <c r="S35" s="23">
        <v>79.2</v>
      </c>
      <c r="T35" s="23">
        <v>83.3</v>
      </c>
      <c r="U35" s="23">
        <f t="shared" si="4"/>
        <v>81.25</v>
      </c>
      <c r="V35" s="23">
        <f>(U35/100)*'Data &amp; ANOVA'!$S$7</f>
        <v>0.18499712113816053</v>
      </c>
      <c r="W35" s="23">
        <f>'Data &amp; ANOVA'!$S$7-V35</f>
        <v>4.2691643339575508E-2</v>
      </c>
      <c r="X35" s="23">
        <f t="shared" si="5"/>
        <v>1.6729759332380878</v>
      </c>
      <c r="Y35" s="24"/>
      <c r="Z35" s="23">
        <v>11</v>
      </c>
      <c r="AA35" s="23">
        <v>84.3</v>
      </c>
      <c r="AB35" s="23">
        <v>85.9</v>
      </c>
      <c r="AC35" s="23">
        <f t="shared" si="6"/>
        <v>85.1</v>
      </c>
      <c r="AD35" s="23">
        <f>(AC35/100)*'Data &amp; ANOVA'!$S$7</f>
        <v>0.19376313857055336</v>
      </c>
      <c r="AE35" s="23">
        <f>'Data &amp; ANOVA'!$S$7-AD35</f>
        <v>3.3925625907182677E-2</v>
      </c>
      <c r="AF35" s="23">
        <f t="shared" si="7"/>
        <v>1.9038089730366776</v>
      </c>
      <c r="AG35" s="24"/>
      <c r="AH35" s="23">
        <v>11</v>
      </c>
      <c r="AI35" s="23">
        <v>83.8</v>
      </c>
      <c r="AJ35" s="23">
        <v>87.9</v>
      </c>
      <c r="AK35" s="23">
        <f t="shared" si="8"/>
        <v>85.85</v>
      </c>
      <c r="AL35" s="23">
        <f>(AK35/100)*'Data &amp; ANOVA'!$S$7</f>
        <v>0.19547080430413638</v>
      </c>
      <c r="AM35" s="23">
        <f>'Data &amp; ANOVA'!$S$7-AL35</f>
        <v>3.2217960173599652E-2</v>
      </c>
      <c r="AN35" s="23">
        <f t="shared" si="9"/>
        <v>1.9554555618988447</v>
      </c>
      <c r="AO35" s="24">
        <v>83.8</v>
      </c>
      <c r="AP35" s="24"/>
    </row>
    <row r="36" spans="1:42" s="15" customFormat="1" x14ac:dyDescent="0.25">
      <c r="A36" s="15">
        <v>12</v>
      </c>
      <c r="B36" s="21">
        <f>A36*'Data &amp; ANOVA'!$U$36</f>
        <v>12.303157894736838</v>
      </c>
      <c r="C36" s="21">
        <v>56</v>
      </c>
      <c r="D36" s="21">
        <v>70.3</v>
      </c>
      <c r="E36" s="21">
        <f t="shared" si="0"/>
        <v>63.15</v>
      </c>
      <c r="F36" s="21">
        <f>(E36/100)*'Data &amp; ANOVA'!$S$7</f>
        <v>0.14378545476769031</v>
      </c>
      <c r="G36" s="21">
        <f>'Data &amp; ANOVA'!$S$7-F36</f>
        <v>8.3903309710045726E-2</v>
      </c>
      <c r="H36" s="21">
        <f t="shared" si="1"/>
        <v>0.99831456735274582</v>
      </c>
      <c r="I36" s="24"/>
      <c r="J36" s="23">
        <v>12</v>
      </c>
      <c r="K36" s="23">
        <v>81.8</v>
      </c>
      <c r="L36" s="23">
        <v>97.2</v>
      </c>
      <c r="M36" s="23">
        <f t="shared" si="2"/>
        <v>89.5</v>
      </c>
      <c r="N36" s="23">
        <f>(M36/100)*'Data &amp; ANOVA'!$S$7</f>
        <v>0.20378144420757374</v>
      </c>
      <c r="O36" s="23">
        <f>'Data &amp; ANOVA'!$S$7-N36</f>
        <v>2.3907320270162291E-2</v>
      </c>
      <c r="P36" s="23">
        <f t="shared" si="3"/>
        <v>2.2537949288246133</v>
      </c>
      <c r="Q36" s="24"/>
      <c r="R36" s="23">
        <v>12</v>
      </c>
      <c r="S36" s="23">
        <v>85.6</v>
      </c>
      <c r="T36" s="23">
        <v>90.9</v>
      </c>
      <c r="U36" s="23">
        <f t="shared" si="4"/>
        <v>88.25</v>
      </c>
      <c r="V36" s="23">
        <f>(U36/100)*'Data &amp; ANOVA'!$S$7</f>
        <v>0.20093533465160204</v>
      </c>
      <c r="W36" s="23">
        <f>'Data &amp; ANOVA'!$S$7-V36</f>
        <v>2.675342982613399E-2</v>
      </c>
      <c r="X36" s="23">
        <f t="shared" si="5"/>
        <v>2.1403164450643395</v>
      </c>
      <c r="Y36" s="24"/>
      <c r="Z36" s="23">
        <v>12</v>
      </c>
      <c r="AA36" s="23">
        <v>90.7</v>
      </c>
      <c r="AB36" s="23">
        <v>92.5</v>
      </c>
      <c r="AC36" s="23">
        <f t="shared" si="6"/>
        <v>91.6</v>
      </c>
      <c r="AD36" s="23">
        <f>(AC36/100)*'Data &amp; ANOVA'!$S$7</f>
        <v>0.2085629082616062</v>
      </c>
      <c r="AE36" s="23">
        <f>'Data &amp; ANOVA'!$S$7-AD36</f>
        <v>1.9125856216129833E-2</v>
      </c>
      <c r="AF36" s="23">
        <f t="shared" si="7"/>
        <v>2.476938480138823</v>
      </c>
      <c r="AG36" s="24"/>
      <c r="AH36" s="23">
        <v>12</v>
      </c>
      <c r="AI36" s="23">
        <v>89.7</v>
      </c>
      <c r="AJ36" s="23">
        <v>94.3</v>
      </c>
      <c r="AK36" s="23">
        <f t="shared" si="8"/>
        <v>92</v>
      </c>
      <c r="AL36" s="23">
        <f>(AK36/100)*'Data &amp; ANOVA'!$S$7</f>
        <v>0.20947366331951717</v>
      </c>
      <c r="AM36" s="23">
        <f>'Data &amp; ANOVA'!$S$7-AL36</f>
        <v>1.8215101158218866E-2</v>
      </c>
      <c r="AN36" s="23">
        <f t="shared" si="9"/>
        <v>2.5257286443082565</v>
      </c>
      <c r="AO36" s="24">
        <v>89.7</v>
      </c>
      <c r="AP36" s="24"/>
    </row>
    <row r="37" spans="1:42" s="15" customFormat="1" x14ac:dyDescent="0.25">
      <c r="A37" s="15">
        <v>13</v>
      </c>
      <c r="B37" s="21">
        <f>A37*'Data &amp; ANOVA'!$U$36</f>
        <v>13.328421052631574</v>
      </c>
      <c r="C37" s="21">
        <v>62.7</v>
      </c>
      <c r="D37" s="21">
        <v>75.099999999999994</v>
      </c>
      <c r="E37" s="21">
        <f t="shared" si="0"/>
        <v>68.900000000000006</v>
      </c>
      <c r="F37" s="21">
        <f>(E37/100)*'Data &amp; ANOVA'!$S$7</f>
        <v>0.15687755872516013</v>
      </c>
      <c r="G37" s="21">
        <f>'Data &amp; ANOVA'!$S$7-F37</f>
        <v>7.0811205752575906E-2</v>
      </c>
      <c r="H37" s="21">
        <f t="shared" si="1"/>
        <v>1.1679623668029029</v>
      </c>
      <c r="I37" s="24"/>
      <c r="J37" s="23">
        <v>13</v>
      </c>
      <c r="K37" s="23">
        <v>89.3</v>
      </c>
      <c r="L37" s="23">
        <v>100</v>
      </c>
      <c r="M37" s="23">
        <f t="shared" si="2"/>
        <v>94.65</v>
      </c>
      <c r="N37" s="23">
        <f>(M37/100)*'Data &amp; ANOVA'!$S$7</f>
        <v>0.21550741557817715</v>
      </c>
      <c r="O37" s="23">
        <f>'Data &amp; ANOVA'!$S$7-N37</f>
        <v>1.218134889955888E-2</v>
      </c>
      <c r="P37" s="23">
        <f t="shared" si="3"/>
        <v>2.928073625080176</v>
      </c>
      <c r="Q37" s="24"/>
      <c r="R37" s="23">
        <v>13</v>
      </c>
      <c r="S37" s="23">
        <v>91.8</v>
      </c>
      <c r="T37" s="23">
        <v>98.1</v>
      </c>
      <c r="U37" s="23">
        <f t="shared" si="4"/>
        <v>94.949999999999989</v>
      </c>
      <c r="V37" s="23">
        <f>(U37/100)*'Data &amp; ANOVA'!$S$7</f>
        <v>0.21619048187161033</v>
      </c>
      <c r="W37" s="23">
        <f>'Data &amp; ANOVA'!$S$7-V37</f>
        <v>1.1498282606125704E-2</v>
      </c>
      <c r="X37" s="23">
        <f t="shared" si="5"/>
        <v>2.9847814423672365</v>
      </c>
      <c r="Y37" s="24"/>
      <c r="Z37" s="23">
        <v>13</v>
      </c>
      <c r="AA37" s="23">
        <v>96.9</v>
      </c>
      <c r="AB37" s="23">
        <v>98.7</v>
      </c>
      <c r="AC37" s="23">
        <f t="shared" si="6"/>
        <v>97.800000000000011</v>
      </c>
      <c r="AD37" s="23">
        <f>(AC37/100)*'Data &amp; ANOVA'!$S$7</f>
        <v>0.22267961165922587</v>
      </c>
      <c r="AE37" s="23">
        <f>'Data &amp; ANOVA'!$S$7-AD37</f>
        <v>5.0091528185101653E-3</v>
      </c>
      <c r="AF37" s="23">
        <f t="shared" si="7"/>
        <v>3.8167128256238265</v>
      </c>
      <c r="AG37" s="24"/>
      <c r="AH37" s="23">
        <v>13</v>
      </c>
      <c r="AI37" s="23">
        <v>95.3</v>
      </c>
      <c r="AJ37" s="23">
        <v>100</v>
      </c>
      <c r="AK37" s="23">
        <f t="shared" si="8"/>
        <v>97.65</v>
      </c>
      <c r="AL37" s="23">
        <f>(AK37/100)*'Data &amp; ANOVA'!$S$7</f>
        <v>0.22233807851250925</v>
      </c>
      <c r="AM37" s="23">
        <f>'Data &amp; ANOVA'!$S$7-AL37</f>
        <v>5.3506859652267813E-3</v>
      </c>
      <c r="AN37" s="23">
        <f t="shared" si="9"/>
        <v>3.7507548578320264</v>
      </c>
      <c r="AO37" s="24">
        <v>95.3</v>
      </c>
      <c r="AP37" s="24"/>
    </row>
    <row r="38" spans="1:42" s="15" customFormat="1" x14ac:dyDescent="0.25">
      <c r="A38" s="15">
        <v>14</v>
      </c>
      <c r="B38" s="21">
        <f>A38*'Data &amp; ANOVA'!$U$36</f>
        <v>14.35368421052631</v>
      </c>
      <c r="C38" s="21">
        <v>68.400000000000006</v>
      </c>
      <c r="D38" s="21">
        <v>82.4</v>
      </c>
      <c r="E38" s="21">
        <f t="shared" si="0"/>
        <v>75.400000000000006</v>
      </c>
      <c r="F38" s="21">
        <f>(E38/100)*'Data &amp; ANOVA'!$S$7</f>
        <v>0.17167732841621297</v>
      </c>
      <c r="G38" s="21">
        <f>'Data &amp; ANOVA'!$S$7-F38</f>
        <v>5.6011436061523062E-2</v>
      </c>
      <c r="H38" s="21">
        <f t="shared" si="1"/>
        <v>1.4024237430497744</v>
      </c>
      <c r="I38" s="24"/>
      <c r="J38" s="23">
        <v>14</v>
      </c>
      <c r="K38" s="23">
        <v>96</v>
      </c>
      <c r="L38" s="23"/>
      <c r="M38" s="23">
        <f t="shared" si="2"/>
        <v>96</v>
      </c>
      <c r="N38" s="23">
        <f>(M38/100)*'Data &amp; ANOVA'!$S$7</f>
        <v>0.21858121389862659</v>
      </c>
      <c r="O38" s="23">
        <f>'Data &amp; ANOVA'!$S$7-N38</f>
        <v>9.1075505791094469E-3</v>
      </c>
      <c r="P38" s="23">
        <f t="shared" si="3"/>
        <v>3.2188758248682001</v>
      </c>
      <c r="Q38" s="24"/>
      <c r="R38" s="23">
        <v>14</v>
      </c>
      <c r="S38" s="23">
        <v>96.6</v>
      </c>
      <c r="T38" s="23">
        <v>100</v>
      </c>
      <c r="U38" s="23">
        <f t="shared" si="4"/>
        <v>98.3</v>
      </c>
      <c r="V38" s="23">
        <f>(U38/100)*'Data &amp; ANOVA'!$S$7</f>
        <v>0.22381805548161451</v>
      </c>
      <c r="W38" s="23">
        <f>'Data &amp; ANOVA'!$S$7-V38</f>
        <v>3.8707089961215191E-3</v>
      </c>
      <c r="X38" s="23">
        <f t="shared" si="5"/>
        <v>4.073541434592336</v>
      </c>
      <c r="Y38" s="24"/>
      <c r="Z38" s="23">
        <v>14</v>
      </c>
      <c r="AA38" s="23">
        <v>100</v>
      </c>
      <c r="AB38" s="23">
        <v>100</v>
      </c>
      <c r="AC38" s="23">
        <f t="shared" si="6"/>
        <v>100</v>
      </c>
      <c r="AD38" s="23">
        <f>(AC38/100)*'Data &amp; ANOVA'!$S$7</f>
        <v>0.22768876447773603</v>
      </c>
      <c r="AE38" s="23">
        <f>'Data &amp; ANOVA'!$S$7-AD38</f>
        <v>0</v>
      </c>
      <c r="AF38" s="23" t="e">
        <f t="shared" si="7"/>
        <v>#DIV/0!</v>
      </c>
      <c r="AG38" s="24"/>
      <c r="AH38" s="23">
        <v>14</v>
      </c>
      <c r="AI38" s="23">
        <v>100</v>
      </c>
      <c r="AJ38" s="23"/>
      <c r="AK38" s="23">
        <f t="shared" si="8"/>
        <v>100</v>
      </c>
      <c r="AL38" s="23">
        <f>(AK38/100)*'Data &amp; ANOVA'!$S$7</f>
        <v>0.22768876447773603</v>
      </c>
      <c r="AM38" s="23">
        <f>'Data &amp; ANOVA'!$S$7-AL38</f>
        <v>0</v>
      </c>
      <c r="AN38" s="23" t="e">
        <f t="shared" si="9"/>
        <v>#DIV/0!</v>
      </c>
      <c r="AO38" s="24">
        <v>100</v>
      </c>
      <c r="AP38" s="24"/>
    </row>
    <row r="39" spans="1:42" s="15" customFormat="1" x14ac:dyDescent="0.25">
      <c r="A39" s="15">
        <v>15</v>
      </c>
      <c r="B39" s="23">
        <f>A39*'Data &amp; ANOVA'!$U$36</f>
        <v>15.378947368421047</v>
      </c>
      <c r="C39" s="23">
        <v>74.8</v>
      </c>
      <c r="D39" s="23">
        <v>88.7</v>
      </c>
      <c r="E39" s="23">
        <f t="shared" si="0"/>
        <v>81.75</v>
      </c>
      <c r="F39" s="23">
        <f>(E39/100)*'Data &amp; ANOVA'!$S$7</f>
        <v>0.1861355649605492</v>
      </c>
      <c r="G39" s="23">
        <f>'Data &amp; ANOVA'!$S$7-F39</f>
        <v>4.1553199517186834E-2</v>
      </c>
      <c r="H39" s="23">
        <f t="shared" si="1"/>
        <v>1.7010051059595905</v>
      </c>
      <c r="I39" s="24"/>
      <c r="J39" s="23">
        <v>15</v>
      </c>
      <c r="K39" s="23">
        <v>100</v>
      </c>
      <c r="L39" s="23"/>
      <c r="M39" s="23">
        <f t="shared" si="2"/>
        <v>100</v>
      </c>
      <c r="N39" s="23">
        <f>(M39/100)*'Data &amp; ANOVA'!$S$7</f>
        <v>0.22768876447773603</v>
      </c>
      <c r="O39" s="23">
        <f>'Data &amp; ANOVA'!$S$7-N39</f>
        <v>0</v>
      </c>
      <c r="P39" s="23" t="e">
        <f t="shared" si="3"/>
        <v>#DIV/0!</v>
      </c>
      <c r="Q39" s="24"/>
      <c r="R39" s="23">
        <v>15</v>
      </c>
      <c r="S39" s="23">
        <v>100</v>
      </c>
      <c r="T39" s="23"/>
      <c r="U39" s="23">
        <f t="shared" si="4"/>
        <v>100</v>
      </c>
      <c r="V39" s="23">
        <f>(U39/100)*'Data &amp; ANOVA'!$S$7</f>
        <v>0.22768876447773603</v>
      </c>
      <c r="W39" s="23">
        <f>'Data &amp; ANOVA'!$S$7-V39</f>
        <v>0</v>
      </c>
      <c r="X39" s="23" t="e">
        <f t="shared" si="5"/>
        <v>#DIV/0!</v>
      </c>
      <c r="Y39" s="24"/>
      <c r="Z39" s="29"/>
      <c r="AA39" s="29"/>
      <c r="AB39" s="29"/>
      <c r="AC39" s="29"/>
      <c r="AD39" s="29"/>
      <c r="AE39" s="29"/>
      <c r="AF39" s="29"/>
      <c r="AG39" s="24"/>
      <c r="AH39" s="29"/>
      <c r="AI39" s="29"/>
      <c r="AJ39" s="29"/>
      <c r="AK39" s="29"/>
      <c r="AL39" s="29"/>
      <c r="AM39" s="29"/>
      <c r="AN39" s="29"/>
      <c r="AO39" s="24"/>
      <c r="AP39" s="24"/>
    </row>
    <row r="40" spans="1:42" s="15" customFormat="1" x14ac:dyDescent="0.25">
      <c r="A40" s="15">
        <v>16</v>
      </c>
      <c r="B40" s="23">
        <f>A40*'Data &amp; ANOVA'!$U$36</f>
        <v>16.404210526315783</v>
      </c>
      <c r="C40" s="23">
        <v>81.5</v>
      </c>
      <c r="D40" s="23">
        <v>94.2</v>
      </c>
      <c r="E40" s="23">
        <f t="shared" si="0"/>
        <v>87.85</v>
      </c>
      <c r="F40" s="23">
        <f>(E40/100)*'Data &amp; ANOVA'!$S$7</f>
        <v>0.2000245795936911</v>
      </c>
      <c r="G40" s="23">
        <f>'Data &amp; ANOVA'!$S$7-F40</f>
        <v>2.7664184884044929E-2</v>
      </c>
      <c r="H40" s="23">
        <f t="shared" si="1"/>
        <v>2.107841016201534</v>
      </c>
      <c r="I40" s="24"/>
      <c r="J40" s="29"/>
      <c r="K40" s="29"/>
      <c r="L40" s="29"/>
      <c r="M40" s="29"/>
      <c r="N40" s="29"/>
      <c r="O40" s="29"/>
      <c r="P40" s="29"/>
      <c r="Q40" s="24"/>
      <c r="R40" s="29"/>
      <c r="S40" s="29"/>
      <c r="T40" s="29"/>
      <c r="U40" s="29"/>
      <c r="V40" s="29"/>
      <c r="W40" s="29"/>
      <c r="X40" s="29"/>
      <c r="Y40" s="24"/>
      <c r="Z40" s="29"/>
      <c r="AA40" s="29"/>
      <c r="AB40" s="29"/>
      <c r="AC40" s="29"/>
      <c r="AD40" s="29"/>
      <c r="AE40" s="29"/>
      <c r="AF40" s="29"/>
      <c r="AG40" s="24"/>
      <c r="AH40" s="29"/>
      <c r="AI40" s="29"/>
      <c r="AJ40" s="29"/>
      <c r="AK40" s="29"/>
      <c r="AL40" s="29"/>
      <c r="AM40" s="29"/>
      <c r="AN40" s="29"/>
      <c r="AO40" s="24"/>
      <c r="AP40" s="24"/>
    </row>
    <row r="41" spans="1:42" s="15" customFormat="1" x14ac:dyDescent="0.25">
      <c r="A41" s="15">
        <v>17</v>
      </c>
      <c r="B41" s="23">
        <f>A41*'Data &amp; ANOVA'!$U$36</f>
        <v>17.429473684210521</v>
      </c>
      <c r="C41" s="23">
        <v>87.2</v>
      </c>
      <c r="D41" s="23">
        <v>99</v>
      </c>
      <c r="E41" s="23">
        <f t="shared" si="0"/>
        <v>93.1</v>
      </c>
      <c r="F41" s="23">
        <f>(E41/100)*'Data &amp; ANOVA'!$S$7</f>
        <v>0.21197823972877222</v>
      </c>
      <c r="G41" s="23">
        <f>'Data &amp; ANOVA'!$S$7-F41</f>
        <v>1.5710524748963811E-2</v>
      </c>
      <c r="H41" s="23">
        <f t="shared" si="1"/>
        <v>2.6736487743848762</v>
      </c>
      <c r="I41" s="24"/>
      <c r="J41" s="29"/>
      <c r="K41" s="29"/>
      <c r="L41" s="29"/>
      <c r="M41" s="29"/>
      <c r="N41" s="29"/>
      <c r="O41" s="29"/>
      <c r="P41" s="29"/>
      <c r="Q41" s="24"/>
      <c r="R41" s="29"/>
      <c r="S41" s="29"/>
      <c r="T41" s="29"/>
      <c r="U41" s="29"/>
      <c r="V41" s="29"/>
      <c r="W41" s="29"/>
      <c r="X41" s="29"/>
      <c r="Y41" s="24"/>
      <c r="Z41" s="29"/>
      <c r="AA41" s="29"/>
      <c r="AB41" s="29"/>
      <c r="AC41" s="29"/>
      <c r="AD41" s="29"/>
      <c r="AE41" s="29"/>
      <c r="AF41" s="29"/>
      <c r="AG41" s="24"/>
      <c r="AH41" s="29"/>
      <c r="AI41" s="29"/>
      <c r="AJ41" s="29"/>
      <c r="AK41" s="29"/>
      <c r="AL41" s="29"/>
      <c r="AM41" s="29"/>
      <c r="AN41" s="29"/>
      <c r="AO41" s="24"/>
      <c r="AP41" s="24"/>
    </row>
    <row r="42" spans="1:42" s="15" customFormat="1" x14ac:dyDescent="0.25">
      <c r="A42" s="15">
        <v>18</v>
      </c>
      <c r="B42" s="23">
        <f>A42*'Data &amp; ANOVA'!$U$36</f>
        <v>18.454736842105255</v>
      </c>
      <c r="C42" s="23">
        <v>92.7</v>
      </c>
      <c r="D42" s="23">
        <v>100</v>
      </c>
      <c r="E42" s="23">
        <f t="shared" si="0"/>
        <v>96.35</v>
      </c>
      <c r="F42" s="23">
        <f>(E42/100)*'Data &amp; ANOVA'!$S$7</f>
        <v>0.21937812457429864</v>
      </c>
      <c r="G42" s="23">
        <f>'Data &amp; ANOVA'!$S$7-F42</f>
        <v>8.310639903437389E-3</v>
      </c>
      <c r="H42" s="23">
        <f t="shared" si="1"/>
        <v>3.3104430183936882</v>
      </c>
      <c r="I42" s="24"/>
      <c r="J42" s="29"/>
      <c r="K42" s="29"/>
      <c r="L42" s="29"/>
      <c r="M42" s="29"/>
      <c r="N42" s="29"/>
      <c r="O42" s="29"/>
      <c r="P42" s="29"/>
      <c r="Q42" s="24"/>
      <c r="R42" s="29"/>
      <c r="S42" s="29"/>
      <c r="T42" s="29"/>
      <c r="U42" s="29"/>
      <c r="V42" s="29"/>
      <c r="W42" s="29"/>
      <c r="X42" s="29"/>
      <c r="Y42" s="24"/>
      <c r="Z42" s="29"/>
      <c r="AA42" s="29"/>
      <c r="AB42" s="29"/>
      <c r="AC42" s="29"/>
      <c r="AD42" s="29"/>
      <c r="AE42" s="29"/>
      <c r="AF42" s="29"/>
      <c r="AG42" s="24"/>
      <c r="AH42" s="29"/>
      <c r="AI42" s="29"/>
      <c r="AJ42" s="29"/>
      <c r="AK42" s="29"/>
      <c r="AL42" s="29"/>
      <c r="AM42" s="29"/>
      <c r="AN42" s="29"/>
      <c r="AO42" s="24"/>
      <c r="AP42" s="24"/>
    </row>
    <row r="43" spans="1:42" s="15" customFormat="1" x14ac:dyDescent="0.25">
      <c r="A43" s="15">
        <v>19</v>
      </c>
      <c r="B43" s="23">
        <f>A43*'Data &amp; ANOVA'!$U$36</f>
        <v>19.479999999999993</v>
      </c>
      <c r="C43" s="23">
        <v>98.1</v>
      </c>
      <c r="D43" s="23"/>
      <c r="E43" s="23">
        <f t="shared" si="0"/>
        <v>98.1</v>
      </c>
      <c r="F43" s="23">
        <f>(E43/100)*'Data &amp; ANOVA'!$S$7</f>
        <v>0.22336267795265904</v>
      </c>
      <c r="G43" s="23">
        <f>'Data &amp; ANOVA'!$S$7-F43</f>
        <v>4.3260865250769887E-3</v>
      </c>
      <c r="H43" s="23">
        <f t="shared" si="1"/>
        <v>3.9633162998156957</v>
      </c>
      <c r="I43" s="24"/>
      <c r="J43" s="29"/>
      <c r="K43" s="29"/>
      <c r="L43" s="29"/>
      <c r="M43" s="29"/>
      <c r="N43" s="29"/>
      <c r="O43" s="29"/>
      <c r="P43" s="29"/>
      <c r="Q43" s="24"/>
      <c r="R43" s="29"/>
      <c r="S43" s="29"/>
      <c r="T43" s="29"/>
      <c r="U43" s="29"/>
      <c r="V43" s="29"/>
      <c r="W43" s="29"/>
      <c r="X43" s="29"/>
      <c r="Y43" s="24"/>
      <c r="Z43" s="29"/>
      <c r="AA43" s="29"/>
      <c r="AB43" s="29"/>
      <c r="AC43" s="29"/>
      <c r="AD43" s="29"/>
      <c r="AE43" s="29"/>
      <c r="AF43" s="29"/>
      <c r="AG43" s="24"/>
      <c r="AH43" s="29"/>
      <c r="AI43" s="29"/>
      <c r="AJ43" s="29"/>
      <c r="AK43" s="29"/>
      <c r="AL43" s="29"/>
      <c r="AM43" s="29"/>
      <c r="AN43" s="29"/>
      <c r="AO43" s="24"/>
      <c r="AP43" s="24"/>
    </row>
    <row r="44" spans="1:42" s="15" customFormat="1" x14ac:dyDescent="0.25">
      <c r="A44" s="15">
        <v>20</v>
      </c>
      <c r="B44" s="23">
        <f>A44*'Data &amp; ANOVA'!$U$36</f>
        <v>20.505263157894728</v>
      </c>
      <c r="C44" s="23">
        <v>100</v>
      </c>
      <c r="D44" s="23"/>
      <c r="E44" s="23">
        <f t="shared" si="0"/>
        <v>100</v>
      </c>
      <c r="F44" s="23">
        <f>(E44/100)*'Data &amp; ANOVA'!$S$7</f>
        <v>0.22768876447773603</v>
      </c>
      <c r="G44" s="23">
        <f>'Data &amp; ANOVA'!$S$7-F44</f>
        <v>0</v>
      </c>
      <c r="H44" s="23" t="e">
        <f t="shared" si="1"/>
        <v>#DIV/0!</v>
      </c>
      <c r="I44" s="24"/>
      <c r="J44" s="29"/>
      <c r="K44" s="29"/>
      <c r="L44" s="29"/>
      <c r="M44" s="29"/>
      <c r="N44" s="29"/>
      <c r="O44" s="29"/>
      <c r="P44" s="29"/>
      <c r="Q44" s="24"/>
      <c r="R44" s="29"/>
      <c r="S44" s="29"/>
      <c r="T44" s="29"/>
      <c r="U44" s="29"/>
      <c r="V44" s="29"/>
      <c r="W44" s="29"/>
      <c r="X44" s="29"/>
      <c r="Y44" s="24"/>
      <c r="Z44" s="29"/>
      <c r="AA44" s="29"/>
      <c r="AB44" s="29"/>
      <c r="AC44" s="29"/>
      <c r="AD44" s="29"/>
      <c r="AE44" s="29"/>
      <c r="AF44" s="29"/>
      <c r="AG44" s="24"/>
      <c r="AH44" s="29"/>
      <c r="AI44" s="29"/>
      <c r="AJ44" s="29"/>
      <c r="AK44" s="29"/>
      <c r="AL44" s="29"/>
      <c r="AM44" s="29"/>
      <c r="AN44" s="29"/>
      <c r="AO44" s="24"/>
      <c r="AP44" s="24"/>
    </row>
    <row r="45" spans="1:42" s="15" customFormat="1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s="15" customFormat="1" ht="33.75" x14ac:dyDescent="0.5">
      <c r="B46" s="95" t="s">
        <v>36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2" ht="28.5" x14ac:dyDescent="0.45">
      <c r="B47" s="96" t="s">
        <v>82</v>
      </c>
      <c r="C47" s="97"/>
      <c r="D47" s="97"/>
      <c r="E47" s="97"/>
      <c r="F47" s="97"/>
      <c r="G47" s="97"/>
      <c r="H47" s="98"/>
      <c r="J47" s="96" t="s">
        <v>81</v>
      </c>
      <c r="K47" s="97"/>
      <c r="L47" s="97"/>
      <c r="M47" s="97"/>
      <c r="N47" s="97"/>
      <c r="O47" s="97"/>
      <c r="P47" s="98"/>
      <c r="R47" s="96" t="s">
        <v>80</v>
      </c>
      <c r="S47" s="97"/>
      <c r="T47" s="97"/>
      <c r="U47" s="97"/>
      <c r="V47" s="97"/>
      <c r="W47" s="97"/>
      <c r="X47" s="98"/>
      <c r="Z47" s="96" t="s">
        <v>79</v>
      </c>
      <c r="AA47" s="97"/>
      <c r="AB47" s="97"/>
      <c r="AC47" s="97"/>
      <c r="AD47" s="97"/>
      <c r="AE47" s="97"/>
      <c r="AF47" s="98"/>
      <c r="AH47" s="96" t="s">
        <v>78</v>
      </c>
      <c r="AI47" s="97"/>
      <c r="AJ47" s="97"/>
      <c r="AK47" s="97"/>
      <c r="AL47" s="97"/>
      <c r="AM47" s="97"/>
      <c r="AN47" s="98"/>
    </row>
    <row r="48" spans="1:42" ht="21" x14ac:dyDescent="0.35">
      <c r="B48" s="10" t="s">
        <v>0</v>
      </c>
      <c r="C48" s="2"/>
      <c r="D48" s="10">
        <f>D2</f>
        <v>0.2</v>
      </c>
      <c r="E48" s="10" t="s">
        <v>1</v>
      </c>
      <c r="F48" s="11" t="s">
        <v>3</v>
      </c>
      <c r="G48" s="10">
        <v>0.13674600000000001</v>
      </c>
      <c r="H48" s="10" t="s">
        <v>30</v>
      </c>
      <c r="J48" s="10" t="s">
        <v>0</v>
      </c>
      <c r="K48" s="2"/>
      <c r="L48" s="10">
        <f>D48</f>
        <v>0.2</v>
      </c>
      <c r="M48" s="10" t="s">
        <v>1</v>
      </c>
      <c r="N48" s="11" t="s">
        <v>3</v>
      </c>
      <c r="O48" s="10">
        <v>0.18271100000000001</v>
      </c>
      <c r="P48" s="10" t="s">
        <v>30</v>
      </c>
      <c r="R48" s="10" t="s">
        <v>0</v>
      </c>
      <c r="S48" s="2"/>
      <c r="T48" s="10">
        <f>D48</f>
        <v>0.2</v>
      </c>
      <c r="U48" s="10" t="s">
        <v>1</v>
      </c>
      <c r="V48" s="11" t="s">
        <v>3</v>
      </c>
      <c r="W48" s="10">
        <v>0.187</v>
      </c>
      <c r="X48" s="10" t="s">
        <v>30</v>
      </c>
      <c r="Z48" s="10" t="s">
        <v>0</v>
      </c>
      <c r="AA48" s="2"/>
      <c r="AB48" s="10">
        <f>D48</f>
        <v>0.2</v>
      </c>
      <c r="AC48" s="10" t="s">
        <v>1</v>
      </c>
      <c r="AD48" s="11" t="s">
        <v>3</v>
      </c>
      <c r="AE48" s="10">
        <v>0.221667</v>
      </c>
      <c r="AF48" s="10" t="s">
        <v>30</v>
      </c>
      <c r="AH48" s="10" t="s">
        <v>0</v>
      </c>
      <c r="AI48" s="2"/>
      <c r="AJ48" s="10">
        <f>D48</f>
        <v>0.2</v>
      </c>
      <c r="AK48" s="10" t="s">
        <v>1</v>
      </c>
      <c r="AL48" s="11" t="s">
        <v>3</v>
      </c>
      <c r="AM48" s="10">
        <v>0.20415700000000001</v>
      </c>
      <c r="AN48" s="10" t="s">
        <v>30</v>
      </c>
    </row>
    <row r="49" spans="2:44" ht="21" x14ac:dyDescent="0.35">
      <c r="B49" s="10" t="s">
        <v>4</v>
      </c>
      <c r="C49" s="2"/>
      <c r="D49" s="12">
        <v>100</v>
      </c>
      <c r="E49" s="10" t="s">
        <v>5</v>
      </c>
      <c r="F49" s="11" t="s">
        <v>3</v>
      </c>
      <c r="G49" s="13">
        <f>G48*60</f>
        <v>8.2047600000000003</v>
      </c>
      <c r="H49" s="10" t="s">
        <v>31</v>
      </c>
      <c r="J49" s="10" t="s">
        <v>4</v>
      </c>
      <c r="K49" s="2"/>
      <c r="L49" s="12">
        <v>200</v>
      </c>
      <c r="M49" s="10" t="s">
        <v>5</v>
      </c>
      <c r="N49" s="11" t="s">
        <v>3</v>
      </c>
      <c r="O49" s="13">
        <f>O48*60</f>
        <v>10.962660000000001</v>
      </c>
      <c r="P49" s="10" t="s">
        <v>31</v>
      </c>
      <c r="R49" s="10" t="s">
        <v>4</v>
      </c>
      <c r="S49" s="2"/>
      <c r="T49" s="12">
        <v>300</v>
      </c>
      <c r="U49" s="10" t="s">
        <v>5</v>
      </c>
      <c r="V49" s="11" t="s">
        <v>3</v>
      </c>
      <c r="W49" s="13">
        <f>W48*60</f>
        <v>11.22</v>
      </c>
      <c r="X49" s="10" t="s">
        <v>31</v>
      </c>
      <c r="Z49" s="10" t="s">
        <v>4</v>
      </c>
      <c r="AA49" s="2"/>
      <c r="AB49" s="12">
        <v>400</v>
      </c>
      <c r="AC49" s="10" t="s">
        <v>5</v>
      </c>
      <c r="AD49" s="11" t="s">
        <v>3</v>
      </c>
      <c r="AE49" s="13">
        <f>AE48*60</f>
        <v>13.30002</v>
      </c>
      <c r="AF49" s="10" t="s">
        <v>31</v>
      </c>
      <c r="AH49" s="10" t="s">
        <v>4</v>
      </c>
      <c r="AI49" s="2"/>
      <c r="AJ49" s="12">
        <v>500</v>
      </c>
      <c r="AK49" s="10" t="s">
        <v>5</v>
      </c>
      <c r="AL49" s="11" t="s">
        <v>3</v>
      </c>
      <c r="AM49" s="13">
        <f>AM48*60</f>
        <v>12.249420000000001</v>
      </c>
      <c r="AN49" s="10" t="s">
        <v>31</v>
      </c>
    </row>
    <row r="50" spans="2:44" ht="15" customHeight="1" x14ac:dyDescent="0.35">
      <c r="B50" s="18"/>
      <c r="C50" s="3"/>
      <c r="D50" s="18"/>
      <c r="E50" s="18"/>
      <c r="F50" s="19"/>
      <c r="G50" s="18"/>
      <c r="H50" s="7" t="s">
        <v>2</v>
      </c>
      <c r="J50" s="18"/>
      <c r="K50" s="3"/>
      <c r="L50" s="18"/>
      <c r="M50" s="18"/>
      <c r="N50" s="19"/>
      <c r="O50" s="18"/>
      <c r="P50" s="7" t="s">
        <v>2</v>
      </c>
      <c r="R50" s="18"/>
      <c r="S50" s="3"/>
      <c r="T50" s="18"/>
      <c r="U50" s="18"/>
      <c r="V50" s="19"/>
      <c r="W50" s="18"/>
      <c r="X50" s="7" t="s">
        <v>2</v>
      </c>
      <c r="Z50" s="18"/>
      <c r="AA50" s="3"/>
      <c r="AB50" s="18"/>
      <c r="AC50" s="18"/>
      <c r="AD50" s="19"/>
      <c r="AE50" s="18"/>
      <c r="AF50" s="7" t="s">
        <v>2</v>
      </c>
      <c r="AH50" s="18"/>
      <c r="AI50" s="3"/>
      <c r="AJ50" s="18"/>
      <c r="AK50" s="18"/>
      <c r="AL50" s="19"/>
      <c r="AM50" s="18"/>
      <c r="AN50" s="7" t="s">
        <v>2</v>
      </c>
    </row>
    <row r="51" spans="2:44" x14ac:dyDescent="0.25">
      <c r="B51" s="2"/>
      <c r="C51" s="2"/>
      <c r="D51" s="2"/>
      <c r="E51" s="2"/>
      <c r="F51" s="2"/>
      <c r="G51" s="2"/>
      <c r="H51" s="2">
        <f>'Data &amp; ANOVA'!$S$7-F53</f>
        <v>0.22768876447773603</v>
      </c>
      <c r="J51" s="2"/>
      <c r="K51" s="2"/>
      <c r="L51" s="2"/>
      <c r="M51" s="2"/>
      <c r="N51" s="2"/>
      <c r="O51" s="2"/>
      <c r="P51" s="2">
        <f>'Data &amp; ANOVA'!$S$7-N53</f>
        <v>0.22768876447773603</v>
      </c>
      <c r="R51" s="2"/>
      <c r="S51" s="2"/>
      <c r="T51" s="2"/>
      <c r="U51" s="2"/>
      <c r="V51" s="2"/>
      <c r="W51" s="2"/>
      <c r="X51" s="2">
        <f>'Data &amp; ANOVA'!$S$7-V53</f>
        <v>0.22723338694878056</v>
      </c>
      <c r="Z51" s="2"/>
      <c r="AA51" s="2"/>
      <c r="AB51" s="2"/>
      <c r="AC51" s="2"/>
      <c r="AD51" s="2"/>
      <c r="AE51" s="2"/>
      <c r="AF51" s="2">
        <f>'Data &amp; ANOVA'!$S$7-AD53</f>
        <v>0.22768876447773603</v>
      </c>
      <c r="AH51" s="2"/>
      <c r="AI51" s="2"/>
      <c r="AJ51" s="2"/>
      <c r="AK51" s="2"/>
      <c r="AL51" s="2"/>
      <c r="AM51" s="2"/>
      <c r="AN51" s="2">
        <f>'Data &amp; ANOVA'!$S$7-AL53</f>
        <v>0.22768876447773603</v>
      </c>
    </row>
    <row r="52" spans="2:44" x14ac:dyDescent="0.25">
      <c r="B52" s="6" t="s">
        <v>21</v>
      </c>
      <c r="C52" s="6"/>
      <c r="D52" s="2"/>
      <c r="E52" s="7" t="s">
        <v>35</v>
      </c>
      <c r="F52" s="7" t="s">
        <v>6</v>
      </c>
      <c r="G52" s="7" t="s">
        <v>7</v>
      </c>
      <c r="H52" s="7" t="s">
        <v>8</v>
      </c>
      <c r="J52" s="6" t="s">
        <v>21</v>
      </c>
      <c r="K52" s="6"/>
      <c r="L52" s="2"/>
      <c r="M52" s="7" t="s">
        <v>35</v>
      </c>
      <c r="N52" s="7" t="s">
        <v>6</v>
      </c>
      <c r="O52" s="7" t="s">
        <v>7</v>
      </c>
      <c r="P52" s="7" t="s">
        <v>8</v>
      </c>
      <c r="R52" s="6" t="s">
        <v>21</v>
      </c>
      <c r="S52" s="6"/>
      <c r="T52" s="2"/>
      <c r="U52" s="7" t="s">
        <v>35</v>
      </c>
      <c r="V52" s="7" t="s">
        <v>6</v>
      </c>
      <c r="W52" s="7" t="s">
        <v>7</v>
      </c>
      <c r="X52" s="7" t="s">
        <v>8</v>
      </c>
      <c r="Z52" s="6" t="s">
        <v>21</v>
      </c>
      <c r="AA52" s="6"/>
      <c r="AB52" s="2"/>
      <c r="AC52" s="7" t="s">
        <v>35</v>
      </c>
      <c r="AD52" s="7" t="s">
        <v>6</v>
      </c>
      <c r="AE52" s="7" t="s">
        <v>7</v>
      </c>
      <c r="AF52" s="7" t="s">
        <v>8</v>
      </c>
      <c r="AH52" s="6" t="s">
        <v>21</v>
      </c>
      <c r="AI52" s="6"/>
      <c r="AJ52" s="2"/>
      <c r="AK52" s="7" t="s">
        <v>35</v>
      </c>
      <c r="AL52" s="7" t="s">
        <v>6</v>
      </c>
      <c r="AM52" s="7" t="s">
        <v>7</v>
      </c>
      <c r="AN52" s="7" t="s">
        <v>8</v>
      </c>
    </row>
    <row r="53" spans="2:44" x14ac:dyDescent="0.25">
      <c r="B53" s="2">
        <f t="shared" ref="B53:B74" si="10">B24</f>
        <v>0</v>
      </c>
      <c r="C53" s="2"/>
      <c r="D53" s="2"/>
      <c r="E53" s="2">
        <f t="shared" ref="E53:E74" si="11">C24</f>
        <v>0</v>
      </c>
      <c r="F53" s="2">
        <f>(E53/100)*'Data &amp; ANOVA'!$S$7</f>
        <v>0</v>
      </c>
      <c r="G53" s="2">
        <f>'Data &amp; ANOVA'!$S$7-F53</f>
        <v>0.22768876447773603</v>
      </c>
      <c r="H53" s="2">
        <f t="shared" ref="H53:H74" si="12">LN($H$51/G53)</f>
        <v>0</v>
      </c>
      <c r="J53" s="2">
        <f t="shared" ref="J53:J68" si="13">J24</f>
        <v>0</v>
      </c>
      <c r="K53" s="2"/>
      <c r="L53" s="2"/>
      <c r="M53" s="2">
        <f t="shared" ref="M53:M68" si="14">K24</f>
        <v>0</v>
      </c>
      <c r="N53" s="2">
        <f>(M53/100)*'Data &amp; ANOVA'!$S$7</f>
        <v>0</v>
      </c>
      <c r="O53" s="2">
        <f>'Data &amp; ANOVA'!$S$7-N53</f>
        <v>0.22768876447773603</v>
      </c>
      <c r="P53" s="2">
        <f>LN($P$51/O53)</f>
        <v>0</v>
      </c>
      <c r="R53" s="2">
        <f t="shared" ref="R53:R68" si="15">R24</f>
        <v>0</v>
      </c>
      <c r="S53" s="2"/>
      <c r="T53" s="2"/>
      <c r="U53" s="2">
        <f t="shared" ref="U53:U68" si="16">S24</f>
        <v>0.2</v>
      </c>
      <c r="V53" s="2">
        <f>(U53/100)*'Data &amp; ANOVA'!$S$7</f>
        <v>4.5537752895547206E-4</v>
      </c>
      <c r="W53" s="2">
        <f>'Data &amp; ANOVA'!$S$7-V53</f>
        <v>0.22723338694878056</v>
      </c>
      <c r="X53" s="2">
        <f>LN($X$51/W53)</f>
        <v>0</v>
      </c>
      <c r="Z53" s="2">
        <f t="shared" ref="Z53:Z67" si="17">Z24</f>
        <v>0</v>
      </c>
      <c r="AA53" s="2"/>
      <c r="AB53" s="2"/>
      <c r="AC53" s="2">
        <f t="shared" ref="AC53:AC67" si="18">AA24</f>
        <v>0</v>
      </c>
      <c r="AD53" s="2">
        <f>(AC53/100)*'Data &amp; ANOVA'!$S$7</f>
        <v>0</v>
      </c>
      <c r="AE53" s="2">
        <f>'Data &amp; ANOVA'!$S$7-AD53</f>
        <v>0.22768876447773603</v>
      </c>
      <c r="AF53" s="2">
        <f>LN($AF$51/AE53)</f>
        <v>0</v>
      </c>
      <c r="AH53" s="2">
        <f t="shared" ref="AH53:AH67" si="19">AH24</f>
        <v>0</v>
      </c>
      <c r="AI53" s="2"/>
      <c r="AJ53" s="2"/>
      <c r="AK53" s="2">
        <f t="shared" ref="AK53:AK67" si="20">AI24</f>
        <v>0</v>
      </c>
      <c r="AL53" s="2">
        <f>(AK53/100)*'Data &amp; ANOVA'!$S$7</f>
        <v>0</v>
      </c>
      <c r="AM53" s="2">
        <f>'Data &amp; ANOVA'!$S$7-AL53</f>
        <v>0.22768876447773603</v>
      </c>
      <c r="AN53" s="2">
        <f t="shared" ref="AN53:AN67" si="21">LN($H$51/AM53)</f>
        <v>0</v>
      </c>
    </row>
    <row r="54" spans="2:44" x14ac:dyDescent="0.25">
      <c r="B54" s="2">
        <f t="shared" si="10"/>
        <v>1.0252631578947364</v>
      </c>
      <c r="C54" s="2"/>
      <c r="D54" s="2"/>
      <c r="E54" s="2">
        <f t="shared" si="11"/>
        <v>0.3</v>
      </c>
      <c r="F54" s="2">
        <f>(E54/100)*'Data &amp; ANOVA'!$S$7</f>
        <v>6.8306629343320815E-4</v>
      </c>
      <c r="G54" s="2">
        <f>'Data &amp; ANOVA'!$S$7-F54</f>
        <v>0.22700569818430283</v>
      </c>
      <c r="H54" s="2">
        <f t="shared" si="12"/>
        <v>3.0045090202987222E-3</v>
      </c>
      <c r="J54" s="2">
        <f t="shared" si="13"/>
        <v>1</v>
      </c>
      <c r="K54" s="2"/>
      <c r="L54" s="2"/>
      <c r="M54" s="2">
        <f t="shared" si="14"/>
        <v>0.3</v>
      </c>
      <c r="N54" s="2">
        <f>(M54/100)*'Data &amp; ANOVA'!$S$7</f>
        <v>6.8306629343320815E-4</v>
      </c>
      <c r="O54" s="2">
        <f>'Data &amp; ANOVA'!$S$7-N54</f>
        <v>0.22700569818430283</v>
      </c>
      <c r="P54" s="2">
        <f t="shared" ref="P54:P68" si="22">LN($P$51/O54)</f>
        <v>3.0045090202987222E-3</v>
      </c>
      <c r="R54" s="2">
        <f t="shared" si="15"/>
        <v>1</v>
      </c>
      <c r="S54" s="2"/>
      <c r="T54" s="2"/>
      <c r="U54" s="2">
        <f t="shared" si="16"/>
        <v>2</v>
      </c>
      <c r="V54" s="2">
        <f>(U54/100)*'Data &amp; ANOVA'!$S$7</f>
        <v>4.5537752895547208E-3</v>
      </c>
      <c r="W54" s="2">
        <f>'Data &amp; ANOVA'!$S$7-V54</f>
        <v>0.22313498918818131</v>
      </c>
      <c r="X54" s="2">
        <f t="shared" ref="X54:X68" si="23">LN($X$51/W54)</f>
        <v>1.820070464684637E-2</v>
      </c>
      <c r="Z54" s="2">
        <f t="shared" si="17"/>
        <v>1</v>
      </c>
      <c r="AA54" s="2"/>
      <c r="AB54" s="2"/>
      <c r="AC54" s="2">
        <f t="shared" si="18"/>
        <v>0.2</v>
      </c>
      <c r="AD54" s="2">
        <f>(AC54/100)*'Data &amp; ANOVA'!$S$7</f>
        <v>4.5537752895547206E-4</v>
      </c>
      <c r="AE54" s="2">
        <f>'Data &amp; ANOVA'!$S$7-AD54</f>
        <v>0.22723338694878056</v>
      </c>
      <c r="AF54" s="2">
        <f t="shared" ref="AF54:AF67" si="24">LN($AF$51/AE54)</f>
        <v>2.0020026706729687E-3</v>
      </c>
      <c r="AH54" s="2">
        <f t="shared" si="19"/>
        <v>1</v>
      </c>
      <c r="AI54" s="2"/>
      <c r="AJ54" s="2"/>
      <c r="AK54" s="2">
        <f t="shared" si="20"/>
        <v>0.2</v>
      </c>
      <c r="AL54" s="2">
        <f>(AK54/100)*'Data &amp; ANOVA'!$S$7</f>
        <v>4.5537752895547206E-4</v>
      </c>
      <c r="AM54" s="2">
        <f>'Data &amp; ANOVA'!$S$7-AL54</f>
        <v>0.22723338694878056</v>
      </c>
      <c r="AN54" s="2">
        <f t="shared" si="21"/>
        <v>2.0020026706729687E-3</v>
      </c>
    </row>
    <row r="55" spans="2:44" x14ac:dyDescent="0.25">
      <c r="B55" s="2">
        <f t="shared" si="10"/>
        <v>2.0505263157894729</v>
      </c>
      <c r="C55" s="2"/>
      <c r="D55" s="2"/>
      <c r="E55" s="2">
        <f t="shared" si="11"/>
        <v>0.6</v>
      </c>
      <c r="F55" s="2">
        <f>(E55/100)*'Data &amp; ANOVA'!$S$7</f>
        <v>1.3661325868664163E-3</v>
      </c>
      <c r="G55" s="2">
        <f>'Data &amp; ANOVA'!$S$7-F55</f>
        <v>0.22632263189086962</v>
      </c>
      <c r="H55" s="2">
        <f t="shared" si="12"/>
        <v>6.0180723255629448E-3</v>
      </c>
      <c r="J55" s="2">
        <f t="shared" si="13"/>
        <v>2</v>
      </c>
      <c r="K55" s="2"/>
      <c r="L55" s="2"/>
      <c r="M55" s="2">
        <f t="shared" si="14"/>
        <v>2.4</v>
      </c>
      <c r="N55" s="2">
        <f>(M55/100)*'Data &amp; ANOVA'!$S$7</f>
        <v>5.4645303474656652E-3</v>
      </c>
      <c r="O55" s="2">
        <f>'Data &amp; ANOVA'!$S$7-N55</f>
        <v>0.22222423413027037</v>
      </c>
      <c r="P55" s="2">
        <f t="shared" si="22"/>
        <v>2.4292692569044483E-2</v>
      </c>
      <c r="R55" s="2">
        <f t="shared" si="15"/>
        <v>2</v>
      </c>
      <c r="S55" s="2"/>
      <c r="T55" s="2"/>
      <c r="U55" s="2">
        <f t="shared" si="16"/>
        <v>6.6</v>
      </c>
      <c r="V55" s="2">
        <f>(U55/100)*'Data &amp; ANOVA'!$S$7</f>
        <v>1.5027458455530579E-2</v>
      </c>
      <c r="W55" s="2">
        <f>'Data &amp; ANOVA'!$S$7-V55</f>
        <v>0.21266130602220545</v>
      </c>
      <c r="X55" s="2">
        <f t="shared" si="23"/>
        <v>6.6276838082621428E-2</v>
      </c>
      <c r="Z55" s="2">
        <f t="shared" si="17"/>
        <v>2</v>
      </c>
      <c r="AA55" s="2"/>
      <c r="AB55" s="2"/>
      <c r="AC55" s="2">
        <f t="shared" si="18"/>
        <v>3.3</v>
      </c>
      <c r="AD55" s="2">
        <f>(AC55/100)*'Data &amp; ANOVA'!$S$7</f>
        <v>7.5137292277652895E-3</v>
      </c>
      <c r="AE55" s="2">
        <f>'Data &amp; ANOVA'!$S$7-AD55</f>
        <v>0.22017503524997073</v>
      </c>
      <c r="AF55" s="2">
        <f t="shared" si="24"/>
        <v>3.3556783528842768E-2</v>
      </c>
      <c r="AH55" s="2">
        <f t="shared" si="19"/>
        <v>2</v>
      </c>
      <c r="AI55" s="2"/>
      <c r="AJ55" s="2"/>
      <c r="AK55" s="2">
        <f t="shared" si="20"/>
        <v>3.8</v>
      </c>
      <c r="AL55" s="2">
        <f>(AK55/100)*'Data &amp; ANOVA'!$S$7</f>
        <v>8.6521730501539686E-3</v>
      </c>
      <c r="AM55" s="2">
        <f>'Data &amp; ANOVA'!$S$7-AL55</f>
        <v>0.21903659142758206</v>
      </c>
      <c r="AN55" s="2">
        <f t="shared" si="21"/>
        <v>3.8740828316430616E-2</v>
      </c>
    </row>
    <row r="56" spans="2:44" x14ac:dyDescent="0.25">
      <c r="B56" s="2">
        <f t="shared" si="10"/>
        <v>3.0757894736842095</v>
      </c>
      <c r="C56" s="2"/>
      <c r="D56" s="2"/>
      <c r="E56" s="2">
        <f t="shared" si="11"/>
        <v>2.4</v>
      </c>
      <c r="F56" s="2">
        <f>(E56/100)*'Data &amp; ANOVA'!$S$7</f>
        <v>5.4645303474656652E-3</v>
      </c>
      <c r="G56" s="2">
        <f>'Data &amp; ANOVA'!$S$7-F56</f>
        <v>0.22222423413027037</v>
      </c>
      <c r="H56" s="2">
        <f t="shared" si="12"/>
        <v>2.4292692569044483E-2</v>
      </c>
      <c r="J56" s="2">
        <f t="shared" si="13"/>
        <v>3</v>
      </c>
      <c r="K56" s="2"/>
      <c r="L56" s="2"/>
      <c r="M56" s="2">
        <f t="shared" si="14"/>
        <v>7.2</v>
      </c>
      <c r="N56" s="2">
        <f>(M56/100)*'Data &amp; ANOVA'!$S$7</f>
        <v>1.6393591042396995E-2</v>
      </c>
      <c r="O56" s="2">
        <f>'Data &amp; ANOVA'!$S$7-N56</f>
        <v>0.21129517343533905</v>
      </c>
      <c r="P56" s="2">
        <f t="shared" si="22"/>
        <v>7.4723546195936366E-2</v>
      </c>
      <c r="R56" s="2">
        <f t="shared" si="15"/>
        <v>3</v>
      </c>
      <c r="S56" s="2"/>
      <c r="T56" s="2"/>
      <c r="U56" s="2">
        <f t="shared" si="16"/>
        <v>13.2</v>
      </c>
      <c r="V56" s="2">
        <f>(U56/100)*'Data &amp; ANOVA'!$S$7</f>
        <v>3.0054916911061158E-2</v>
      </c>
      <c r="W56" s="2">
        <f>'Data &amp; ANOVA'!$S$7-V56</f>
        <v>0.19763384756667488</v>
      </c>
      <c r="X56" s="2">
        <f t="shared" si="23"/>
        <v>0.13956156165111377</v>
      </c>
      <c r="Z56" s="2">
        <f t="shared" si="17"/>
        <v>3</v>
      </c>
      <c r="AA56" s="2"/>
      <c r="AB56" s="2"/>
      <c r="AC56" s="2">
        <f t="shared" si="18"/>
        <v>10.199999999999999</v>
      </c>
      <c r="AD56" s="2">
        <f>(AC56/100)*'Data &amp; ANOVA'!$S$7</f>
        <v>2.3224253976729073E-2</v>
      </c>
      <c r="AE56" s="2">
        <f>'Data &amp; ANOVA'!$S$7-AD56</f>
        <v>0.20446451050100695</v>
      </c>
      <c r="AF56" s="2">
        <f t="shared" si="24"/>
        <v>0.10758521067993743</v>
      </c>
      <c r="AH56" s="2">
        <f t="shared" si="19"/>
        <v>3</v>
      </c>
      <c r="AI56" s="2"/>
      <c r="AJ56" s="2"/>
      <c r="AK56" s="2">
        <f t="shared" si="20"/>
        <v>11.5</v>
      </c>
      <c r="AL56" s="2">
        <f>(AK56/100)*'Data &amp; ANOVA'!$S$7</f>
        <v>2.6184207914939646E-2</v>
      </c>
      <c r="AM56" s="2">
        <f>'Data &amp; ANOVA'!$S$7-AL56</f>
        <v>0.20150455656279639</v>
      </c>
      <c r="AN56" s="2">
        <f t="shared" si="21"/>
        <v>0.12216763397420756</v>
      </c>
    </row>
    <row r="57" spans="2:44" x14ac:dyDescent="0.25">
      <c r="B57" s="2">
        <f t="shared" si="10"/>
        <v>4.1010526315789457</v>
      </c>
      <c r="C57" s="2"/>
      <c r="D57" s="2"/>
      <c r="E57" s="2">
        <f t="shared" si="11"/>
        <v>5.7</v>
      </c>
      <c r="F57" s="2">
        <f>(E57/100)*'Data &amp; ANOVA'!$S$7</f>
        <v>1.2978259575230954E-2</v>
      </c>
      <c r="G57" s="2">
        <f>'Data &amp; ANOVA'!$S$7-F57</f>
        <v>0.21471050490250507</v>
      </c>
      <c r="H57" s="2">
        <f t="shared" si="12"/>
        <v>5.8688996348679578E-2</v>
      </c>
      <c r="J57" s="2">
        <f t="shared" si="13"/>
        <v>4</v>
      </c>
      <c r="K57" s="2"/>
      <c r="L57" s="2"/>
      <c r="M57" s="2">
        <f t="shared" si="14"/>
        <v>13.6</v>
      </c>
      <c r="N57" s="2">
        <f>(M57/100)*'Data &amp; ANOVA'!$S$7</f>
        <v>3.0965671968972104E-2</v>
      </c>
      <c r="O57" s="2">
        <f>'Data &amp; ANOVA'!$S$7-N57</f>
        <v>0.19672309250876394</v>
      </c>
      <c r="P57" s="2">
        <f t="shared" si="22"/>
        <v>0.14618251017808145</v>
      </c>
      <c r="R57" s="20">
        <f t="shared" si="15"/>
        <v>4</v>
      </c>
      <c r="S57" s="20"/>
      <c r="T57" s="20"/>
      <c r="U57" s="20">
        <f t="shared" si="16"/>
        <v>21.4</v>
      </c>
      <c r="V57" s="20">
        <f>(U57/100)*'Data &amp; ANOVA'!$S$7</f>
        <v>4.8725395598235507E-2</v>
      </c>
      <c r="W57" s="20">
        <f>'Data &amp; ANOVA'!$S$7-V57</f>
        <v>0.17896336887950054</v>
      </c>
      <c r="X57" s="20">
        <f t="shared" si="23"/>
        <v>0.23879648388225733</v>
      </c>
      <c r="Z57" s="2">
        <f t="shared" si="17"/>
        <v>4</v>
      </c>
      <c r="AA57" s="2"/>
      <c r="AB57" s="2"/>
      <c r="AC57" s="2">
        <f t="shared" si="18"/>
        <v>18.899999999999999</v>
      </c>
      <c r="AD57" s="2">
        <f>(AC57/100)*'Data &amp; ANOVA'!$S$7</f>
        <v>4.3033176486292103E-2</v>
      </c>
      <c r="AE57" s="2">
        <f>'Data &amp; ANOVA'!$S$7-AD57</f>
        <v>0.18465558799144394</v>
      </c>
      <c r="AF57" s="2">
        <f t="shared" si="24"/>
        <v>0.209487224866724</v>
      </c>
      <c r="AH57" s="20">
        <f t="shared" si="19"/>
        <v>4</v>
      </c>
      <c r="AI57" s="20"/>
      <c r="AJ57" s="20"/>
      <c r="AK57" s="20">
        <f t="shared" si="20"/>
        <v>21.4</v>
      </c>
      <c r="AL57" s="20">
        <f>(AK57/100)*'Data &amp; ANOVA'!$S$7</f>
        <v>4.8725395598235507E-2</v>
      </c>
      <c r="AM57" s="20">
        <f>'Data &amp; ANOVA'!$S$7-AL57</f>
        <v>0.17896336887950054</v>
      </c>
      <c r="AN57" s="20">
        <f t="shared" si="21"/>
        <v>0.24079848655293037</v>
      </c>
    </row>
    <row r="58" spans="2:44" x14ac:dyDescent="0.25">
      <c r="B58" s="3">
        <f t="shared" si="10"/>
        <v>5.1263157894736819</v>
      </c>
      <c r="C58" s="3"/>
      <c r="D58" s="3"/>
      <c r="E58" s="3">
        <f t="shared" si="11"/>
        <v>10.3</v>
      </c>
      <c r="F58" s="3">
        <f>(E58/100)*'Data &amp; ANOVA'!$S$7</f>
        <v>2.3451942741206815E-2</v>
      </c>
      <c r="G58" s="3">
        <f>'Data &amp; ANOVA'!$S$7-F58</f>
        <v>0.20423682173652921</v>
      </c>
      <c r="H58" s="3">
        <f t="shared" si="12"/>
        <v>0.10869941692334092</v>
      </c>
      <c r="I58" s="25"/>
      <c r="J58" s="20">
        <f t="shared" si="13"/>
        <v>5</v>
      </c>
      <c r="K58" s="20"/>
      <c r="L58" s="20"/>
      <c r="M58" s="20">
        <f t="shared" si="14"/>
        <v>21.8</v>
      </c>
      <c r="N58" s="20">
        <f>(M58/100)*'Data &amp; ANOVA'!$S$7</f>
        <v>4.9636150656146454E-2</v>
      </c>
      <c r="O58" s="20">
        <f>'Data &amp; ANOVA'!$S$7-N58</f>
        <v>0.17805261382158957</v>
      </c>
      <c r="P58" s="20">
        <f t="shared" si="22"/>
        <v>0.24590053843682599</v>
      </c>
      <c r="Q58" s="25"/>
      <c r="R58" s="20">
        <f t="shared" si="15"/>
        <v>5</v>
      </c>
      <c r="S58" s="20"/>
      <c r="T58" s="20"/>
      <c r="U58" s="20">
        <f t="shared" si="16"/>
        <v>30.4</v>
      </c>
      <c r="V58" s="20">
        <f>(U58/100)*'Data &amp; ANOVA'!$S$7</f>
        <v>6.9217384401231749E-2</v>
      </c>
      <c r="W58" s="20">
        <f>'Data &amp; ANOVA'!$S$7-V58</f>
        <v>0.1584713800765043</v>
      </c>
      <c r="X58" s="20">
        <f t="shared" si="23"/>
        <v>0.36040361597704418</v>
      </c>
      <c r="Y58" s="25"/>
      <c r="Z58" s="20">
        <f t="shared" si="17"/>
        <v>5</v>
      </c>
      <c r="AA58" s="20"/>
      <c r="AB58" s="20"/>
      <c r="AC58" s="20">
        <f t="shared" si="18"/>
        <v>29.1</v>
      </c>
      <c r="AD58" s="20">
        <f>(AC58/100)*'Data &amp; ANOVA'!$S$7</f>
        <v>6.6257430463021197E-2</v>
      </c>
      <c r="AE58" s="20">
        <f>'Data &amp; ANOVA'!$S$7-AD58</f>
        <v>0.16143133401471482</v>
      </c>
      <c r="AF58" s="20">
        <f t="shared" si="24"/>
        <v>0.34389975245000975</v>
      </c>
      <c r="AG58" s="25"/>
      <c r="AH58" s="20">
        <f t="shared" si="19"/>
        <v>5</v>
      </c>
      <c r="AI58" s="20"/>
      <c r="AJ58" s="20"/>
      <c r="AK58" s="20">
        <f t="shared" si="20"/>
        <v>32.200000000000003</v>
      </c>
      <c r="AL58" s="20">
        <f>(AK58/100)*'Data &amp; ANOVA'!$S$7</f>
        <v>7.3315782161831003E-2</v>
      </c>
      <c r="AM58" s="20">
        <f>'Data &amp; ANOVA'!$S$7-AL58</f>
        <v>0.15437298231590502</v>
      </c>
      <c r="AN58" s="20">
        <f t="shared" si="21"/>
        <v>0.3886079910417416</v>
      </c>
      <c r="AO58" s="25"/>
      <c r="AP58" s="25"/>
      <c r="AQ58" s="25"/>
      <c r="AR58" s="25"/>
    </row>
    <row r="59" spans="2:44" x14ac:dyDescent="0.25">
      <c r="B59" s="3">
        <f t="shared" si="10"/>
        <v>6.151578947368419</v>
      </c>
      <c r="C59" s="3"/>
      <c r="D59" s="3"/>
      <c r="E59" s="3">
        <f t="shared" si="11"/>
        <v>15.7</v>
      </c>
      <c r="F59" s="3">
        <f>(E59/100)*'Data &amp; ANOVA'!$S$7</f>
        <v>3.5747136023004555E-2</v>
      </c>
      <c r="G59" s="3">
        <f>'Data &amp; ANOVA'!$S$7-F59</f>
        <v>0.19194162845473148</v>
      </c>
      <c r="H59" s="3">
        <f t="shared" si="12"/>
        <v>0.17078832098028157</v>
      </c>
      <c r="I59" s="25"/>
      <c r="J59" s="20">
        <f t="shared" si="13"/>
        <v>6</v>
      </c>
      <c r="K59" s="20"/>
      <c r="L59" s="20"/>
      <c r="M59" s="20">
        <f t="shared" si="14"/>
        <v>30.6</v>
      </c>
      <c r="N59" s="20">
        <f>(M59/100)*'Data &amp; ANOVA'!$S$7</f>
        <v>6.9672761930187219E-2</v>
      </c>
      <c r="O59" s="20">
        <f>'Data &amp; ANOVA'!$S$7-N59</f>
        <v>0.15801600254754883</v>
      </c>
      <c r="P59" s="20">
        <f t="shared" si="22"/>
        <v>0.36528331847533235</v>
      </c>
      <c r="Q59" s="25"/>
      <c r="R59" s="20">
        <f t="shared" si="15"/>
        <v>6</v>
      </c>
      <c r="S59" s="20"/>
      <c r="T59" s="20"/>
      <c r="U59" s="20">
        <f t="shared" si="16"/>
        <v>39.6</v>
      </c>
      <c r="V59" s="20">
        <f>(U59/100)*'Data &amp; ANOVA'!$S$7</f>
        <v>9.0164750733183474E-2</v>
      </c>
      <c r="W59" s="20">
        <f>'Data &amp; ANOVA'!$S$7-V59</f>
        <v>0.13752401374455256</v>
      </c>
      <c r="X59" s="20">
        <f t="shared" si="23"/>
        <v>0.5021790783766491</v>
      </c>
      <c r="Y59" s="25"/>
      <c r="Z59" s="20">
        <f t="shared" si="17"/>
        <v>6</v>
      </c>
      <c r="AA59" s="20"/>
      <c r="AB59" s="20"/>
      <c r="AC59" s="20">
        <f t="shared" si="18"/>
        <v>39.6</v>
      </c>
      <c r="AD59" s="20">
        <f>(AC59/100)*'Data &amp; ANOVA'!$S$7</f>
        <v>9.0164750733183474E-2</v>
      </c>
      <c r="AE59" s="20">
        <f>'Data &amp; ANOVA'!$S$7-AD59</f>
        <v>0.13752401374455256</v>
      </c>
      <c r="AF59" s="20">
        <f t="shared" si="24"/>
        <v>0.50418108104732207</v>
      </c>
      <c r="AG59" s="25"/>
      <c r="AH59" s="20">
        <f t="shared" si="19"/>
        <v>6</v>
      </c>
      <c r="AI59" s="20"/>
      <c r="AJ59" s="20"/>
      <c r="AK59" s="20">
        <f t="shared" si="20"/>
        <v>42.4</v>
      </c>
      <c r="AL59" s="20">
        <f>(AK59/100)*'Data &amp; ANOVA'!$S$7</f>
        <v>9.6540036138560076E-2</v>
      </c>
      <c r="AM59" s="20">
        <f>'Data &amp; ANOVA'!$S$7-AL59</f>
        <v>0.13114872833917596</v>
      </c>
      <c r="AN59" s="20">
        <f t="shared" si="21"/>
        <v>0.55164761828624587</v>
      </c>
      <c r="AO59" s="25"/>
      <c r="AP59" s="25"/>
      <c r="AQ59" s="25"/>
      <c r="AR59" s="25"/>
    </row>
    <row r="60" spans="2:44" x14ac:dyDescent="0.25">
      <c r="B60" s="20">
        <f t="shared" si="10"/>
        <v>7.1768421052631552</v>
      </c>
      <c r="C60" s="20"/>
      <c r="D60" s="20"/>
      <c r="E60" s="20">
        <f t="shared" si="11"/>
        <v>21.5</v>
      </c>
      <c r="F60" s="20">
        <f>(E60/100)*'Data &amp; ANOVA'!$S$7</f>
        <v>4.8953084362713249E-2</v>
      </c>
      <c r="G60" s="20">
        <f>'Data &amp; ANOVA'!$S$7-F60</f>
        <v>0.17873568011502278</v>
      </c>
      <c r="H60" s="20">
        <f t="shared" si="12"/>
        <v>0.24207156119972875</v>
      </c>
      <c r="I60" s="25"/>
      <c r="J60" s="20">
        <f t="shared" si="13"/>
        <v>7</v>
      </c>
      <c r="K60" s="20"/>
      <c r="L60" s="20"/>
      <c r="M60" s="20">
        <f t="shared" si="14"/>
        <v>39.6</v>
      </c>
      <c r="N60" s="20">
        <f>(M60/100)*'Data &amp; ANOVA'!$S$7</f>
        <v>9.0164750733183474E-2</v>
      </c>
      <c r="O60" s="20">
        <f>'Data &amp; ANOVA'!$S$7-N60</f>
        <v>0.13752401374455256</v>
      </c>
      <c r="P60" s="20">
        <f t="shared" si="22"/>
        <v>0.50418108104732207</v>
      </c>
      <c r="Q60" s="25"/>
      <c r="R60" s="20">
        <f t="shared" si="15"/>
        <v>7</v>
      </c>
      <c r="S60" s="20"/>
      <c r="T60" s="20"/>
      <c r="U60" s="20">
        <f t="shared" si="16"/>
        <v>48.3</v>
      </c>
      <c r="V60" s="20">
        <f>(U60/100)*'Data &amp; ANOVA'!$S$7</f>
        <v>0.1099736732427465</v>
      </c>
      <c r="W60" s="20">
        <f>'Data &amp; ANOVA'!$S$7-V60</f>
        <v>0.11771509123498954</v>
      </c>
      <c r="X60" s="20">
        <f t="shared" si="23"/>
        <v>0.65771040180303486</v>
      </c>
      <c r="Y60" s="25"/>
      <c r="Z60" s="20">
        <f t="shared" si="17"/>
        <v>7</v>
      </c>
      <c r="AA60" s="20"/>
      <c r="AB60" s="20"/>
      <c r="AC60" s="20">
        <f t="shared" si="18"/>
        <v>49.8</v>
      </c>
      <c r="AD60" s="20">
        <f>(AC60/100)*'Data &amp; ANOVA'!$S$7</f>
        <v>0.11338900470991255</v>
      </c>
      <c r="AE60" s="20">
        <f>'Data &amp; ANOVA'!$S$7-AD60</f>
        <v>0.11429975976782349</v>
      </c>
      <c r="AF60" s="20">
        <f t="shared" si="24"/>
        <v>0.68915515929040783</v>
      </c>
      <c r="AG60" s="25"/>
      <c r="AH60" s="20">
        <f t="shared" si="19"/>
        <v>7</v>
      </c>
      <c r="AI60" s="20"/>
      <c r="AJ60" s="20"/>
      <c r="AK60" s="20">
        <f t="shared" si="20"/>
        <v>52.1</v>
      </c>
      <c r="AL60" s="20">
        <f>(AK60/100)*'Data &amp; ANOVA'!$S$7</f>
        <v>0.11862584629290047</v>
      </c>
      <c r="AM60" s="20">
        <f>'Data &amp; ANOVA'!$S$7-AL60</f>
        <v>0.10906291818483556</v>
      </c>
      <c r="AN60" s="20">
        <f t="shared" si="21"/>
        <v>0.73605468157122189</v>
      </c>
      <c r="AO60" s="25"/>
      <c r="AP60" s="25"/>
      <c r="AQ60" s="25"/>
      <c r="AR60" s="25"/>
    </row>
    <row r="61" spans="2:44" x14ac:dyDescent="0.25">
      <c r="B61" s="20">
        <f t="shared" si="10"/>
        <v>8.2021052631578915</v>
      </c>
      <c r="C61" s="20"/>
      <c r="D61" s="20"/>
      <c r="E61" s="20">
        <f t="shared" si="11"/>
        <v>28.1</v>
      </c>
      <c r="F61" s="20">
        <f>(E61/100)*'Data &amp; ANOVA'!$S$7</f>
        <v>6.3980542818243835E-2</v>
      </c>
      <c r="G61" s="20">
        <f>'Data &amp; ANOVA'!$S$7-F61</f>
        <v>0.1637082216594922</v>
      </c>
      <c r="H61" s="20">
        <f t="shared" si="12"/>
        <v>0.32989392126109046</v>
      </c>
      <c r="I61" s="25"/>
      <c r="J61" s="20">
        <f t="shared" si="13"/>
        <v>8</v>
      </c>
      <c r="K61" s="20"/>
      <c r="L61" s="20"/>
      <c r="M61" s="20">
        <f t="shared" si="14"/>
        <v>48.7</v>
      </c>
      <c r="N61" s="20">
        <f>(M61/100)*'Data &amp; ANOVA'!$S$7</f>
        <v>0.11088442830065746</v>
      </c>
      <c r="O61" s="20">
        <f>'Data &amp; ANOVA'!$S$7-N61</f>
        <v>0.11680433617707857</v>
      </c>
      <c r="P61" s="20">
        <f t="shared" si="22"/>
        <v>0.66747943381136765</v>
      </c>
      <c r="Q61" s="25"/>
      <c r="R61" s="20">
        <f t="shared" si="15"/>
        <v>8</v>
      </c>
      <c r="S61" s="20"/>
      <c r="T61" s="20"/>
      <c r="U61" s="20">
        <f t="shared" si="16"/>
        <v>56.7</v>
      </c>
      <c r="V61" s="20">
        <f>(U61/100)*'Data &amp; ANOVA'!$S$7</f>
        <v>0.12909952945887634</v>
      </c>
      <c r="W61" s="20">
        <f>'Data &amp; ANOVA'!$S$7-V61</f>
        <v>9.8589235018859689E-2</v>
      </c>
      <c r="X61" s="20">
        <f t="shared" si="23"/>
        <v>0.83501554830897418</v>
      </c>
      <c r="Y61" s="25"/>
      <c r="Z61" s="20">
        <f t="shared" si="17"/>
        <v>8</v>
      </c>
      <c r="AA61" s="20"/>
      <c r="AB61" s="20"/>
      <c r="AC61" s="20">
        <f t="shared" si="18"/>
        <v>59.8</v>
      </c>
      <c r="AD61" s="20">
        <f>(AC61/100)*'Data &amp; ANOVA'!$S$7</f>
        <v>0.13615788115768615</v>
      </c>
      <c r="AE61" s="20">
        <f>'Data &amp; ANOVA'!$S$7-AD61</f>
        <v>9.1530883320049883E-2</v>
      </c>
      <c r="AF61" s="20">
        <f t="shared" si="24"/>
        <v>0.91130319036311613</v>
      </c>
      <c r="AG61" s="25"/>
      <c r="AH61" s="20">
        <f t="shared" si="19"/>
        <v>8</v>
      </c>
      <c r="AI61" s="20"/>
      <c r="AJ61" s="20"/>
      <c r="AK61" s="20">
        <f t="shared" si="20"/>
        <v>61.1</v>
      </c>
      <c r="AL61" s="20">
        <f>(AK61/100)*'Data &amp; ANOVA'!$S$7</f>
        <v>0.1391178350958967</v>
      </c>
      <c r="AM61" s="20">
        <f>'Data &amp; ANOVA'!$S$7-AL61</f>
        <v>8.8570929381839331E-2</v>
      </c>
      <c r="AN61" s="20">
        <f t="shared" si="21"/>
        <v>0.9441759353636906</v>
      </c>
      <c r="AO61" s="25"/>
      <c r="AP61" s="25"/>
      <c r="AQ61" s="25"/>
      <c r="AR61" s="25"/>
    </row>
    <row r="62" spans="2:44" x14ac:dyDescent="0.25">
      <c r="B62" s="20">
        <f t="shared" si="10"/>
        <v>9.2273684210526277</v>
      </c>
      <c r="C62" s="20"/>
      <c r="D62" s="20"/>
      <c r="E62" s="20">
        <f t="shared" si="11"/>
        <v>34.5</v>
      </c>
      <c r="F62" s="20">
        <f>(E62/100)*'Data &amp; ANOVA'!$S$7</f>
        <v>7.8552623744818931E-2</v>
      </c>
      <c r="G62" s="20">
        <f>'Data &amp; ANOVA'!$S$7-F62</f>
        <v>0.14913614073291709</v>
      </c>
      <c r="H62" s="20">
        <f t="shared" si="12"/>
        <v>0.42312004334688519</v>
      </c>
      <c r="I62" s="25"/>
      <c r="J62" s="20">
        <f t="shared" si="13"/>
        <v>9</v>
      </c>
      <c r="K62" s="20"/>
      <c r="L62" s="20"/>
      <c r="M62" s="20">
        <f t="shared" si="14"/>
        <v>57.2</v>
      </c>
      <c r="N62" s="20">
        <f>(M62/100)*'Data &amp; ANOVA'!$S$7</f>
        <v>0.13023797328126502</v>
      </c>
      <c r="O62" s="20">
        <f>'Data &amp; ANOVA'!$S$7-N62</f>
        <v>9.7450791196471015E-2</v>
      </c>
      <c r="P62" s="20">
        <f t="shared" si="22"/>
        <v>0.84863208340034024</v>
      </c>
      <c r="Q62" s="25"/>
      <c r="R62" s="20">
        <f t="shared" si="15"/>
        <v>9</v>
      </c>
      <c r="S62" s="20"/>
      <c r="T62" s="20"/>
      <c r="U62" s="20">
        <f t="shared" si="16"/>
        <v>65.2</v>
      </c>
      <c r="V62" s="20">
        <f>(U62/100)*'Data &amp; ANOVA'!$S$7</f>
        <v>0.14845307443948391</v>
      </c>
      <c r="W62" s="20">
        <f>'Data &amp; ANOVA'!$S$7-V62</f>
        <v>7.9235690038252121E-2</v>
      </c>
      <c r="X62" s="20">
        <f t="shared" si="23"/>
        <v>1.0535507965369899</v>
      </c>
      <c r="Y62" s="25"/>
      <c r="Z62" s="20">
        <f t="shared" si="17"/>
        <v>9</v>
      </c>
      <c r="AA62" s="20"/>
      <c r="AB62" s="20"/>
      <c r="AC62" s="20">
        <f t="shared" si="18"/>
        <v>68.7</v>
      </c>
      <c r="AD62" s="20">
        <f>(AC62/100)*'Data &amp; ANOVA'!$S$7</f>
        <v>0.15642218119620466</v>
      </c>
      <c r="AE62" s="20">
        <f>'Data &amp; ANOVA'!$S$7-AD62</f>
        <v>7.1266583281531376E-2</v>
      </c>
      <c r="AF62" s="20">
        <f t="shared" si="24"/>
        <v>1.1615520884419839</v>
      </c>
      <c r="AG62" s="25"/>
      <c r="AH62" s="20">
        <f t="shared" si="19"/>
        <v>9</v>
      </c>
      <c r="AI62" s="20"/>
      <c r="AJ62" s="20"/>
      <c r="AK62" s="20">
        <f t="shared" si="20"/>
        <v>69.3</v>
      </c>
      <c r="AL62" s="20">
        <f>(AK62/100)*'Data &amp; ANOVA'!$S$7</f>
        <v>0.15778831378307107</v>
      </c>
      <c r="AM62" s="20">
        <f>'Data &amp; ANOVA'!$S$7-AL62</f>
        <v>6.9900450694664967E-2</v>
      </c>
      <c r="AN62" s="20">
        <f t="shared" si="21"/>
        <v>1.1809075313949398</v>
      </c>
      <c r="AO62" s="25"/>
      <c r="AP62" s="25"/>
      <c r="AQ62" s="25"/>
      <c r="AR62" s="25"/>
    </row>
    <row r="63" spans="2:44" x14ac:dyDescent="0.25">
      <c r="B63" s="20">
        <f t="shared" si="10"/>
        <v>10.252631578947364</v>
      </c>
      <c r="C63" s="20"/>
      <c r="D63" s="20"/>
      <c r="E63" s="20">
        <f t="shared" si="11"/>
        <v>42.1</v>
      </c>
      <c r="F63" s="20">
        <f>(E63/100)*'Data &amp; ANOVA'!$S$7</f>
        <v>9.5856969845126885E-2</v>
      </c>
      <c r="G63" s="20">
        <f>'Data &amp; ANOVA'!$S$7-F63</f>
        <v>0.13183179463260913</v>
      </c>
      <c r="H63" s="20">
        <f t="shared" si="12"/>
        <v>0.5464528014091421</v>
      </c>
      <c r="I63" s="25"/>
      <c r="J63" s="20">
        <f t="shared" si="13"/>
        <v>10</v>
      </c>
      <c r="K63" s="20"/>
      <c r="L63" s="20"/>
      <c r="M63" s="20">
        <f t="shared" si="14"/>
        <v>66.3</v>
      </c>
      <c r="N63" s="20">
        <f>(M63/100)*'Data &amp; ANOVA'!$S$7</f>
        <v>0.15095765084873897</v>
      </c>
      <c r="O63" s="20">
        <f>'Data &amp; ANOVA'!$S$7-N63</f>
        <v>7.6731113628997066E-2</v>
      </c>
      <c r="P63" s="20">
        <f t="shared" si="22"/>
        <v>1.087672348629775</v>
      </c>
      <c r="Q63" s="25"/>
      <c r="R63" s="20">
        <f t="shared" si="15"/>
        <v>10</v>
      </c>
      <c r="S63" s="20"/>
      <c r="T63" s="20"/>
      <c r="U63" s="20">
        <f t="shared" si="16"/>
        <v>72.099999999999994</v>
      </c>
      <c r="V63" s="20">
        <f>(U63/100)*'Data &amp; ANOVA'!$S$7</f>
        <v>0.16416359918844767</v>
      </c>
      <c r="W63" s="20">
        <f>'Data &amp; ANOVA'!$S$7-V63</f>
        <v>6.3525165289288366E-2</v>
      </c>
      <c r="X63" s="20">
        <f t="shared" si="23"/>
        <v>1.2745414944900981</v>
      </c>
      <c r="Y63" s="25"/>
      <c r="Z63" s="20">
        <f t="shared" si="17"/>
        <v>10</v>
      </c>
      <c r="AA63" s="20"/>
      <c r="AB63" s="20"/>
      <c r="AC63" s="20">
        <f t="shared" si="18"/>
        <v>76.7</v>
      </c>
      <c r="AD63" s="20">
        <f>(AC63/100)*'Data &amp; ANOVA'!$S$7</f>
        <v>0.17463728235442355</v>
      </c>
      <c r="AE63" s="20">
        <f>'Data &amp; ANOVA'!$S$7-AD63</f>
        <v>5.3051482123312482E-2</v>
      </c>
      <c r="AF63" s="20">
        <f t="shared" si="24"/>
        <v>1.4567168254164369</v>
      </c>
      <c r="AG63" s="25"/>
      <c r="AH63" s="20">
        <f t="shared" si="19"/>
        <v>10</v>
      </c>
      <c r="AI63" s="20"/>
      <c r="AJ63" s="20"/>
      <c r="AK63" s="20">
        <f t="shared" si="20"/>
        <v>77.400000000000006</v>
      </c>
      <c r="AL63" s="20">
        <f>(AK63/100)*'Data &amp; ANOVA'!$S$7</f>
        <v>0.17623110370576769</v>
      </c>
      <c r="AM63" s="20">
        <f>'Data &amp; ANOVA'!$S$7-AL63</f>
        <v>5.1457660771968339E-2</v>
      </c>
      <c r="AN63" s="20">
        <f t="shared" si="21"/>
        <v>1.4872202797098513</v>
      </c>
      <c r="AO63" s="25"/>
      <c r="AP63" s="25"/>
      <c r="AQ63" s="25"/>
      <c r="AR63" s="25"/>
    </row>
    <row r="64" spans="2:44" x14ac:dyDescent="0.25">
      <c r="B64" s="20">
        <f t="shared" si="10"/>
        <v>11.2778947368421</v>
      </c>
      <c r="C64" s="20"/>
      <c r="D64" s="20"/>
      <c r="E64" s="20">
        <f t="shared" si="11"/>
        <v>49.6</v>
      </c>
      <c r="F64" s="20">
        <f>(E64/100)*'Data &amp; ANOVA'!$S$7</f>
        <v>0.11293362718095708</v>
      </c>
      <c r="G64" s="20">
        <f>'Data &amp; ANOVA'!$S$7-F64</f>
        <v>0.11475513729677896</v>
      </c>
      <c r="H64" s="20">
        <f t="shared" si="12"/>
        <v>0.68517901091076849</v>
      </c>
      <c r="I64" s="25"/>
      <c r="J64" s="20">
        <f t="shared" si="13"/>
        <v>11</v>
      </c>
      <c r="K64" s="20"/>
      <c r="L64" s="20"/>
      <c r="M64" s="20">
        <f t="shared" si="14"/>
        <v>74.2</v>
      </c>
      <c r="N64" s="20">
        <f>(M64/100)*'Data &amp; ANOVA'!$S$7</f>
        <v>0.16894506324248013</v>
      </c>
      <c r="O64" s="20">
        <f>'Data &amp; ANOVA'!$S$7-N64</f>
        <v>5.8743701235255907E-2</v>
      </c>
      <c r="P64" s="20">
        <f t="shared" si="22"/>
        <v>1.3547956940605195</v>
      </c>
      <c r="Q64" s="25"/>
      <c r="R64" s="20">
        <f t="shared" si="15"/>
        <v>11</v>
      </c>
      <c r="S64" s="20"/>
      <c r="T64" s="20"/>
      <c r="U64" s="20">
        <f t="shared" si="16"/>
        <v>79.2</v>
      </c>
      <c r="V64" s="20">
        <f>(U64/100)*'Data &amp; ANOVA'!$S$7</f>
        <v>0.18032950146636695</v>
      </c>
      <c r="W64" s="20">
        <f>'Data &amp; ANOVA'!$S$7-V64</f>
        <v>4.7359263011369085E-2</v>
      </c>
      <c r="X64" s="20">
        <f t="shared" si="23"/>
        <v>1.5682151966101463</v>
      </c>
      <c r="Y64" s="25"/>
      <c r="Z64" s="3">
        <f t="shared" si="17"/>
        <v>11</v>
      </c>
      <c r="AA64" s="3"/>
      <c r="AB64" s="3"/>
      <c r="AC64" s="3">
        <f t="shared" si="18"/>
        <v>84.3</v>
      </c>
      <c r="AD64" s="3">
        <f>(AC64/100)*'Data &amp; ANOVA'!$S$7</f>
        <v>0.19194162845473148</v>
      </c>
      <c r="AE64" s="3">
        <f>'Data &amp; ANOVA'!$S$7-AD64</f>
        <v>3.5747136023004555E-2</v>
      </c>
      <c r="AF64" s="3">
        <f t="shared" si="24"/>
        <v>1.8515094736338291</v>
      </c>
      <c r="AG64" s="25"/>
      <c r="AH64" s="3">
        <f t="shared" si="19"/>
        <v>11</v>
      </c>
      <c r="AI64" s="3"/>
      <c r="AJ64" s="3"/>
      <c r="AK64" s="3">
        <f t="shared" si="20"/>
        <v>83.8</v>
      </c>
      <c r="AL64" s="3">
        <f>(AK64/100)*'Data &amp; ANOVA'!$S$7</f>
        <v>0.19080318463234278</v>
      </c>
      <c r="AM64" s="3">
        <f>'Data &amp; ANOVA'!$S$7-AL64</f>
        <v>3.6885579845393257E-2</v>
      </c>
      <c r="AN64" s="3">
        <f t="shared" si="21"/>
        <v>1.8201589437497523</v>
      </c>
      <c r="AO64" s="25"/>
      <c r="AP64" s="25"/>
      <c r="AQ64" s="25"/>
      <c r="AR64" s="25"/>
    </row>
    <row r="65" spans="2:44" x14ac:dyDescent="0.25">
      <c r="B65" s="20">
        <f t="shared" si="10"/>
        <v>12.303157894736838</v>
      </c>
      <c r="C65" s="20"/>
      <c r="D65" s="20"/>
      <c r="E65" s="20">
        <f t="shared" si="11"/>
        <v>56</v>
      </c>
      <c r="F65" s="20">
        <f>(E65/100)*'Data &amp; ANOVA'!$S$7</f>
        <v>0.1275057081075322</v>
      </c>
      <c r="G65" s="20">
        <f>'Data &amp; ANOVA'!$S$7-F65</f>
        <v>0.10018305637020383</v>
      </c>
      <c r="H65" s="20">
        <f t="shared" si="12"/>
        <v>0.82098055206983045</v>
      </c>
      <c r="I65" s="25"/>
      <c r="J65" s="3">
        <f t="shared" si="13"/>
        <v>12</v>
      </c>
      <c r="K65" s="3"/>
      <c r="L65" s="3"/>
      <c r="M65" s="3">
        <f t="shared" si="14"/>
        <v>81.8</v>
      </c>
      <c r="N65" s="3">
        <f>(M65/100)*'Data &amp; ANOVA'!$S$7</f>
        <v>0.18624940934278805</v>
      </c>
      <c r="O65" s="3">
        <f>'Data &amp; ANOVA'!$S$7-N65</f>
        <v>4.1439355134947981E-2</v>
      </c>
      <c r="P65" s="3">
        <f t="shared" si="22"/>
        <v>1.7037485919053412</v>
      </c>
      <c r="Q65" s="25"/>
      <c r="R65" s="3">
        <f t="shared" si="15"/>
        <v>12</v>
      </c>
      <c r="S65" s="3"/>
      <c r="T65" s="3"/>
      <c r="U65" s="3">
        <f t="shared" si="16"/>
        <v>85.6</v>
      </c>
      <c r="V65" s="3">
        <f>(U65/100)*'Data &amp; ANOVA'!$S$7</f>
        <v>0.19490158239294203</v>
      </c>
      <c r="W65" s="3">
        <f>'Data &amp; ANOVA'!$S$7-V65</f>
        <v>3.2787182084794003E-2</v>
      </c>
      <c r="X65" s="3">
        <f t="shared" si="23"/>
        <v>1.935939976735463</v>
      </c>
      <c r="Y65" s="25"/>
      <c r="Z65" s="3">
        <f t="shared" si="17"/>
        <v>12</v>
      </c>
      <c r="AA65" s="3"/>
      <c r="AB65" s="3"/>
      <c r="AC65" s="3">
        <f t="shared" si="18"/>
        <v>90.7</v>
      </c>
      <c r="AD65" s="3">
        <f>(AC65/100)*'Data &amp; ANOVA'!$S$7</f>
        <v>0.20651370938130659</v>
      </c>
      <c r="AE65" s="3">
        <f>'Data &amp; ANOVA'!$S$7-AD65</f>
        <v>2.1175055096429446E-2</v>
      </c>
      <c r="AF65" s="3">
        <f t="shared" si="24"/>
        <v>2.3751557858288814</v>
      </c>
      <c r="AG65" s="25"/>
      <c r="AH65" s="3">
        <f t="shared" si="19"/>
        <v>12</v>
      </c>
      <c r="AI65" s="3"/>
      <c r="AJ65" s="3"/>
      <c r="AK65" s="3">
        <f t="shared" si="20"/>
        <v>89.7</v>
      </c>
      <c r="AL65" s="3">
        <f>(AK65/100)*'Data &amp; ANOVA'!$S$7</f>
        <v>0.20423682173652924</v>
      </c>
      <c r="AM65" s="3">
        <f>'Data &amp; ANOVA'!$S$7-AL65</f>
        <v>2.3451942741206794E-2</v>
      </c>
      <c r="AN65" s="3">
        <f t="shared" si="21"/>
        <v>2.2730262907525023</v>
      </c>
      <c r="AO65" s="25"/>
      <c r="AP65" s="25"/>
      <c r="AQ65" s="25"/>
      <c r="AR65" s="25"/>
    </row>
    <row r="66" spans="2:44" x14ac:dyDescent="0.25">
      <c r="B66" s="20">
        <f t="shared" si="10"/>
        <v>13.328421052631574</v>
      </c>
      <c r="C66" s="20"/>
      <c r="D66" s="20"/>
      <c r="E66" s="20">
        <f t="shared" si="11"/>
        <v>62.7</v>
      </c>
      <c r="F66" s="20">
        <f>(E66/100)*'Data &amp; ANOVA'!$S$7</f>
        <v>0.14276085532754049</v>
      </c>
      <c r="G66" s="20">
        <f>'Data &amp; ANOVA'!$S$7-F66</f>
        <v>8.4927909150195546E-2</v>
      </c>
      <c r="H66" s="20">
        <f t="shared" si="12"/>
        <v>0.98617685933832155</v>
      </c>
      <c r="I66" s="25"/>
      <c r="J66" s="3">
        <f t="shared" si="13"/>
        <v>13</v>
      </c>
      <c r="K66" s="3"/>
      <c r="L66" s="3"/>
      <c r="M66" s="3">
        <f t="shared" si="14"/>
        <v>89.3</v>
      </c>
      <c r="N66" s="3">
        <f>(M66/100)*'Data &amp; ANOVA'!$S$7</f>
        <v>0.20332606667861827</v>
      </c>
      <c r="O66" s="3">
        <f>'Data &amp; ANOVA'!$S$7-N66</f>
        <v>2.4362697799117761E-2</v>
      </c>
      <c r="P66" s="3">
        <f t="shared" si="22"/>
        <v>2.2349264445202306</v>
      </c>
      <c r="Q66" s="25"/>
      <c r="R66" s="3">
        <f t="shared" si="15"/>
        <v>13</v>
      </c>
      <c r="S66" s="3"/>
      <c r="T66" s="3"/>
      <c r="U66" s="3">
        <f t="shared" si="16"/>
        <v>91.8</v>
      </c>
      <c r="V66" s="3">
        <f>(U66/100)*'Data &amp; ANOVA'!$S$7</f>
        <v>0.20901828579056167</v>
      </c>
      <c r="W66" s="3">
        <f>'Data &amp; ANOVA'!$S$7-V66</f>
        <v>1.8670478687174363E-2</v>
      </c>
      <c r="X66" s="3">
        <f t="shared" si="23"/>
        <v>2.4990340290472104</v>
      </c>
      <c r="Y66" s="25"/>
      <c r="Z66" s="3">
        <f t="shared" si="17"/>
        <v>13</v>
      </c>
      <c r="AA66" s="3"/>
      <c r="AB66" s="3"/>
      <c r="AC66" s="3">
        <f t="shared" si="18"/>
        <v>96.9</v>
      </c>
      <c r="AD66" s="3">
        <f>(AC66/100)*'Data &amp; ANOVA'!$S$7</f>
        <v>0.22063041277892623</v>
      </c>
      <c r="AE66" s="3">
        <f>'Data &amp; ANOVA'!$S$7-AD66</f>
        <v>7.0583516988098061E-3</v>
      </c>
      <c r="AF66" s="3">
        <f t="shared" si="24"/>
        <v>3.4737680744969923</v>
      </c>
      <c r="AG66" s="25"/>
      <c r="AH66" s="3">
        <f t="shared" si="19"/>
        <v>13</v>
      </c>
      <c r="AI66" s="3"/>
      <c r="AJ66" s="3"/>
      <c r="AK66" s="3">
        <f t="shared" si="20"/>
        <v>95.3</v>
      </c>
      <c r="AL66" s="3">
        <f>(AK66/100)*'Data &amp; ANOVA'!$S$7</f>
        <v>0.21698739254728244</v>
      </c>
      <c r="AM66" s="3">
        <f>'Data &amp; ANOVA'!$S$7-AL66</f>
        <v>1.070137193045359E-2</v>
      </c>
      <c r="AN66" s="3">
        <f t="shared" si="21"/>
        <v>3.0576076772720788</v>
      </c>
      <c r="AO66" s="25"/>
      <c r="AP66" s="25"/>
      <c r="AQ66" s="25"/>
      <c r="AR66" s="25"/>
    </row>
    <row r="67" spans="2:44" x14ac:dyDescent="0.25">
      <c r="B67" s="20">
        <f t="shared" si="10"/>
        <v>14.35368421052631</v>
      </c>
      <c r="C67" s="20"/>
      <c r="D67" s="20"/>
      <c r="E67" s="20">
        <f t="shared" si="11"/>
        <v>68.400000000000006</v>
      </c>
      <c r="F67" s="20">
        <f>(E67/100)*'Data &amp; ANOVA'!$S$7</f>
        <v>0.15573911490277145</v>
      </c>
      <c r="G67" s="20">
        <f>'Data &amp; ANOVA'!$S$7-F67</f>
        <v>7.194964957496458E-2</v>
      </c>
      <c r="H67" s="20">
        <f t="shared" si="12"/>
        <v>1.152013065395225</v>
      </c>
      <c r="I67" s="25"/>
      <c r="J67" s="3">
        <f t="shared" si="13"/>
        <v>14</v>
      </c>
      <c r="K67" s="3"/>
      <c r="L67" s="3"/>
      <c r="M67" s="3">
        <f t="shared" si="14"/>
        <v>96</v>
      </c>
      <c r="N67" s="3">
        <f>(M67/100)*'Data &amp; ANOVA'!$S$7</f>
        <v>0.21858121389862659</v>
      </c>
      <c r="O67" s="3">
        <f>'Data &amp; ANOVA'!$S$7-N67</f>
        <v>9.1075505791094469E-3</v>
      </c>
      <c r="P67" s="3">
        <f t="shared" si="22"/>
        <v>3.2188758248682001</v>
      </c>
      <c r="Q67" s="25"/>
      <c r="R67" s="3">
        <f t="shared" si="15"/>
        <v>14</v>
      </c>
      <c r="S67" s="3"/>
      <c r="T67" s="3"/>
      <c r="U67" s="3">
        <f t="shared" si="16"/>
        <v>96.6</v>
      </c>
      <c r="V67" s="3">
        <f>(U67/100)*'Data &amp; ANOVA'!$S$7</f>
        <v>0.21994734648549299</v>
      </c>
      <c r="W67" s="3">
        <f>'Data &amp; ANOVA'!$S$7-V67</f>
        <v>7.7414179922430382E-3</v>
      </c>
      <c r="X67" s="3">
        <f t="shared" si="23"/>
        <v>3.3793927516953008</v>
      </c>
      <c r="Y67" s="25"/>
      <c r="Z67" s="28">
        <f t="shared" si="17"/>
        <v>14</v>
      </c>
      <c r="AA67" s="28"/>
      <c r="AB67" s="28"/>
      <c r="AC67" s="28">
        <f t="shared" si="18"/>
        <v>100</v>
      </c>
      <c r="AD67" s="28">
        <f>(AC67/100)*'Data &amp; ANOVA'!$S$7</f>
        <v>0.22768876447773603</v>
      </c>
      <c r="AE67" s="28">
        <f>'Data &amp; ANOVA'!$S$7-AD67</f>
        <v>0</v>
      </c>
      <c r="AF67" s="28" t="e">
        <f t="shared" si="24"/>
        <v>#DIV/0!</v>
      </c>
      <c r="AG67" s="25"/>
      <c r="AH67" s="28">
        <f t="shared" si="19"/>
        <v>14</v>
      </c>
      <c r="AI67" s="28"/>
      <c r="AJ67" s="28"/>
      <c r="AK67" s="28">
        <f t="shared" si="20"/>
        <v>100</v>
      </c>
      <c r="AL67" s="28">
        <f>(AK67/100)*'Data &amp; ANOVA'!$S$7</f>
        <v>0.22768876447773603</v>
      </c>
      <c r="AM67" s="28">
        <f>'Data &amp; ANOVA'!$S$7-AL67</f>
        <v>0</v>
      </c>
      <c r="AN67" s="28" t="e">
        <f t="shared" si="21"/>
        <v>#DIV/0!</v>
      </c>
      <c r="AO67" s="25"/>
      <c r="AP67" s="25"/>
      <c r="AQ67" s="25"/>
      <c r="AR67" s="25"/>
    </row>
    <row r="68" spans="2:44" x14ac:dyDescent="0.25">
      <c r="B68" s="20">
        <f t="shared" si="10"/>
        <v>15.378947368421047</v>
      </c>
      <c r="C68" s="20"/>
      <c r="D68" s="20"/>
      <c r="E68" s="20">
        <f t="shared" si="11"/>
        <v>74.8</v>
      </c>
      <c r="F68" s="20">
        <f>(E68/100)*'Data &amp; ANOVA'!$S$7</f>
        <v>0.17031119582934656</v>
      </c>
      <c r="G68" s="20">
        <f>'Data &amp; ANOVA'!$S$7-F68</f>
        <v>5.7377568648389471E-2</v>
      </c>
      <c r="H68" s="20">
        <f t="shared" si="12"/>
        <v>1.3783261914707139</v>
      </c>
      <c r="I68" s="25"/>
      <c r="J68" s="28">
        <f t="shared" si="13"/>
        <v>15</v>
      </c>
      <c r="K68" s="28"/>
      <c r="L68" s="28"/>
      <c r="M68" s="28">
        <f t="shared" si="14"/>
        <v>100</v>
      </c>
      <c r="N68" s="28">
        <f>(M68/100)*'Data &amp; ANOVA'!$S$7</f>
        <v>0.22768876447773603</v>
      </c>
      <c r="O68" s="28">
        <f>'Data &amp; ANOVA'!$S$7-N68</f>
        <v>0</v>
      </c>
      <c r="P68" s="28" t="e">
        <f t="shared" si="22"/>
        <v>#DIV/0!</v>
      </c>
      <c r="Q68" s="25"/>
      <c r="R68" s="28">
        <f t="shared" si="15"/>
        <v>15</v>
      </c>
      <c r="S68" s="28"/>
      <c r="T68" s="28"/>
      <c r="U68" s="28">
        <f t="shared" si="16"/>
        <v>100</v>
      </c>
      <c r="V68" s="28">
        <f>(U68/100)*'Data &amp; ANOVA'!$S$7</f>
        <v>0.22768876447773603</v>
      </c>
      <c r="W68" s="28">
        <f>'Data &amp; ANOVA'!$S$7-V68</f>
        <v>0</v>
      </c>
      <c r="X68" s="28" t="e">
        <f t="shared" si="23"/>
        <v>#DIV/0!</v>
      </c>
      <c r="Y68" s="25"/>
      <c r="Z68" s="17"/>
      <c r="AA68" s="17"/>
      <c r="AB68" s="17"/>
      <c r="AC68" s="17"/>
      <c r="AD68" s="17"/>
      <c r="AE68" s="17"/>
      <c r="AF68" s="17"/>
      <c r="AG68" s="25"/>
      <c r="AH68" s="17"/>
      <c r="AI68" s="17"/>
      <c r="AJ68" s="17"/>
      <c r="AK68" s="17"/>
      <c r="AL68" s="17"/>
      <c r="AM68" s="17"/>
      <c r="AN68" s="17"/>
      <c r="AO68" s="25"/>
      <c r="AP68" s="25"/>
      <c r="AQ68" s="25"/>
      <c r="AR68" s="25"/>
    </row>
    <row r="69" spans="2:44" x14ac:dyDescent="0.25">
      <c r="B69" s="3">
        <f t="shared" si="10"/>
        <v>16.404210526315783</v>
      </c>
      <c r="C69" s="3"/>
      <c r="D69" s="3"/>
      <c r="E69" s="3">
        <f t="shared" si="11"/>
        <v>81.5</v>
      </c>
      <c r="F69" s="3">
        <f>(E69/100)*'Data &amp; ANOVA'!$S$7</f>
        <v>0.18556634304935485</v>
      </c>
      <c r="G69" s="3">
        <f>'Data &amp; ANOVA'!$S$7-F69</f>
        <v>4.2122421428381185E-2</v>
      </c>
      <c r="H69" s="3">
        <f t="shared" si="12"/>
        <v>1.6873994539038117</v>
      </c>
      <c r="I69" s="25"/>
      <c r="J69" s="17"/>
      <c r="K69" s="17"/>
      <c r="L69" s="17"/>
      <c r="M69" s="17"/>
      <c r="N69" s="17"/>
      <c r="O69" s="17"/>
      <c r="P69" s="17"/>
      <c r="Q69" s="25"/>
      <c r="R69" s="17"/>
      <c r="S69" s="17"/>
      <c r="T69" s="17"/>
      <c r="U69" s="17"/>
      <c r="V69" s="17"/>
      <c r="W69" s="17"/>
      <c r="X69" s="17"/>
      <c r="Y69" s="25"/>
      <c r="Z69" s="17"/>
      <c r="AA69" s="17"/>
      <c r="AB69" s="17"/>
      <c r="AC69" s="17"/>
      <c r="AD69" s="17"/>
      <c r="AE69" s="17"/>
      <c r="AF69" s="17"/>
      <c r="AG69" s="25"/>
      <c r="AH69" s="17"/>
      <c r="AI69" s="17"/>
      <c r="AJ69" s="17"/>
      <c r="AK69" s="17"/>
      <c r="AL69" s="17"/>
      <c r="AM69" s="17"/>
      <c r="AN69" s="17"/>
      <c r="AO69" s="25"/>
      <c r="AP69" s="25"/>
      <c r="AQ69" s="25"/>
      <c r="AR69" s="25"/>
    </row>
    <row r="70" spans="2:44" x14ac:dyDescent="0.25">
      <c r="B70" s="3">
        <f t="shared" si="10"/>
        <v>17.429473684210521</v>
      </c>
      <c r="C70" s="3"/>
      <c r="D70" s="3"/>
      <c r="E70" s="3">
        <f t="shared" si="11"/>
        <v>87.2</v>
      </c>
      <c r="F70" s="3">
        <f>(E70/100)*'Data &amp; ANOVA'!$S$7</f>
        <v>0.19854460262458581</v>
      </c>
      <c r="G70" s="3">
        <f>'Data &amp; ANOVA'!$S$7-F70</f>
        <v>2.9144161853150219E-2</v>
      </c>
      <c r="H70" s="3">
        <f t="shared" si="12"/>
        <v>2.0557250150625195</v>
      </c>
      <c r="I70" s="25"/>
      <c r="J70" s="17"/>
      <c r="K70" s="17"/>
      <c r="L70" s="17"/>
      <c r="M70" s="17"/>
      <c r="N70" s="17"/>
      <c r="O70" s="17"/>
      <c r="P70" s="17"/>
      <c r="Q70" s="25"/>
      <c r="R70" s="17"/>
      <c r="S70" s="17"/>
      <c r="T70" s="17"/>
      <c r="U70" s="17"/>
      <c r="V70" s="17"/>
      <c r="W70" s="17"/>
      <c r="X70" s="17"/>
      <c r="Y70" s="25"/>
      <c r="Z70" s="17"/>
      <c r="AA70" s="17"/>
      <c r="AB70" s="17"/>
      <c r="AC70" s="17"/>
      <c r="AD70" s="17"/>
      <c r="AE70" s="17"/>
      <c r="AF70" s="17"/>
      <c r="AG70" s="25"/>
      <c r="AH70" s="17"/>
      <c r="AI70" s="17"/>
      <c r="AJ70" s="17"/>
      <c r="AK70" s="17"/>
      <c r="AL70" s="17"/>
      <c r="AM70" s="17"/>
      <c r="AN70" s="17"/>
      <c r="AO70" s="25"/>
      <c r="AP70" s="25"/>
      <c r="AQ70" s="25"/>
      <c r="AR70" s="25"/>
    </row>
    <row r="71" spans="2:44" x14ac:dyDescent="0.25">
      <c r="B71" s="3">
        <f t="shared" si="10"/>
        <v>18.454736842105255</v>
      </c>
      <c r="C71" s="3"/>
      <c r="D71" s="3"/>
      <c r="E71" s="3">
        <f t="shared" si="11"/>
        <v>92.7</v>
      </c>
      <c r="F71" s="3">
        <f>(E71/100)*'Data &amp; ANOVA'!$S$7</f>
        <v>0.21106748467086131</v>
      </c>
      <c r="G71" s="3">
        <f>'Data &amp; ANOVA'!$S$7-F71</f>
        <v>1.6621279806874723E-2</v>
      </c>
      <c r="H71" s="3">
        <f t="shared" si="12"/>
        <v>2.6172958378337463</v>
      </c>
      <c r="I71" s="25"/>
      <c r="J71" s="17"/>
      <c r="K71" s="17"/>
      <c r="L71" s="17"/>
      <c r="M71" s="17"/>
      <c r="N71" s="17"/>
      <c r="O71" s="17"/>
      <c r="P71" s="17"/>
      <c r="Q71" s="25"/>
      <c r="R71" s="17"/>
      <c r="S71" s="17"/>
      <c r="T71" s="17"/>
      <c r="U71" s="17"/>
      <c r="V71" s="17"/>
      <c r="W71" s="17"/>
      <c r="X71" s="17"/>
      <c r="Y71" s="25"/>
      <c r="Z71" s="17"/>
      <c r="AA71" s="17"/>
      <c r="AB71" s="17"/>
      <c r="AC71" s="17"/>
      <c r="AD71" s="17"/>
      <c r="AE71" s="17"/>
      <c r="AF71" s="17"/>
      <c r="AG71" s="25"/>
      <c r="AH71" s="17"/>
      <c r="AI71" s="17"/>
      <c r="AJ71" s="17"/>
      <c r="AK71" s="17"/>
      <c r="AL71" s="17"/>
      <c r="AM71" s="17"/>
      <c r="AN71" s="17"/>
      <c r="AO71" s="25"/>
      <c r="AP71" s="25"/>
      <c r="AQ71" s="25"/>
      <c r="AR71" s="25"/>
    </row>
    <row r="72" spans="2:44" x14ac:dyDescent="0.25">
      <c r="B72" s="3">
        <f t="shared" si="10"/>
        <v>19.479999999999993</v>
      </c>
      <c r="C72" s="3"/>
      <c r="D72" s="3"/>
      <c r="E72" s="3">
        <f t="shared" si="11"/>
        <v>98.1</v>
      </c>
      <c r="F72" s="3">
        <f>(E72/100)*'Data &amp; ANOVA'!$S$7</f>
        <v>0.22336267795265904</v>
      </c>
      <c r="G72" s="3">
        <f>'Data &amp; ANOVA'!$S$7-F72</f>
        <v>4.3260865250769887E-3</v>
      </c>
      <c r="H72" s="3">
        <f t="shared" si="12"/>
        <v>3.9633162998156957</v>
      </c>
      <c r="I72" s="25"/>
      <c r="J72" s="17"/>
      <c r="K72" s="17"/>
      <c r="L72" s="17"/>
      <c r="M72" s="17"/>
      <c r="N72" s="17"/>
      <c r="O72" s="17"/>
      <c r="P72" s="17"/>
      <c r="Q72" s="25"/>
      <c r="R72" s="17"/>
      <c r="S72" s="17"/>
      <c r="T72" s="17"/>
      <c r="U72" s="17"/>
      <c r="V72" s="17"/>
      <c r="W72" s="17"/>
      <c r="X72" s="17"/>
      <c r="Y72" s="25"/>
      <c r="Z72" s="17"/>
      <c r="AA72" s="17"/>
      <c r="AB72" s="17"/>
      <c r="AC72" s="17"/>
      <c r="AD72" s="17"/>
      <c r="AE72" s="17"/>
      <c r="AF72" s="17"/>
      <c r="AG72" s="25"/>
      <c r="AH72" s="17"/>
      <c r="AI72" s="17"/>
      <c r="AJ72" s="17"/>
      <c r="AK72" s="17"/>
      <c r="AL72" s="17"/>
      <c r="AM72" s="17"/>
      <c r="AN72" s="17"/>
      <c r="AO72" s="25"/>
      <c r="AP72" s="25"/>
      <c r="AQ72" s="25"/>
      <c r="AR72" s="25"/>
    </row>
    <row r="73" spans="2:44" x14ac:dyDescent="0.25">
      <c r="B73" s="3">
        <f t="shared" si="10"/>
        <v>20.505263157894728</v>
      </c>
      <c r="C73" s="3"/>
      <c r="D73" s="3"/>
      <c r="E73" s="3">
        <f t="shared" si="11"/>
        <v>100</v>
      </c>
      <c r="F73" s="3">
        <f>(E73/100)*'Data &amp; ANOVA'!$S$7</f>
        <v>0.22768876447773603</v>
      </c>
      <c r="G73" s="3">
        <f>'Data &amp; ANOVA'!$S$7-F73</f>
        <v>0</v>
      </c>
      <c r="H73" s="3" t="e">
        <f t="shared" si="12"/>
        <v>#DIV/0!</v>
      </c>
      <c r="I73" s="25"/>
      <c r="J73" s="17"/>
      <c r="K73" s="17"/>
      <c r="L73" s="17"/>
      <c r="M73" s="17"/>
      <c r="N73" s="17"/>
      <c r="O73" s="17"/>
      <c r="P73" s="17"/>
      <c r="Q73" s="25"/>
      <c r="R73" s="17"/>
      <c r="S73" s="17"/>
      <c r="T73" s="17"/>
      <c r="U73" s="17"/>
      <c r="V73" s="17"/>
      <c r="W73" s="17"/>
      <c r="X73" s="17"/>
      <c r="Y73" s="25"/>
      <c r="Z73" s="17"/>
      <c r="AA73" s="17"/>
      <c r="AB73" s="17"/>
      <c r="AC73" s="17"/>
      <c r="AD73" s="17"/>
      <c r="AE73" s="17"/>
      <c r="AF73" s="17"/>
      <c r="AG73" s="25"/>
      <c r="AH73" s="17"/>
      <c r="AI73" s="17"/>
      <c r="AJ73" s="17"/>
      <c r="AK73" s="17"/>
      <c r="AL73" s="17"/>
      <c r="AM73" s="17"/>
      <c r="AN73" s="17"/>
      <c r="AO73" s="25"/>
      <c r="AP73" s="25"/>
      <c r="AQ73" s="25"/>
      <c r="AR73" s="25"/>
    </row>
    <row r="74" spans="2:44" x14ac:dyDescent="0.25">
      <c r="B74" s="28">
        <f t="shared" si="10"/>
        <v>0</v>
      </c>
      <c r="C74" s="28"/>
      <c r="D74" s="28"/>
      <c r="E74" s="28">
        <f t="shared" si="11"/>
        <v>0</v>
      </c>
      <c r="F74" s="28">
        <f>(E74/100)*'Data &amp; ANOVA'!$S$7</f>
        <v>0</v>
      </c>
      <c r="G74" s="28">
        <f>'Data &amp; ANOVA'!$S$7-F74</f>
        <v>0.22768876447773603</v>
      </c>
      <c r="H74" s="28">
        <f t="shared" si="12"/>
        <v>0</v>
      </c>
      <c r="I74" s="25"/>
      <c r="J74" s="17"/>
      <c r="K74" s="17"/>
      <c r="L74" s="17"/>
      <c r="M74" s="17"/>
      <c r="N74" s="17"/>
      <c r="O74" s="17"/>
      <c r="P74" s="17"/>
      <c r="Q74" s="25"/>
      <c r="R74" s="17"/>
      <c r="S74" s="17"/>
      <c r="T74" s="17"/>
      <c r="U74" s="17"/>
      <c r="V74" s="17"/>
      <c r="W74" s="17"/>
      <c r="X74" s="17"/>
      <c r="Y74" s="25"/>
      <c r="Z74" s="17"/>
      <c r="AA74" s="17"/>
      <c r="AB74" s="17"/>
      <c r="AC74" s="17"/>
      <c r="AD74" s="17"/>
      <c r="AE74" s="17"/>
      <c r="AF74" s="17"/>
      <c r="AG74" s="25"/>
      <c r="AH74" s="17"/>
      <c r="AI74" s="17"/>
      <c r="AJ74" s="17"/>
      <c r="AK74" s="17"/>
      <c r="AL74" s="17"/>
      <c r="AM74" s="17"/>
      <c r="AN74" s="17"/>
      <c r="AO74" s="25"/>
      <c r="AP74" s="25"/>
      <c r="AQ74" s="25"/>
      <c r="AR74" s="25"/>
    </row>
    <row r="75" spans="2:44" x14ac:dyDescent="0.25">
      <c r="B75" s="17"/>
      <c r="C75" s="17"/>
      <c r="D75" s="17"/>
      <c r="E75" s="17"/>
      <c r="F75" s="17"/>
      <c r="G75" s="17"/>
      <c r="H75" s="17"/>
      <c r="I75" s="25"/>
      <c r="J75" s="17"/>
      <c r="K75" s="17"/>
      <c r="L75" s="17"/>
      <c r="M75" s="17"/>
      <c r="N75" s="17"/>
      <c r="O75" s="17"/>
      <c r="P75" s="17"/>
      <c r="Q75" s="25"/>
      <c r="R75" s="17"/>
      <c r="S75" s="17"/>
      <c r="T75" s="17"/>
      <c r="U75" s="17"/>
      <c r="V75" s="17"/>
      <c r="W75" s="17"/>
      <c r="X75" s="17"/>
      <c r="Y75" s="25"/>
      <c r="Z75" s="17"/>
      <c r="AA75" s="17"/>
      <c r="AB75" s="17"/>
      <c r="AC75" s="17"/>
      <c r="AD75" s="17"/>
      <c r="AE75" s="17"/>
      <c r="AF75" s="17"/>
      <c r="AG75" s="25"/>
      <c r="AH75" s="17"/>
      <c r="AI75" s="17"/>
      <c r="AJ75" s="17"/>
      <c r="AK75" s="17"/>
      <c r="AL75" s="17"/>
      <c r="AM75" s="17"/>
      <c r="AN75" s="17"/>
      <c r="AO75" s="25"/>
      <c r="AP75" s="25"/>
      <c r="AQ75" s="25"/>
      <c r="AR75" s="25"/>
    </row>
    <row r="76" spans="2:44" x14ac:dyDescent="0.25">
      <c r="B76" s="17"/>
      <c r="C76" s="17"/>
      <c r="D76" s="17"/>
      <c r="E76" s="17"/>
      <c r="F76" s="17"/>
      <c r="G76" s="17"/>
      <c r="H76" s="17"/>
      <c r="I76" s="25"/>
      <c r="J76" s="17"/>
      <c r="K76" s="17"/>
      <c r="L76" s="17"/>
      <c r="M76" s="17"/>
      <c r="N76" s="17"/>
      <c r="O76" s="17"/>
      <c r="P76" s="17"/>
      <c r="Q76" s="25"/>
      <c r="R76" s="17"/>
      <c r="S76" s="17"/>
      <c r="T76" s="17"/>
      <c r="U76" s="17"/>
      <c r="V76" s="17"/>
      <c r="W76" s="17"/>
      <c r="X76" s="17"/>
      <c r="Y76" s="25"/>
      <c r="Z76" s="17"/>
      <c r="AA76" s="17"/>
      <c r="AB76" s="17"/>
      <c r="AC76" s="17"/>
      <c r="AD76" s="17"/>
      <c r="AE76" s="17"/>
      <c r="AF76" s="17"/>
      <c r="AG76" s="25"/>
      <c r="AH76" s="17"/>
      <c r="AI76" s="17"/>
      <c r="AJ76" s="17"/>
      <c r="AK76" s="17"/>
      <c r="AL76" s="17"/>
      <c r="AM76" s="17"/>
      <c r="AN76" s="17"/>
      <c r="AO76" s="25"/>
      <c r="AP76" s="25"/>
      <c r="AQ76" s="25"/>
      <c r="AR76" s="25"/>
    </row>
    <row r="77" spans="2:44" x14ac:dyDescent="0.25">
      <c r="B77" s="17"/>
      <c r="C77" s="17"/>
      <c r="D77" s="17"/>
      <c r="E77" s="17"/>
      <c r="F77" s="17"/>
      <c r="G77" s="17"/>
      <c r="H77" s="17"/>
      <c r="I77" s="25"/>
      <c r="J77" s="17"/>
      <c r="K77" s="17"/>
      <c r="L77" s="17"/>
      <c r="M77" s="17"/>
      <c r="N77" s="17"/>
      <c r="O77" s="17"/>
      <c r="P77" s="17"/>
      <c r="Q77" s="25"/>
      <c r="R77" s="17"/>
      <c r="S77" s="17"/>
      <c r="T77" s="17"/>
      <c r="U77" s="17"/>
      <c r="V77" s="17"/>
      <c r="W77" s="17"/>
      <c r="X77" s="17"/>
      <c r="Y77" s="25"/>
      <c r="Z77" s="17"/>
      <c r="AA77" s="17"/>
      <c r="AB77" s="17"/>
      <c r="AC77" s="17"/>
      <c r="AD77" s="17"/>
      <c r="AE77" s="17"/>
      <c r="AF77" s="17"/>
      <c r="AG77" s="25"/>
      <c r="AH77" s="17"/>
      <c r="AI77" s="17"/>
      <c r="AJ77" s="17"/>
      <c r="AK77" s="17"/>
      <c r="AL77" s="17"/>
      <c r="AM77" s="17"/>
      <c r="AN77" s="17"/>
      <c r="AO77" s="25"/>
      <c r="AP77" s="25"/>
      <c r="AQ77" s="25"/>
      <c r="AR77" s="25"/>
    </row>
    <row r="78" spans="2:44" x14ac:dyDescent="0.25">
      <c r="B78" s="17"/>
      <c r="C78" s="17"/>
      <c r="D78" s="17"/>
      <c r="E78" s="17"/>
      <c r="F78" s="17"/>
      <c r="G78" s="17"/>
      <c r="H78" s="17"/>
      <c r="I78" s="25"/>
      <c r="J78" s="17"/>
      <c r="K78" s="17"/>
      <c r="L78" s="17"/>
      <c r="M78" s="17"/>
      <c r="N78" s="17"/>
      <c r="O78" s="17"/>
      <c r="P78" s="17"/>
      <c r="Q78" s="25"/>
      <c r="R78" s="17"/>
      <c r="S78" s="17"/>
      <c r="T78" s="17"/>
      <c r="U78" s="17"/>
      <c r="V78" s="17"/>
      <c r="W78" s="17"/>
      <c r="X78" s="17"/>
      <c r="Y78" s="25"/>
      <c r="Z78" s="17"/>
      <c r="AA78" s="17"/>
      <c r="AB78" s="17"/>
      <c r="AC78" s="17"/>
      <c r="AD78" s="17"/>
      <c r="AE78" s="17"/>
      <c r="AF78" s="17"/>
      <c r="AG78" s="25"/>
      <c r="AH78" s="17"/>
      <c r="AI78" s="17"/>
      <c r="AJ78" s="17"/>
      <c r="AK78" s="17"/>
      <c r="AL78" s="17"/>
      <c r="AM78" s="17"/>
      <c r="AN78" s="17"/>
      <c r="AO78" s="25"/>
      <c r="AP78" s="25"/>
      <c r="AQ78" s="25"/>
      <c r="AR78" s="25"/>
    </row>
    <row r="79" spans="2:44" x14ac:dyDescent="0.25">
      <c r="B79" s="17"/>
      <c r="C79" s="17"/>
      <c r="D79" s="17"/>
      <c r="E79" s="17"/>
      <c r="F79" s="17"/>
      <c r="G79" s="17"/>
      <c r="H79" s="17"/>
      <c r="I79" s="25"/>
      <c r="J79" s="17"/>
      <c r="K79" s="17"/>
      <c r="L79" s="17"/>
      <c r="M79" s="17"/>
      <c r="N79" s="17"/>
      <c r="O79" s="17"/>
      <c r="P79" s="17"/>
      <c r="Q79" s="25"/>
      <c r="R79" s="17"/>
      <c r="S79" s="17"/>
      <c r="T79" s="17"/>
      <c r="U79" s="17"/>
      <c r="V79" s="17"/>
      <c r="W79" s="17"/>
      <c r="X79" s="17"/>
      <c r="Y79" s="25"/>
      <c r="Z79" s="17"/>
      <c r="AA79" s="17"/>
      <c r="AB79" s="17"/>
      <c r="AC79" s="17"/>
      <c r="AD79" s="17"/>
      <c r="AE79" s="17"/>
      <c r="AF79" s="17"/>
      <c r="AG79" s="25"/>
      <c r="AH79" s="17"/>
      <c r="AI79" s="17"/>
      <c r="AJ79" s="17"/>
      <c r="AK79" s="17"/>
      <c r="AL79" s="17"/>
      <c r="AM79" s="17"/>
      <c r="AN79" s="17"/>
      <c r="AO79" s="25"/>
      <c r="AP79" s="25"/>
      <c r="AQ79" s="25"/>
      <c r="AR79" s="25"/>
    </row>
    <row r="80" spans="2:44" x14ac:dyDescent="0.25">
      <c r="B80" s="17"/>
      <c r="C80" s="17"/>
      <c r="D80" s="17"/>
      <c r="E80" s="17"/>
      <c r="F80" s="17"/>
      <c r="G80" s="17"/>
      <c r="H80" s="17"/>
      <c r="I80" s="25"/>
      <c r="J80" s="17"/>
      <c r="K80" s="17"/>
      <c r="L80" s="17"/>
      <c r="M80" s="17"/>
      <c r="N80" s="17"/>
      <c r="O80" s="17"/>
      <c r="P80" s="17"/>
      <c r="Q80" s="25"/>
      <c r="R80" s="17"/>
      <c r="S80" s="17"/>
      <c r="T80" s="17"/>
      <c r="U80" s="17"/>
      <c r="V80" s="17"/>
      <c r="W80" s="17"/>
      <c r="X80" s="17"/>
      <c r="Y80" s="25"/>
      <c r="Z80" s="17"/>
      <c r="AA80" s="17"/>
      <c r="AB80" s="17"/>
      <c r="AC80" s="17"/>
      <c r="AD80" s="17"/>
      <c r="AE80" s="17"/>
      <c r="AF80" s="17"/>
      <c r="AG80" s="25"/>
      <c r="AH80" s="17"/>
      <c r="AI80" s="17"/>
      <c r="AJ80" s="17"/>
      <c r="AK80" s="17"/>
      <c r="AL80" s="17"/>
      <c r="AM80" s="17"/>
      <c r="AN80" s="17"/>
      <c r="AO80" s="25"/>
      <c r="AP80" s="25"/>
      <c r="AQ80" s="25"/>
      <c r="AR80" s="25"/>
    </row>
    <row r="81" spans="2:44" x14ac:dyDescent="0.25">
      <c r="B81" s="17"/>
      <c r="C81" s="17"/>
      <c r="D81" s="17"/>
      <c r="E81" s="17"/>
      <c r="F81" s="17"/>
      <c r="G81" s="17"/>
      <c r="H81" s="17"/>
      <c r="I81" s="25"/>
      <c r="J81" s="17"/>
      <c r="K81" s="17"/>
      <c r="L81" s="17"/>
      <c r="M81" s="17"/>
      <c r="N81" s="17"/>
      <c r="O81" s="17"/>
      <c r="P81" s="17"/>
      <c r="Q81" s="25"/>
      <c r="R81" s="17"/>
      <c r="S81" s="17"/>
      <c r="T81" s="17"/>
      <c r="U81" s="17"/>
      <c r="V81" s="17"/>
      <c r="W81" s="17"/>
      <c r="X81" s="17"/>
      <c r="Y81" s="25"/>
      <c r="Z81" s="17"/>
      <c r="AA81" s="17"/>
      <c r="AB81" s="17"/>
      <c r="AC81" s="17"/>
      <c r="AD81" s="17"/>
      <c r="AE81" s="17"/>
      <c r="AF81" s="17"/>
      <c r="AG81" s="25"/>
      <c r="AH81" s="17"/>
      <c r="AI81" s="17"/>
      <c r="AJ81" s="17"/>
      <c r="AK81" s="17"/>
      <c r="AL81" s="17"/>
      <c r="AM81" s="17"/>
      <c r="AN81" s="17"/>
      <c r="AO81" s="25"/>
      <c r="AP81" s="25"/>
      <c r="AQ81" s="25"/>
      <c r="AR81" s="25"/>
    </row>
    <row r="82" spans="2:44" x14ac:dyDescent="0.25">
      <c r="B82" s="17"/>
      <c r="C82" s="17"/>
      <c r="D82" s="17"/>
      <c r="E82" s="17"/>
      <c r="F82" s="17"/>
      <c r="G82" s="17"/>
      <c r="H82" s="17"/>
      <c r="I82" s="25"/>
      <c r="J82" s="17"/>
      <c r="K82" s="17"/>
      <c r="L82" s="17"/>
      <c r="M82" s="17"/>
      <c r="N82" s="17"/>
      <c r="O82" s="17"/>
      <c r="P82" s="17"/>
      <c r="Q82" s="25"/>
      <c r="R82" s="17"/>
      <c r="S82" s="17"/>
      <c r="T82" s="17"/>
      <c r="U82" s="17"/>
      <c r="V82" s="17"/>
      <c r="W82" s="17"/>
      <c r="X82" s="17"/>
      <c r="Y82" s="25"/>
      <c r="Z82" s="17"/>
      <c r="AA82" s="17"/>
      <c r="AB82" s="17"/>
      <c r="AC82" s="17"/>
      <c r="AD82" s="17"/>
      <c r="AE82" s="17"/>
      <c r="AF82" s="17"/>
      <c r="AG82" s="25"/>
      <c r="AH82" s="17"/>
      <c r="AI82" s="17"/>
      <c r="AJ82" s="17"/>
      <c r="AK82" s="17"/>
      <c r="AL82" s="17"/>
      <c r="AM82" s="17"/>
      <c r="AN82" s="17"/>
      <c r="AO82" s="25"/>
      <c r="AP82" s="25"/>
      <c r="AQ82" s="25"/>
      <c r="AR82" s="25"/>
    </row>
    <row r="83" spans="2:44" x14ac:dyDescent="0.25">
      <c r="B83" s="17"/>
      <c r="C83" s="17"/>
      <c r="D83" s="17"/>
      <c r="E83" s="17"/>
      <c r="F83" s="17"/>
      <c r="G83" s="17"/>
      <c r="H83" s="17"/>
      <c r="I83" s="25"/>
      <c r="J83" s="17"/>
      <c r="K83" s="17"/>
      <c r="L83" s="17"/>
      <c r="M83" s="17"/>
      <c r="N83" s="17"/>
      <c r="O83" s="17"/>
      <c r="P83" s="17"/>
      <c r="Q83" s="25"/>
      <c r="R83" s="17"/>
      <c r="S83" s="17"/>
      <c r="T83" s="17"/>
      <c r="U83" s="17"/>
      <c r="V83" s="17"/>
      <c r="W83" s="17"/>
      <c r="X83" s="17"/>
      <c r="Y83" s="25"/>
      <c r="Z83" s="17"/>
      <c r="AA83" s="17"/>
      <c r="AB83" s="17"/>
      <c r="AC83" s="17"/>
      <c r="AD83" s="17"/>
      <c r="AE83" s="17"/>
      <c r="AF83" s="17"/>
      <c r="AG83" s="25"/>
      <c r="AH83" s="17"/>
      <c r="AI83" s="17"/>
      <c r="AJ83" s="17"/>
      <c r="AK83" s="17"/>
      <c r="AL83" s="17"/>
      <c r="AM83" s="17"/>
      <c r="AN83" s="17"/>
      <c r="AO83" s="25"/>
      <c r="AP83" s="25"/>
      <c r="AQ83" s="25"/>
      <c r="AR83" s="25"/>
    </row>
    <row r="84" spans="2:44" x14ac:dyDescent="0.25">
      <c r="B84" s="17"/>
      <c r="C84" s="17"/>
      <c r="D84" s="17"/>
      <c r="E84" s="17"/>
      <c r="F84" s="17"/>
      <c r="G84" s="17"/>
      <c r="H84" s="17"/>
      <c r="I84" s="25"/>
      <c r="J84" s="17"/>
      <c r="K84" s="17"/>
      <c r="L84" s="17"/>
      <c r="M84" s="17"/>
      <c r="N84" s="17"/>
      <c r="O84" s="17"/>
      <c r="P84" s="17"/>
      <c r="Q84" s="25"/>
      <c r="R84" s="17"/>
      <c r="S84" s="17"/>
      <c r="T84" s="17"/>
      <c r="U84" s="17"/>
      <c r="V84" s="17"/>
      <c r="W84" s="17"/>
      <c r="X84" s="17"/>
      <c r="Y84" s="25"/>
      <c r="Z84" s="17"/>
      <c r="AA84" s="17"/>
      <c r="AB84" s="17"/>
      <c r="AC84" s="17"/>
      <c r="AD84" s="17"/>
      <c r="AE84" s="17"/>
      <c r="AF84" s="17"/>
      <c r="AG84" s="25"/>
      <c r="AH84" s="17"/>
      <c r="AI84" s="17"/>
      <c r="AJ84" s="17"/>
      <c r="AK84" s="17"/>
      <c r="AL84" s="17"/>
      <c r="AM84" s="17"/>
      <c r="AN84" s="17"/>
      <c r="AO84" s="25"/>
      <c r="AP84" s="25"/>
      <c r="AQ84" s="25"/>
      <c r="AR84" s="25"/>
    </row>
    <row r="85" spans="2:44" x14ac:dyDescent="0.25">
      <c r="B85" s="16"/>
      <c r="C85" s="16"/>
      <c r="D85" s="16"/>
      <c r="E85" s="16"/>
      <c r="F85" s="16"/>
      <c r="G85" s="16"/>
      <c r="H85" s="16"/>
      <c r="J85" s="17"/>
      <c r="K85" s="17"/>
      <c r="L85" s="17"/>
      <c r="M85" s="17"/>
      <c r="N85" s="17"/>
      <c r="O85" s="17"/>
      <c r="P85" s="17"/>
      <c r="R85" s="16"/>
      <c r="S85" s="16"/>
      <c r="T85" s="16"/>
      <c r="U85" s="16"/>
      <c r="V85" s="16"/>
      <c r="W85" s="16"/>
      <c r="X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M85" s="16"/>
      <c r="AN85" s="16"/>
    </row>
    <row r="86" spans="2:44" x14ac:dyDescent="0.25">
      <c r="B86" s="16"/>
      <c r="C86" s="16"/>
      <c r="D86" s="16"/>
      <c r="E86" s="16"/>
      <c r="F86" s="16"/>
      <c r="G86" s="16"/>
      <c r="H86" s="16"/>
      <c r="J86" s="17"/>
      <c r="K86" s="17"/>
      <c r="L86" s="17"/>
      <c r="M86" s="17"/>
      <c r="N86" s="17"/>
      <c r="O86" s="17"/>
      <c r="P86" s="17"/>
      <c r="R86" s="16"/>
      <c r="S86" s="16"/>
      <c r="T86" s="16"/>
      <c r="U86" s="16"/>
      <c r="V86" s="16"/>
      <c r="W86" s="16"/>
      <c r="X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M86" s="16"/>
      <c r="AN86" s="16"/>
    </row>
    <row r="87" spans="2:44" x14ac:dyDescent="0.25">
      <c r="B87" s="16"/>
      <c r="C87" s="16"/>
      <c r="D87" s="16"/>
      <c r="E87" s="16"/>
      <c r="F87" s="16"/>
      <c r="G87" s="16"/>
      <c r="H87" s="16"/>
      <c r="J87" s="17"/>
      <c r="K87" s="17"/>
      <c r="L87" s="17"/>
      <c r="M87" s="17"/>
      <c r="N87" s="17"/>
      <c r="O87" s="17"/>
      <c r="P87" s="17"/>
      <c r="R87" s="16"/>
      <c r="S87" s="16"/>
      <c r="T87" s="16"/>
      <c r="U87" s="16"/>
      <c r="V87" s="16"/>
      <c r="W87" s="16"/>
      <c r="X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M87" s="16"/>
      <c r="AN87" s="16"/>
    </row>
    <row r="88" spans="2:44" x14ac:dyDescent="0.25">
      <c r="B88" s="16"/>
      <c r="C88" s="16"/>
      <c r="D88" s="16"/>
      <c r="E88" s="16"/>
      <c r="F88" s="16"/>
      <c r="G88" s="16"/>
      <c r="H88" s="16"/>
      <c r="J88" s="17"/>
      <c r="K88" s="17"/>
      <c r="L88" s="17"/>
      <c r="M88" s="17"/>
      <c r="N88" s="17"/>
      <c r="O88" s="17"/>
      <c r="P88" s="17"/>
      <c r="R88" s="16"/>
      <c r="S88" s="16"/>
      <c r="T88" s="16"/>
      <c r="U88" s="16"/>
      <c r="V88" s="16"/>
      <c r="W88" s="16"/>
      <c r="X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M88" s="16"/>
      <c r="AN88" s="16"/>
    </row>
    <row r="89" spans="2:44" x14ac:dyDescent="0.25">
      <c r="B89" s="16"/>
      <c r="C89" s="16"/>
      <c r="D89" s="16"/>
      <c r="E89" s="16"/>
      <c r="F89" s="16"/>
      <c r="G89" s="16"/>
      <c r="H89" s="16"/>
      <c r="J89" s="17"/>
      <c r="K89" s="17"/>
      <c r="L89" s="17"/>
      <c r="M89" s="17"/>
      <c r="N89" s="17"/>
      <c r="O89" s="17"/>
      <c r="P89" s="17"/>
      <c r="R89" s="16"/>
      <c r="S89" s="16"/>
      <c r="T89" s="16"/>
      <c r="U89" s="16"/>
      <c r="V89" s="16"/>
      <c r="W89" s="16"/>
      <c r="X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6"/>
      <c r="AM89" s="16"/>
      <c r="AN89" s="16"/>
    </row>
    <row r="90" spans="2:44" x14ac:dyDescent="0.25">
      <c r="B90" s="16"/>
      <c r="C90" s="16"/>
      <c r="D90" s="16"/>
      <c r="E90" s="16"/>
      <c r="F90" s="16"/>
      <c r="G90" s="16"/>
      <c r="H90" s="16"/>
      <c r="J90" s="17"/>
      <c r="K90" s="17"/>
      <c r="L90" s="17"/>
      <c r="M90" s="17"/>
      <c r="N90" s="17"/>
      <c r="O90" s="17"/>
      <c r="P90" s="17"/>
      <c r="R90" s="16"/>
      <c r="S90" s="16"/>
      <c r="T90" s="16"/>
      <c r="U90" s="16"/>
      <c r="V90" s="16"/>
      <c r="W90" s="16"/>
      <c r="X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</row>
    <row r="91" spans="2:44" x14ac:dyDescent="0.25">
      <c r="B91" s="16"/>
      <c r="C91" s="16"/>
      <c r="D91" s="16"/>
      <c r="E91" s="16"/>
      <c r="F91" s="16"/>
      <c r="G91" s="16"/>
      <c r="H91" s="16"/>
      <c r="J91" s="17"/>
      <c r="K91" s="17"/>
      <c r="L91" s="17"/>
      <c r="M91" s="17"/>
      <c r="N91" s="17"/>
      <c r="O91" s="17"/>
      <c r="P91" s="17"/>
      <c r="R91" s="16"/>
      <c r="S91" s="16"/>
      <c r="T91" s="16"/>
      <c r="U91" s="16"/>
      <c r="V91" s="16"/>
      <c r="W91" s="16"/>
      <c r="X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/>
      <c r="AN91" s="16"/>
    </row>
    <row r="92" spans="2:44" x14ac:dyDescent="0.25">
      <c r="B92" s="16"/>
      <c r="C92" s="16"/>
      <c r="D92" s="16"/>
      <c r="E92" s="16"/>
      <c r="F92" s="16"/>
      <c r="G92" s="16"/>
      <c r="H92" s="16"/>
      <c r="J92" s="17"/>
      <c r="K92" s="17"/>
      <c r="L92" s="17"/>
      <c r="M92" s="17"/>
      <c r="N92" s="17"/>
      <c r="O92" s="17"/>
      <c r="P92" s="17"/>
      <c r="R92" s="16"/>
      <c r="S92" s="16"/>
      <c r="T92" s="16"/>
      <c r="U92" s="16"/>
      <c r="V92" s="16"/>
      <c r="W92" s="16"/>
      <c r="X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</row>
    <row r="95" spans="2:44" ht="28.5" x14ac:dyDescent="0.45">
      <c r="B95" s="99" t="s">
        <v>83</v>
      </c>
      <c r="C95" s="99"/>
      <c r="D95" s="99"/>
      <c r="E95" s="99"/>
      <c r="F95" s="99"/>
      <c r="G95" s="99"/>
      <c r="H95" s="99"/>
      <c r="J95" s="99" t="s">
        <v>84</v>
      </c>
      <c r="K95" s="99"/>
      <c r="L95" s="99"/>
      <c r="M95" s="99"/>
      <c r="N95" s="99"/>
      <c r="O95" s="99"/>
      <c r="P95" s="99"/>
      <c r="R95" s="99" t="s">
        <v>85</v>
      </c>
      <c r="S95" s="99"/>
      <c r="T95" s="99"/>
      <c r="U95" s="99"/>
      <c r="V95" s="99"/>
      <c r="W95" s="99"/>
      <c r="X95" s="99"/>
      <c r="Z95" s="99" t="s">
        <v>86</v>
      </c>
      <c r="AA95" s="99"/>
      <c r="AB95" s="99"/>
      <c r="AC95" s="99"/>
      <c r="AD95" s="99"/>
      <c r="AE95" s="99"/>
      <c r="AF95" s="99"/>
      <c r="AH95" s="99" t="s">
        <v>87</v>
      </c>
      <c r="AI95" s="99"/>
      <c r="AJ95" s="99"/>
      <c r="AK95" s="99"/>
      <c r="AL95" s="99"/>
      <c r="AM95" s="99"/>
      <c r="AN95" s="99"/>
    </row>
    <row r="96" spans="2:44" ht="21" x14ac:dyDescent="0.35">
      <c r="B96" s="10" t="s">
        <v>0</v>
      </c>
      <c r="C96" s="2"/>
      <c r="D96" s="10">
        <f>D48</f>
        <v>0.2</v>
      </c>
      <c r="E96" s="10" t="s">
        <v>1</v>
      </c>
      <c r="F96" s="11" t="s">
        <v>3</v>
      </c>
      <c r="G96" s="10">
        <v>0.152111</v>
      </c>
      <c r="H96" s="10" t="s">
        <v>30</v>
      </c>
      <c r="J96" s="10" t="s">
        <v>0</v>
      </c>
      <c r="K96" s="2"/>
      <c r="L96" s="10">
        <f>D96</f>
        <v>0.2</v>
      </c>
      <c r="M96" s="10" t="s">
        <v>1</v>
      </c>
      <c r="N96" s="11" t="s">
        <v>3</v>
      </c>
      <c r="O96" s="10">
        <v>0.20136000000000001</v>
      </c>
      <c r="P96" s="10" t="s">
        <v>30</v>
      </c>
      <c r="R96" s="10" t="s">
        <v>0</v>
      </c>
      <c r="S96" s="2"/>
      <c r="T96" s="10">
        <f>D96</f>
        <v>0.2</v>
      </c>
      <c r="U96" s="10" t="s">
        <v>1</v>
      </c>
      <c r="V96" s="11" t="s">
        <v>3</v>
      </c>
      <c r="W96" s="10">
        <v>0.21245600000000001</v>
      </c>
      <c r="X96" s="10" t="s">
        <v>30</v>
      </c>
      <c r="Z96" s="10" t="s">
        <v>0</v>
      </c>
      <c r="AA96" s="2"/>
      <c r="AB96" s="10">
        <f>D96</f>
        <v>0.2</v>
      </c>
      <c r="AC96" s="10" t="s">
        <v>1</v>
      </c>
      <c r="AD96" s="11" t="s">
        <v>3</v>
      </c>
      <c r="AE96" s="10">
        <v>0.234713</v>
      </c>
      <c r="AF96" s="10" t="s">
        <v>30</v>
      </c>
      <c r="AH96" s="10" t="s">
        <v>0</v>
      </c>
      <c r="AI96" s="2"/>
      <c r="AJ96" s="10">
        <f>D96</f>
        <v>0.2</v>
      </c>
      <c r="AK96" s="10" t="s">
        <v>1</v>
      </c>
      <c r="AL96" s="11" t="s">
        <v>3</v>
      </c>
      <c r="AM96" s="10">
        <v>0.20719499999999999</v>
      </c>
      <c r="AN96" s="10" t="s">
        <v>30</v>
      </c>
    </row>
    <row r="97" spans="2:44" ht="21" x14ac:dyDescent="0.35">
      <c r="B97" s="10" t="s">
        <v>4</v>
      </c>
      <c r="C97" s="2"/>
      <c r="D97" s="12">
        <v>100</v>
      </c>
      <c r="E97" s="10" t="s">
        <v>5</v>
      </c>
      <c r="F97" s="11" t="s">
        <v>3</v>
      </c>
      <c r="G97" s="13">
        <f>G96*60</f>
        <v>9.1266599999999993</v>
      </c>
      <c r="H97" s="10" t="s">
        <v>31</v>
      </c>
      <c r="J97" s="10" t="s">
        <v>4</v>
      </c>
      <c r="K97" s="2"/>
      <c r="L97" s="12">
        <v>200</v>
      </c>
      <c r="M97" s="10" t="s">
        <v>5</v>
      </c>
      <c r="N97" s="11" t="s">
        <v>3</v>
      </c>
      <c r="O97" s="13">
        <f>O96*60</f>
        <v>12.0816</v>
      </c>
      <c r="P97" s="10" t="s">
        <v>31</v>
      </c>
      <c r="R97" s="10" t="s">
        <v>4</v>
      </c>
      <c r="S97" s="2"/>
      <c r="T97" s="12">
        <v>300</v>
      </c>
      <c r="U97" s="10" t="s">
        <v>5</v>
      </c>
      <c r="V97" s="11" t="s">
        <v>3</v>
      </c>
      <c r="W97" s="13">
        <f>W96*60</f>
        <v>12.74736</v>
      </c>
      <c r="X97" s="10" t="s">
        <v>31</v>
      </c>
      <c r="Z97" s="10" t="s">
        <v>4</v>
      </c>
      <c r="AA97" s="2"/>
      <c r="AB97" s="12">
        <v>400</v>
      </c>
      <c r="AC97" s="10" t="s">
        <v>5</v>
      </c>
      <c r="AD97" s="11" t="s">
        <v>3</v>
      </c>
      <c r="AE97" s="13">
        <f>AE96*60</f>
        <v>14.08278</v>
      </c>
      <c r="AF97" s="10" t="s">
        <v>31</v>
      </c>
      <c r="AH97" s="10" t="s">
        <v>4</v>
      </c>
      <c r="AI97" s="2"/>
      <c r="AJ97" s="12">
        <v>500</v>
      </c>
      <c r="AK97" s="10" t="s">
        <v>5</v>
      </c>
      <c r="AL97" s="11" t="s">
        <v>3</v>
      </c>
      <c r="AM97" s="13">
        <f>AM96*60</f>
        <v>12.431699999999999</v>
      </c>
      <c r="AN97" s="10" t="s">
        <v>31</v>
      </c>
    </row>
    <row r="98" spans="2:44" x14ac:dyDescent="0.25">
      <c r="B98" s="2"/>
      <c r="C98" s="2"/>
      <c r="D98" s="2"/>
      <c r="E98" s="2"/>
      <c r="F98" s="2"/>
      <c r="G98" s="2"/>
      <c r="H98" s="6" t="s">
        <v>2</v>
      </c>
      <c r="J98" s="2"/>
      <c r="K98" s="2"/>
      <c r="L98" s="2"/>
      <c r="M98" s="2"/>
      <c r="N98" s="2"/>
      <c r="O98" s="2"/>
      <c r="P98" s="6" t="s">
        <v>2</v>
      </c>
      <c r="R98" s="2"/>
      <c r="S98" s="2"/>
      <c r="T98" s="2"/>
      <c r="U98" s="2"/>
      <c r="V98" s="2"/>
      <c r="W98" s="2"/>
      <c r="X98" s="6" t="s">
        <v>2</v>
      </c>
      <c r="Z98" s="2"/>
      <c r="AA98" s="2"/>
      <c r="AB98" s="2"/>
      <c r="AC98" s="2"/>
      <c r="AD98" s="2"/>
      <c r="AE98" s="2"/>
      <c r="AF98" s="6" t="s">
        <v>2</v>
      </c>
      <c r="AH98" s="2"/>
      <c r="AI98" s="2"/>
      <c r="AJ98" s="2"/>
      <c r="AK98" s="2"/>
      <c r="AL98" s="2"/>
      <c r="AM98" s="2"/>
      <c r="AN98" s="6" t="s">
        <v>2</v>
      </c>
    </row>
    <row r="99" spans="2:44" x14ac:dyDescent="0.25">
      <c r="B99" s="2"/>
      <c r="C99" s="2"/>
      <c r="D99" s="2"/>
      <c r="E99" s="2"/>
      <c r="F99" s="2"/>
      <c r="G99" s="6"/>
      <c r="H99" s="2">
        <f>'Data &amp; ANOVA'!$S$7-F101</f>
        <v>0.22768876447773603</v>
      </c>
      <c r="J99" s="2"/>
      <c r="K99" s="2"/>
      <c r="L99" s="2"/>
      <c r="M99" s="2"/>
      <c r="N99" s="2"/>
      <c r="O99" s="6"/>
      <c r="P99" s="2">
        <f>'Data &amp; ANOVA'!$S$7-N101</f>
        <v>0.22768876447773603</v>
      </c>
      <c r="R99" s="2"/>
      <c r="S99" s="2"/>
      <c r="T99" s="2"/>
      <c r="U99" s="2"/>
      <c r="V99" s="2"/>
      <c r="W99" s="6"/>
      <c r="X99" s="2">
        <f>'Data &amp; ANOVA'!$S$7-V101</f>
        <v>0.22768876447773603</v>
      </c>
      <c r="Z99" s="2"/>
      <c r="AA99" s="2"/>
      <c r="AB99" s="2"/>
      <c r="AC99" s="2"/>
      <c r="AD99" s="2"/>
      <c r="AE99" s="6"/>
      <c r="AF99" s="2">
        <f>'Data &amp; ANOVA'!$S$7-AD101</f>
        <v>0.22768876447773603</v>
      </c>
      <c r="AH99" s="2"/>
      <c r="AI99" s="2"/>
      <c r="AJ99" s="2"/>
      <c r="AK99" s="2"/>
      <c r="AL99" s="2"/>
      <c r="AM99" s="6"/>
      <c r="AN99" s="2">
        <f>'Data &amp; ANOVA'!$S$7-AL101</f>
        <v>0.22768876447773603</v>
      </c>
    </row>
    <row r="100" spans="2:44" x14ac:dyDescent="0.25">
      <c r="B100" s="6" t="s">
        <v>21</v>
      </c>
      <c r="C100" s="6"/>
      <c r="D100" s="2"/>
      <c r="E100" s="7" t="s">
        <v>35</v>
      </c>
      <c r="F100" s="7" t="s">
        <v>6</v>
      </c>
      <c r="G100" s="7" t="s">
        <v>7</v>
      </c>
      <c r="H100" s="7" t="s">
        <v>8</v>
      </c>
      <c r="J100" s="6" t="s">
        <v>21</v>
      </c>
      <c r="K100" s="6"/>
      <c r="L100" s="2"/>
      <c r="M100" s="7" t="s">
        <v>35</v>
      </c>
      <c r="N100" s="7" t="s">
        <v>6</v>
      </c>
      <c r="O100" s="7" t="s">
        <v>7</v>
      </c>
      <c r="P100" s="7" t="s">
        <v>8</v>
      </c>
      <c r="R100" s="6" t="s">
        <v>21</v>
      </c>
      <c r="S100" s="6"/>
      <c r="T100" s="2"/>
      <c r="U100" s="7" t="s">
        <v>35</v>
      </c>
      <c r="V100" s="7" t="s">
        <v>6</v>
      </c>
      <c r="W100" s="7" t="s">
        <v>7</v>
      </c>
      <c r="X100" s="7" t="s">
        <v>8</v>
      </c>
      <c r="Z100" s="6" t="s">
        <v>21</v>
      </c>
      <c r="AA100" s="6"/>
      <c r="AB100" s="2"/>
      <c r="AC100" s="7" t="s">
        <v>35</v>
      </c>
      <c r="AD100" s="7" t="s">
        <v>6</v>
      </c>
      <c r="AE100" s="7" t="s">
        <v>7</v>
      </c>
      <c r="AF100" s="7" t="s">
        <v>8</v>
      </c>
      <c r="AH100" s="6" t="s">
        <v>21</v>
      </c>
      <c r="AI100" s="6"/>
      <c r="AJ100" s="2"/>
      <c r="AK100" s="7" t="s">
        <v>35</v>
      </c>
      <c r="AL100" s="7" t="s">
        <v>6</v>
      </c>
      <c r="AM100" s="7" t="s">
        <v>7</v>
      </c>
      <c r="AN100" s="7" t="s">
        <v>8</v>
      </c>
    </row>
    <row r="101" spans="2:44" x14ac:dyDescent="0.25">
      <c r="B101" s="2">
        <f t="shared" ref="B101:B119" si="25">B24</f>
        <v>0</v>
      </c>
      <c r="C101" s="2"/>
      <c r="D101" s="2"/>
      <c r="E101" s="2">
        <f t="shared" ref="E101:E119" si="26">D24</f>
        <v>0</v>
      </c>
      <c r="F101" s="2">
        <f>(E101/100)*'Data &amp; ANOVA'!$S$7</f>
        <v>0</v>
      </c>
      <c r="G101" s="2">
        <f>'Data &amp; ANOVA'!$S$7-F101</f>
        <v>0.22768876447773603</v>
      </c>
      <c r="H101" s="2">
        <f t="shared" ref="H101:H119" si="27">LN($H$99/G101)</f>
        <v>0</v>
      </c>
      <c r="J101" s="2">
        <f t="shared" ref="J101:J114" si="28">J24</f>
        <v>0</v>
      </c>
      <c r="K101" s="2"/>
      <c r="L101" s="2"/>
      <c r="M101" s="2">
        <f t="shared" ref="M101:M114" si="29">L24</f>
        <v>0</v>
      </c>
      <c r="N101" s="2">
        <f>(M101/100)*'Data &amp; ANOVA'!$S$7</f>
        <v>0</v>
      </c>
      <c r="O101" s="2">
        <f>'Data &amp; ANOVA'!$S$7-N101</f>
        <v>0.22768876447773603</v>
      </c>
      <c r="P101" s="2">
        <f>LN($P$99/O101)</f>
        <v>0</v>
      </c>
      <c r="R101" s="2">
        <f t="shared" ref="R101:R115" si="30">R24</f>
        <v>0</v>
      </c>
      <c r="S101" s="2"/>
      <c r="T101" s="2"/>
      <c r="U101" s="2">
        <f t="shared" ref="U101:U115" si="31">T24</f>
        <v>0</v>
      </c>
      <c r="V101" s="2">
        <f>(U101/100)*'Data &amp; ANOVA'!$S$7</f>
        <v>0</v>
      </c>
      <c r="W101" s="2">
        <f>'Data &amp; ANOVA'!$S$7-V101</f>
        <v>0.22768876447773603</v>
      </c>
      <c r="X101" s="2">
        <f>LN($X$99/W101)</f>
        <v>0</v>
      </c>
      <c r="Z101" s="2">
        <f t="shared" ref="Z101:Z115" si="32">Z24</f>
        <v>0</v>
      </c>
      <c r="AA101" s="2"/>
      <c r="AB101" s="2"/>
      <c r="AC101" s="2">
        <f t="shared" ref="AC101:AC115" si="33">AB24</f>
        <v>0</v>
      </c>
      <c r="AD101" s="2">
        <f>(AC101/100)*'Data &amp; ANOVA'!$S$7</f>
        <v>0</v>
      </c>
      <c r="AE101" s="2">
        <f>'Data &amp; ANOVA'!$S$7-AD101</f>
        <v>0.22768876447773603</v>
      </c>
      <c r="AF101" s="2">
        <f>LN($AF$99/AE101)</f>
        <v>0</v>
      </c>
      <c r="AH101" s="2">
        <f t="shared" ref="AH101:AH114" si="34">AH24</f>
        <v>0</v>
      </c>
      <c r="AI101" s="2"/>
      <c r="AJ101" s="2"/>
      <c r="AK101" s="2">
        <f t="shared" ref="AK101:AK114" si="35">AJ24</f>
        <v>0</v>
      </c>
      <c r="AL101" s="2">
        <f>(AK101/100)*'Data &amp; ANOVA'!$S$7</f>
        <v>0</v>
      </c>
      <c r="AM101" s="2">
        <f>'Data &amp; ANOVA'!$S$7-AL101</f>
        <v>0.22768876447773603</v>
      </c>
      <c r="AN101" s="2">
        <f t="shared" ref="AN101:AN114" si="36">LN($H$99/AM101)</f>
        <v>0</v>
      </c>
    </row>
    <row r="102" spans="2:44" x14ac:dyDescent="0.25">
      <c r="B102" s="2">
        <f t="shared" si="25"/>
        <v>1.0252631578947364</v>
      </c>
      <c r="C102" s="2"/>
      <c r="D102" s="2"/>
      <c r="E102" s="2">
        <f t="shared" si="26"/>
        <v>1.2</v>
      </c>
      <c r="F102" s="2">
        <f>(E102/100)*'Data &amp; ANOVA'!$S$7</f>
        <v>2.7322651737328326E-3</v>
      </c>
      <c r="G102" s="2">
        <f>'Data &amp; ANOVA'!$S$7-F102</f>
        <v>0.22495649930400319</v>
      </c>
      <c r="H102" s="2">
        <f t="shared" si="27"/>
        <v>1.207258123426924E-2</v>
      </c>
      <c r="J102" s="2">
        <f t="shared" si="28"/>
        <v>1</v>
      </c>
      <c r="K102" s="2"/>
      <c r="L102" s="2"/>
      <c r="M102" s="2">
        <f t="shared" si="29"/>
        <v>1.5</v>
      </c>
      <c r="N102" s="2">
        <f>(M102/100)*'Data &amp; ANOVA'!$S$7</f>
        <v>3.4153314671660404E-3</v>
      </c>
      <c r="O102" s="2">
        <f>'Data &amp; ANOVA'!$S$7-N102</f>
        <v>0.22427343301056998</v>
      </c>
      <c r="P102" s="2">
        <f t="shared" ref="P102:P114" si="37">LN($P$99/O102)</f>
        <v>1.5113637810048106E-2</v>
      </c>
      <c r="R102" s="2">
        <f t="shared" si="30"/>
        <v>1</v>
      </c>
      <c r="S102" s="2"/>
      <c r="T102" s="2"/>
      <c r="U102" s="2">
        <f t="shared" si="31"/>
        <v>0.3</v>
      </c>
      <c r="V102" s="2">
        <f>(U102/100)*'Data &amp; ANOVA'!$S$7</f>
        <v>6.8306629343320815E-4</v>
      </c>
      <c r="W102" s="2">
        <f>'Data &amp; ANOVA'!$S$7-V102</f>
        <v>0.22700569818430283</v>
      </c>
      <c r="X102" s="2">
        <f t="shared" ref="X102:X115" si="38">LN($X$99/W102)</f>
        <v>3.0045090202987222E-3</v>
      </c>
      <c r="Z102" s="2">
        <f t="shared" si="32"/>
        <v>1</v>
      </c>
      <c r="AA102" s="2"/>
      <c r="AB102" s="2"/>
      <c r="AC102" s="2">
        <f t="shared" si="33"/>
        <v>0.2</v>
      </c>
      <c r="AD102" s="2">
        <f>(AC102/100)*'Data &amp; ANOVA'!$S$7</f>
        <v>4.5537752895547206E-4</v>
      </c>
      <c r="AE102" s="2">
        <f>'Data &amp; ANOVA'!$S$7-AD102</f>
        <v>0.22723338694878056</v>
      </c>
      <c r="AF102" s="2">
        <f t="shared" ref="AF102:AF115" si="39">LN($AF$99/AE102)</f>
        <v>2.0020026706729687E-3</v>
      </c>
      <c r="AH102" s="2">
        <f t="shared" si="34"/>
        <v>1</v>
      </c>
      <c r="AI102" s="2"/>
      <c r="AJ102" s="2"/>
      <c r="AK102" s="2">
        <f t="shared" si="35"/>
        <v>0.2</v>
      </c>
      <c r="AL102" s="2">
        <f>(AK102/100)*'Data &amp; ANOVA'!$S$7</f>
        <v>4.5537752895547206E-4</v>
      </c>
      <c r="AM102" s="2">
        <f>'Data &amp; ANOVA'!$S$7-AL102</f>
        <v>0.22723338694878056</v>
      </c>
      <c r="AN102" s="2">
        <f t="shared" si="36"/>
        <v>2.0020026706729687E-3</v>
      </c>
    </row>
    <row r="103" spans="2:44" x14ac:dyDescent="0.25">
      <c r="B103" s="2">
        <f t="shared" si="25"/>
        <v>2.0505263157894729</v>
      </c>
      <c r="C103" s="2"/>
      <c r="D103" s="2"/>
      <c r="E103" s="2">
        <f t="shared" si="26"/>
        <v>3.9</v>
      </c>
      <c r="F103" s="2">
        <f>(E103/100)*'Data &amp; ANOVA'!$S$7</f>
        <v>8.8798618146317052E-3</v>
      </c>
      <c r="G103" s="2">
        <f>'Data &amp; ANOVA'!$S$7-F103</f>
        <v>0.21880890266310432</v>
      </c>
      <c r="H103" s="2">
        <f t="shared" si="27"/>
        <v>3.9780870011844667E-2</v>
      </c>
      <c r="J103" s="2">
        <f t="shared" si="28"/>
        <v>2</v>
      </c>
      <c r="K103" s="2"/>
      <c r="L103" s="2"/>
      <c r="M103" s="2">
        <f t="shared" si="29"/>
        <v>6.6</v>
      </c>
      <c r="N103" s="2">
        <f>(M103/100)*'Data &amp; ANOVA'!$S$7</f>
        <v>1.5027458455530579E-2</v>
      </c>
      <c r="O103" s="2">
        <f>'Data &amp; ANOVA'!$S$7-N103</f>
        <v>0.21266130602220545</v>
      </c>
      <c r="P103" s="2">
        <f t="shared" si="37"/>
        <v>6.8278840753294517E-2</v>
      </c>
      <c r="R103" s="2">
        <f t="shared" si="30"/>
        <v>2</v>
      </c>
      <c r="S103" s="2"/>
      <c r="T103" s="2"/>
      <c r="U103" s="2">
        <f t="shared" si="31"/>
        <v>3</v>
      </c>
      <c r="V103" s="2">
        <f>(U103/100)*'Data &amp; ANOVA'!$S$7</f>
        <v>6.8306629343320808E-3</v>
      </c>
      <c r="W103" s="2">
        <f>'Data &amp; ANOVA'!$S$7-V103</f>
        <v>0.22085810154340396</v>
      </c>
      <c r="X103" s="2">
        <f t="shared" si="38"/>
        <v>3.0459207484708439E-2</v>
      </c>
      <c r="Z103" s="2">
        <f t="shared" si="32"/>
        <v>2</v>
      </c>
      <c r="AA103" s="2"/>
      <c r="AB103" s="2"/>
      <c r="AC103" s="2">
        <f t="shared" si="33"/>
        <v>3.3</v>
      </c>
      <c r="AD103" s="2">
        <f>(AC103/100)*'Data &amp; ANOVA'!$S$7</f>
        <v>7.5137292277652895E-3</v>
      </c>
      <c r="AE103" s="2">
        <f>'Data &amp; ANOVA'!$S$7-AD103</f>
        <v>0.22017503524997073</v>
      </c>
      <c r="AF103" s="2">
        <f t="shared" si="39"/>
        <v>3.3556783528842768E-2</v>
      </c>
      <c r="AH103" s="2">
        <f t="shared" si="34"/>
        <v>2</v>
      </c>
      <c r="AI103" s="2"/>
      <c r="AJ103" s="2"/>
      <c r="AK103" s="2">
        <f t="shared" si="35"/>
        <v>3</v>
      </c>
      <c r="AL103" s="2">
        <f>(AK103/100)*'Data &amp; ANOVA'!$S$7</f>
        <v>6.8306629343320808E-3</v>
      </c>
      <c r="AM103" s="2">
        <f>'Data &amp; ANOVA'!$S$7-AL103</f>
        <v>0.22085810154340396</v>
      </c>
      <c r="AN103" s="2">
        <f t="shared" si="36"/>
        <v>3.0459207484708439E-2</v>
      </c>
    </row>
    <row r="104" spans="2:44" x14ac:dyDescent="0.25">
      <c r="B104" s="2">
        <f t="shared" si="25"/>
        <v>3.0757894736842095</v>
      </c>
      <c r="C104" s="2"/>
      <c r="D104" s="2"/>
      <c r="E104" s="2">
        <f t="shared" si="26"/>
        <v>7.8</v>
      </c>
      <c r="F104" s="2">
        <f>(E104/100)*'Data &amp; ANOVA'!$S$7</f>
        <v>1.775972362926341E-2</v>
      </c>
      <c r="G104" s="2">
        <f>'Data &amp; ANOVA'!$S$7-F104</f>
        <v>0.20992904084847264</v>
      </c>
      <c r="H104" s="2">
        <f t="shared" si="27"/>
        <v>8.1210055425543062E-2</v>
      </c>
      <c r="J104" s="2">
        <f t="shared" si="28"/>
        <v>3</v>
      </c>
      <c r="K104" s="2"/>
      <c r="L104" s="2"/>
      <c r="M104" s="2">
        <f t="shared" si="29"/>
        <v>13.6</v>
      </c>
      <c r="N104" s="2">
        <f>(M104/100)*'Data &amp; ANOVA'!$S$7</f>
        <v>3.0965671968972104E-2</v>
      </c>
      <c r="O104" s="2">
        <f>'Data &amp; ANOVA'!$S$7-N104</f>
        <v>0.19672309250876394</v>
      </c>
      <c r="P104" s="2">
        <f t="shared" si="37"/>
        <v>0.14618251017808145</v>
      </c>
      <c r="R104" s="2">
        <f t="shared" si="30"/>
        <v>3</v>
      </c>
      <c r="S104" s="2"/>
      <c r="T104" s="2"/>
      <c r="U104" s="2">
        <f t="shared" si="31"/>
        <v>8.4</v>
      </c>
      <c r="V104" s="2">
        <f>(U104/100)*'Data &amp; ANOVA'!$S$7</f>
        <v>1.9125856216129829E-2</v>
      </c>
      <c r="W104" s="2">
        <f>'Data &amp; ANOVA'!$S$7-V104</f>
        <v>0.2085629082616062</v>
      </c>
      <c r="X104" s="2">
        <f t="shared" si="38"/>
        <v>8.7738914308006885E-2</v>
      </c>
      <c r="Z104" s="2">
        <f t="shared" si="32"/>
        <v>3</v>
      </c>
      <c r="AA104" s="2"/>
      <c r="AB104" s="2"/>
      <c r="AC104" s="2">
        <f t="shared" si="33"/>
        <v>10.199999999999999</v>
      </c>
      <c r="AD104" s="2">
        <f>(AC104/100)*'Data &amp; ANOVA'!$S$7</f>
        <v>2.3224253976729073E-2</v>
      </c>
      <c r="AE104" s="2">
        <f>'Data &amp; ANOVA'!$S$7-AD104</f>
        <v>0.20446451050100695</v>
      </c>
      <c r="AF104" s="2">
        <f t="shared" si="39"/>
        <v>0.10758521067993743</v>
      </c>
      <c r="AH104" s="2">
        <f t="shared" si="34"/>
        <v>3</v>
      </c>
      <c r="AI104" s="2"/>
      <c r="AJ104" s="2"/>
      <c r="AK104" s="2">
        <f t="shared" si="35"/>
        <v>10.9</v>
      </c>
      <c r="AL104" s="2">
        <f>(AK104/100)*'Data &amp; ANOVA'!$S$7</f>
        <v>2.4818075328073227E-2</v>
      </c>
      <c r="AM104" s="2">
        <f>'Data &amp; ANOVA'!$S$7-AL104</f>
        <v>0.2028706891496628</v>
      </c>
      <c r="AN104" s="2">
        <f t="shared" si="36"/>
        <v>0.11541085151132774</v>
      </c>
    </row>
    <row r="105" spans="2:44" x14ac:dyDescent="0.25">
      <c r="B105" s="2">
        <f t="shared" si="25"/>
        <v>4.1010526315789457</v>
      </c>
      <c r="C105" s="2"/>
      <c r="D105" s="2"/>
      <c r="E105" s="2">
        <f t="shared" si="26"/>
        <v>13.3</v>
      </c>
      <c r="F105" s="2">
        <f>(E105/100)*'Data &amp; ANOVA'!$S$7</f>
        <v>3.0282605675538893E-2</v>
      </c>
      <c r="G105" s="2">
        <f>'Data &amp; ANOVA'!$S$7-F105</f>
        <v>0.19740615880219714</v>
      </c>
      <c r="H105" s="2">
        <f t="shared" si="27"/>
        <v>0.14271630220159526</v>
      </c>
      <c r="J105" s="20">
        <f t="shared" si="28"/>
        <v>4</v>
      </c>
      <c r="K105" s="20"/>
      <c r="L105" s="20"/>
      <c r="M105" s="20">
        <f t="shared" si="29"/>
        <v>22.7</v>
      </c>
      <c r="N105" s="20">
        <f>(M105/100)*'Data &amp; ANOVA'!$S$7</f>
        <v>5.1685349536446074E-2</v>
      </c>
      <c r="O105" s="20">
        <f>'Data &amp; ANOVA'!$S$7-N105</f>
        <v>0.17600341494128996</v>
      </c>
      <c r="P105" s="20">
        <f t="shared" si="37"/>
        <v>0.25747623039471501</v>
      </c>
      <c r="R105" s="2">
        <f t="shared" si="30"/>
        <v>4</v>
      </c>
      <c r="S105" s="2"/>
      <c r="T105" s="2"/>
      <c r="U105" s="2">
        <f t="shared" si="31"/>
        <v>16.3</v>
      </c>
      <c r="V105" s="2">
        <f>(U105/100)*'Data &amp; ANOVA'!$S$7</f>
        <v>3.7113268609870978E-2</v>
      </c>
      <c r="W105" s="2">
        <f>'Data &amp; ANOVA'!$S$7-V105</f>
        <v>0.19057549586786504</v>
      </c>
      <c r="X105" s="2">
        <f t="shared" si="38"/>
        <v>0.17793120849266181</v>
      </c>
      <c r="Z105" s="2">
        <f t="shared" si="32"/>
        <v>4</v>
      </c>
      <c r="AA105" s="2"/>
      <c r="AB105" s="2"/>
      <c r="AC105" s="2">
        <f t="shared" si="33"/>
        <v>19.399999999999999</v>
      </c>
      <c r="AD105" s="2">
        <f>(AC105/100)*'Data &amp; ANOVA'!$S$7</f>
        <v>4.4171620308680784E-2</v>
      </c>
      <c r="AE105" s="2">
        <f>'Data &amp; ANOVA'!$S$7-AD105</f>
        <v>0.18351714416905524</v>
      </c>
      <c r="AF105" s="2">
        <f t="shared" si="39"/>
        <v>0.21567153647550871</v>
      </c>
      <c r="AH105" s="20">
        <f t="shared" si="34"/>
        <v>4</v>
      </c>
      <c r="AI105" s="20"/>
      <c r="AJ105" s="20"/>
      <c r="AK105" s="20">
        <f t="shared" si="35"/>
        <v>20.7</v>
      </c>
      <c r="AL105" s="20">
        <f>(AK105/100)*'Data &amp; ANOVA'!$S$7</f>
        <v>4.7131574246891357E-2</v>
      </c>
      <c r="AM105" s="20">
        <f>'Data &amp; ANOVA'!$S$7-AL105</f>
        <v>0.18055719023084468</v>
      </c>
      <c r="AN105" s="20">
        <f t="shared" si="36"/>
        <v>0.23193205734728908</v>
      </c>
    </row>
    <row r="106" spans="2:44" x14ac:dyDescent="0.25">
      <c r="B106" s="3">
        <f t="shared" si="25"/>
        <v>5.1263157894736819</v>
      </c>
      <c r="C106" s="3"/>
      <c r="D106" s="3"/>
      <c r="E106" s="3">
        <f t="shared" si="26"/>
        <v>19.600000000000001</v>
      </c>
      <c r="F106" s="3">
        <f>(E106/100)*'Data &amp; ANOVA'!$S$7</f>
        <v>4.4626997837636267E-2</v>
      </c>
      <c r="G106" s="3">
        <f>'Data &amp; ANOVA'!$S$7-F106</f>
        <v>0.18306176664009977</v>
      </c>
      <c r="H106" s="3">
        <f t="shared" si="27"/>
        <v>0.21815600980317076</v>
      </c>
      <c r="I106" s="25"/>
      <c r="J106" s="20">
        <f t="shared" si="28"/>
        <v>5</v>
      </c>
      <c r="K106" s="20"/>
      <c r="L106" s="20"/>
      <c r="M106" s="20">
        <f t="shared" si="29"/>
        <v>32.1</v>
      </c>
      <c r="N106" s="20">
        <f>(M106/100)*'Data &amp; ANOVA'!$S$7</f>
        <v>7.3088093397353268E-2</v>
      </c>
      <c r="O106" s="20">
        <f>'Data &amp; ANOVA'!$S$7-N106</f>
        <v>0.15460067108038278</v>
      </c>
      <c r="P106" s="20">
        <f t="shared" si="37"/>
        <v>0.38713415142344082</v>
      </c>
      <c r="Q106" s="25"/>
      <c r="R106" s="20">
        <f t="shared" si="30"/>
        <v>5</v>
      </c>
      <c r="S106" s="20"/>
      <c r="T106" s="20"/>
      <c r="U106" s="20">
        <f t="shared" si="31"/>
        <v>25.7</v>
      </c>
      <c r="V106" s="20">
        <f>(U106/100)*'Data &amp; ANOVA'!$S$7</f>
        <v>5.8516012470778159E-2</v>
      </c>
      <c r="W106" s="20">
        <f>'Data &amp; ANOVA'!$S$7-V106</f>
        <v>0.16917275200695786</v>
      </c>
      <c r="X106" s="20">
        <f t="shared" si="38"/>
        <v>0.29705923426437797</v>
      </c>
      <c r="Y106" s="25"/>
      <c r="Z106" s="20">
        <f t="shared" si="32"/>
        <v>5</v>
      </c>
      <c r="AA106" s="20"/>
      <c r="AB106" s="20"/>
      <c r="AC106" s="20">
        <f t="shared" si="33"/>
        <v>29.9</v>
      </c>
      <c r="AD106" s="20">
        <f>(AC106/100)*'Data &amp; ANOVA'!$S$7</f>
        <v>6.8078940578843075E-2</v>
      </c>
      <c r="AE106" s="20">
        <f>'Data &amp; ANOVA'!$S$7-AD106</f>
        <v>0.15960982389889294</v>
      </c>
      <c r="AF106" s="20">
        <f t="shared" si="39"/>
        <v>0.35524739194754712</v>
      </c>
      <c r="AG106" s="25"/>
      <c r="AH106" s="20">
        <f t="shared" si="34"/>
        <v>5</v>
      </c>
      <c r="AI106" s="20"/>
      <c r="AJ106" s="20"/>
      <c r="AK106" s="20">
        <f t="shared" si="35"/>
        <v>31.9</v>
      </c>
      <c r="AL106" s="20">
        <f>(AK106/100)*'Data &amp; ANOVA'!$S$7</f>
        <v>7.2632715868397799E-2</v>
      </c>
      <c r="AM106" s="20">
        <f>'Data &amp; ANOVA'!$S$7-AL106</f>
        <v>0.15505604860933825</v>
      </c>
      <c r="AN106" s="20">
        <f t="shared" si="36"/>
        <v>0.3841929728326246</v>
      </c>
      <c r="AO106" s="25"/>
      <c r="AP106" s="25"/>
      <c r="AQ106" s="25"/>
      <c r="AR106" s="25"/>
    </row>
    <row r="107" spans="2:44" x14ac:dyDescent="0.25">
      <c r="B107" s="20">
        <f t="shared" si="25"/>
        <v>6.151578947368419</v>
      </c>
      <c r="C107" s="20"/>
      <c r="D107" s="20"/>
      <c r="E107" s="20">
        <f t="shared" si="26"/>
        <v>26.6</v>
      </c>
      <c r="F107" s="20">
        <f>(E107/100)*'Data &amp; ANOVA'!$S$7</f>
        <v>6.0565211351077786E-2</v>
      </c>
      <c r="G107" s="20">
        <f>'Data &amp; ANOVA'!$S$7-F107</f>
        <v>0.16712355312665825</v>
      </c>
      <c r="H107" s="20">
        <f t="shared" si="27"/>
        <v>0.30924625036762138</v>
      </c>
      <c r="I107" s="25"/>
      <c r="J107" s="20">
        <f t="shared" si="28"/>
        <v>6</v>
      </c>
      <c r="K107" s="20"/>
      <c r="L107" s="20"/>
      <c r="M107" s="20">
        <f t="shared" si="29"/>
        <v>42.7</v>
      </c>
      <c r="N107" s="20">
        <f>(M107/100)*'Data &amp; ANOVA'!$S$7</f>
        <v>9.7223102431993294E-2</v>
      </c>
      <c r="O107" s="20">
        <f>'Data &amp; ANOVA'!$S$7-N107</f>
        <v>0.13046566204574273</v>
      </c>
      <c r="P107" s="20">
        <f t="shared" si="37"/>
        <v>0.55686956226739759</v>
      </c>
      <c r="Q107" s="25"/>
      <c r="R107" s="20">
        <f t="shared" si="30"/>
        <v>6</v>
      </c>
      <c r="S107" s="20"/>
      <c r="T107" s="20"/>
      <c r="U107" s="20">
        <f t="shared" si="31"/>
        <v>35.700000000000003</v>
      </c>
      <c r="V107" s="20">
        <f>(U107/100)*'Data &amp; ANOVA'!$S$7</f>
        <v>8.1284888918551776E-2</v>
      </c>
      <c r="W107" s="20">
        <f>'Data &amp; ANOVA'!$S$7-V107</f>
        <v>0.14640387555918427</v>
      </c>
      <c r="X107" s="20">
        <f t="shared" si="38"/>
        <v>0.44161055474451766</v>
      </c>
      <c r="Y107" s="25"/>
      <c r="Z107" s="20">
        <f t="shared" si="32"/>
        <v>6</v>
      </c>
      <c r="AA107" s="20"/>
      <c r="AB107" s="20"/>
      <c r="AC107" s="20">
        <f t="shared" si="33"/>
        <v>40.9</v>
      </c>
      <c r="AD107" s="20">
        <f>(AC107/100)*'Data &amp; ANOVA'!$S$7</f>
        <v>9.3124704671394026E-2</v>
      </c>
      <c r="AE107" s="20">
        <f>'Data &amp; ANOVA'!$S$7-AD107</f>
        <v>0.13456405980634201</v>
      </c>
      <c r="AF107" s="20">
        <f t="shared" si="39"/>
        <v>0.52593926157603876</v>
      </c>
      <c r="AG107" s="25"/>
      <c r="AH107" s="20">
        <f t="shared" si="34"/>
        <v>6</v>
      </c>
      <c r="AI107" s="20"/>
      <c r="AJ107" s="20"/>
      <c r="AK107" s="20">
        <f t="shared" si="35"/>
        <v>42.7</v>
      </c>
      <c r="AL107" s="20">
        <f>(AK107/100)*'Data &amp; ANOVA'!$S$7</f>
        <v>9.7223102431993294E-2</v>
      </c>
      <c r="AM107" s="20">
        <f>'Data &amp; ANOVA'!$S$7-AL107</f>
        <v>0.13046566204574273</v>
      </c>
      <c r="AN107" s="20">
        <f t="shared" si="36"/>
        <v>0.55686956226739759</v>
      </c>
      <c r="AO107" s="25"/>
      <c r="AP107" s="25"/>
      <c r="AQ107" s="25"/>
      <c r="AR107" s="25"/>
    </row>
    <row r="108" spans="2:44" x14ac:dyDescent="0.25">
      <c r="B108" s="20">
        <f t="shared" si="25"/>
        <v>7.1768421052631552</v>
      </c>
      <c r="C108" s="20"/>
      <c r="D108" s="20"/>
      <c r="E108" s="20">
        <f t="shared" si="26"/>
        <v>33.9</v>
      </c>
      <c r="F108" s="20">
        <f>(E108/100)*'Data &amp; ANOVA'!$S$7</f>
        <v>7.7186491157952508E-2</v>
      </c>
      <c r="G108" s="20">
        <f>'Data &amp; ANOVA'!$S$7-F108</f>
        <v>0.15050227331978352</v>
      </c>
      <c r="H108" s="20">
        <f t="shared" si="27"/>
        <v>0.41400143913045068</v>
      </c>
      <c r="I108" s="25"/>
      <c r="J108" s="20">
        <f t="shared" si="28"/>
        <v>7</v>
      </c>
      <c r="K108" s="20"/>
      <c r="L108" s="20"/>
      <c r="M108" s="20">
        <f t="shared" si="29"/>
        <v>52.1</v>
      </c>
      <c r="N108" s="20">
        <f>(M108/100)*'Data &amp; ANOVA'!$S$7</f>
        <v>0.11862584629290047</v>
      </c>
      <c r="O108" s="20">
        <f>'Data &amp; ANOVA'!$S$7-N108</f>
        <v>0.10906291818483556</v>
      </c>
      <c r="P108" s="20">
        <f t="shared" si="37"/>
        <v>0.73605468157122189</v>
      </c>
      <c r="Q108" s="25"/>
      <c r="R108" s="20">
        <f t="shared" si="30"/>
        <v>7</v>
      </c>
      <c r="S108" s="20"/>
      <c r="T108" s="20"/>
      <c r="U108" s="20">
        <f t="shared" si="31"/>
        <v>45.7</v>
      </c>
      <c r="V108" s="20">
        <f>(U108/100)*'Data &amp; ANOVA'!$S$7</f>
        <v>0.10405376536632537</v>
      </c>
      <c r="W108" s="20">
        <f>'Data &amp; ANOVA'!$S$7-V108</f>
        <v>0.12363499911141067</v>
      </c>
      <c r="X108" s="20">
        <f t="shared" si="38"/>
        <v>0.61064595904820163</v>
      </c>
      <c r="Y108" s="25"/>
      <c r="Z108" s="20">
        <f t="shared" si="32"/>
        <v>7</v>
      </c>
      <c r="AA108" s="20"/>
      <c r="AB108" s="20"/>
      <c r="AC108" s="20">
        <f t="shared" si="33"/>
        <v>51.1</v>
      </c>
      <c r="AD108" s="20">
        <f>(AC108/100)*'Data &amp; ANOVA'!$S$7</f>
        <v>0.11634895864812311</v>
      </c>
      <c r="AE108" s="20">
        <f>'Data &amp; ANOVA'!$S$7-AD108</f>
        <v>0.11133980582961292</v>
      </c>
      <c r="AF108" s="20">
        <f t="shared" si="39"/>
        <v>0.71539278950726504</v>
      </c>
      <c r="AG108" s="25"/>
      <c r="AH108" s="20">
        <f t="shared" si="34"/>
        <v>7</v>
      </c>
      <c r="AI108" s="20"/>
      <c r="AJ108" s="20"/>
      <c r="AK108" s="20">
        <f t="shared" si="35"/>
        <v>53.4</v>
      </c>
      <c r="AL108" s="20">
        <f>(AK108/100)*'Data &amp; ANOVA'!$S$7</f>
        <v>0.12158580023111105</v>
      </c>
      <c r="AM108" s="20">
        <f>'Data &amp; ANOVA'!$S$7-AL108</f>
        <v>0.10610296424662498</v>
      </c>
      <c r="AN108" s="20">
        <f t="shared" si="36"/>
        <v>0.76356964485649126</v>
      </c>
      <c r="AO108" s="25"/>
      <c r="AP108" s="25"/>
      <c r="AQ108" s="25"/>
      <c r="AR108" s="25"/>
    </row>
    <row r="109" spans="2:44" x14ac:dyDescent="0.25">
      <c r="B109" s="20">
        <f t="shared" si="25"/>
        <v>8.2021052631578915</v>
      </c>
      <c r="C109" s="20"/>
      <c r="D109" s="20"/>
      <c r="E109" s="20">
        <f t="shared" si="26"/>
        <v>41.5</v>
      </c>
      <c r="F109" s="20">
        <f>(E109/100)*'Data &amp; ANOVA'!$S$7</f>
        <v>9.4490837258260449E-2</v>
      </c>
      <c r="G109" s="20">
        <f>'Data &amp; ANOVA'!$S$7-F109</f>
        <v>0.1331979272194756</v>
      </c>
      <c r="H109" s="20">
        <f t="shared" si="27"/>
        <v>0.53614343175028034</v>
      </c>
      <c r="I109" s="25"/>
      <c r="J109" s="20">
        <f t="shared" si="28"/>
        <v>8</v>
      </c>
      <c r="K109" s="20"/>
      <c r="L109" s="20"/>
      <c r="M109" s="20">
        <f t="shared" si="29"/>
        <v>62.4</v>
      </c>
      <c r="N109" s="20">
        <f>(M109/100)*'Data &amp; ANOVA'!$S$7</f>
        <v>0.14207778903410728</v>
      </c>
      <c r="O109" s="20">
        <f>'Data &amp; ANOVA'!$S$7-N109</f>
        <v>8.5610975443628751E-2</v>
      </c>
      <c r="P109" s="20">
        <f t="shared" si="37"/>
        <v>0.97816613559224252</v>
      </c>
      <c r="Q109" s="25"/>
      <c r="R109" s="20">
        <f t="shared" si="30"/>
        <v>8</v>
      </c>
      <c r="S109" s="20"/>
      <c r="T109" s="20"/>
      <c r="U109" s="20">
        <f t="shared" si="31"/>
        <v>55.7</v>
      </c>
      <c r="V109" s="20">
        <f>(U109/100)*'Data &amp; ANOVA'!$S$7</f>
        <v>0.12682264181409897</v>
      </c>
      <c r="W109" s="20">
        <f>'Data &amp; ANOVA'!$S$7-V109</f>
        <v>0.10086612266363706</v>
      </c>
      <c r="X109" s="20">
        <f t="shared" si="38"/>
        <v>0.81418550893700148</v>
      </c>
      <c r="Y109" s="25"/>
      <c r="Z109" s="20">
        <f t="shared" si="32"/>
        <v>8</v>
      </c>
      <c r="AA109" s="20"/>
      <c r="AB109" s="20"/>
      <c r="AC109" s="20">
        <f t="shared" si="33"/>
        <v>60.8</v>
      </c>
      <c r="AD109" s="20">
        <f>(AC109/100)*'Data &amp; ANOVA'!$S$7</f>
        <v>0.1384347688024635</v>
      </c>
      <c r="AE109" s="20">
        <f>'Data &amp; ANOVA'!$S$7-AD109</f>
        <v>8.9253995675272535E-2</v>
      </c>
      <c r="AF109" s="20">
        <f t="shared" si="39"/>
        <v>0.93649343919167427</v>
      </c>
      <c r="AG109" s="25"/>
      <c r="AH109" s="20">
        <f t="shared" si="34"/>
        <v>8</v>
      </c>
      <c r="AI109" s="20"/>
      <c r="AJ109" s="20"/>
      <c r="AK109" s="20">
        <f t="shared" si="35"/>
        <v>62.9</v>
      </c>
      <c r="AL109" s="20">
        <f>(AK109/100)*'Data &amp; ANOVA'!$S$7</f>
        <v>0.14321623285649596</v>
      </c>
      <c r="AM109" s="20">
        <f>'Data &amp; ANOVA'!$S$7-AL109</f>
        <v>8.4472531621240077E-2</v>
      </c>
      <c r="AN109" s="20">
        <f t="shared" si="36"/>
        <v>0.99155321637470184</v>
      </c>
      <c r="AO109" s="25"/>
      <c r="AP109" s="25"/>
      <c r="AQ109" s="25"/>
      <c r="AR109" s="25"/>
    </row>
    <row r="110" spans="2:44" x14ac:dyDescent="0.25">
      <c r="B110" s="20">
        <f t="shared" si="25"/>
        <v>9.2273684210526277</v>
      </c>
      <c r="C110" s="20"/>
      <c r="D110" s="20"/>
      <c r="E110" s="20">
        <f t="shared" si="26"/>
        <v>48.1</v>
      </c>
      <c r="F110" s="20">
        <f>(E110/100)*'Data &amp; ANOVA'!$S$7</f>
        <v>0.10951829571379104</v>
      </c>
      <c r="G110" s="20">
        <f>'Data &amp; ANOVA'!$S$7-F110</f>
        <v>0.11817046876394499</v>
      </c>
      <c r="H110" s="20">
        <f t="shared" si="27"/>
        <v>0.65585139581624852</v>
      </c>
      <c r="I110" s="25"/>
      <c r="J110" s="20">
        <f t="shared" si="28"/>
        <v>9</v>
      </c>
      <c r="K110" s="20"/>
      <c r="L110" s="20"/>
      <c r="M110" s="20">
        <f t="shared" si="29"/>
        <v>72.099999999999994</v>
      </c>
      <c r="N110" s="20">
        <f>(M110/100)*'Data &amp; ANOVA'!$S$7</f>
        <v>0.16416359918844767</v>
      </c>
      <c r="O110" s="20">
        <f>'Data &amp; ANOVA'!$S$7-N110</f>
        <v>6.3525165289288366E-2</v>
      </c>
      <c r="P110" s="20">
        <f t="shared" si="37"/>
        <v>1.2765434971607712</v>
      </c>
      <c r="Q110" s="25"/>
      <c r="R110" s="20">
        <f t="shared" si="30"/>
        <v>9</v>
      </c>
      <c r="S110" s="20"/>
      <c r="T110" s="20"/>
      <c r="U110" s="20">
        <f t="shared" si="31"/>
        <v>65.7</v>
      </c>
      <c r="V110" s="20">
        <f>(U110/100)*'Data &amp; ANOVA'!$S$7</f>
        <v>0.14959151826187259</v>
      </c>
      <c r="W110" s="20">
        <f>'Data &amp; ANOVA'!$S$7-V110</f>
        <v>7.8097246215863447E-2</v>
      </c>
      <c r="X110" s="20">
        <f t="shared" si="38"/>
        <v>1.0700248318161971</v>
      </c>
      <c r="Y110" s="25"/>
      <c r="Z110" s="20">
        <f t="shared" si="32"/>
        <v>9</v>
      </c>
      <c r="AA110" s="20"/>
      <c r="AB110" s="20"/>
      <c r="AC110" s="20">
        <f t="shared" si="33"/>
        <v>70.5</v>
      </c>
      <c r="AD110" s="20">
        <f>(AC110/100)*'Data &amp; ANOVA'!$S$7</f>
        <v>0.16052057895680388</v>
      </c>
      <c r="AE110" s="20">
        <f>'Data &amp; ANOVA'!$S$7-AD110</f>
        <v>6.716818552093215E-2</v>
      </c>
      <c r="AF110" s="20">
        <f t="shared" si="39"/>
        <v>1.2207799226423168</v>
      </c>
      <c r="AG110" s="25"/>
      <c r="AH110" s="20">
        <f t="shared" si="34"/>
        <v>9</v>
      </c>
      <c r="AI110" s="20"/>
      <c r="AJ110" s="20"/>
      <c r="AK110" s="20">
        <f t="shared" si="35"/>
        <v>72.099999999999994</v>
      </c>
      <c r="AL110" s="20">
        <f>(AK110/100)*'Data &amp; ANOVA'!$S$7</f>
        <v>0.16416359918844767</v>
      </c>
      <c r="AM110" s="20">
        <f>'Data &amp; ANOVA'!$S$7-AL110</f>
        <v>6.3525165289288366E-2</v>
      </c>
      <c r="AN110" s="20">
        <f t="shared" si="36"/>
        <v>1.2765434971607712</v>
      </c>
      <c r="AO110" s="25"/>
      <c r="AP110" s="25"/>
      <c r="AQ110" s="25"/>
      <c r="AR110" s="25"/>
    </row>
    <row r="111" spans="2:44" x14ac:dyDescent="0.25">
      <c r="B111" s="20">
        <f t="shared" si="25"/>
        <v>10.252631578947364</v>
      </c>
      <c r="C111" s="20"/>
      <c r="D111" s="20"/>
      <c r="E111" s="20">
        <f t="shared" si="26"/>
        <v>55.7</v>
      </c>
      <c r="F111" s="20">
        <f>(E111/100)*'Data &amp; ANOVA'!$S$7</f>
        <v>0.12682264181409897</v>
      </c>
      <c r="G111" s="20">
        <f>'Data &amp; ANOVA'!$S$7-F111</f>
        <v>0.10086612266363706</v>
      </c>
      <c r="H111" s="20">
        <f t="shared" si="27"/>
        <v>0.81418550893700148</v>
      </c>
      <c r="I111" s="25"/>
      <c r="J111" s="3">
        <f t="shared" si="28"/>
        <v>10</v>
      </c>
      <c r="K111" s="3"/>
      <c r="L111" s="3"/>
      <c r="M111" s="3">
        <f t="shared" si="29"/>
        <v>81.2</v>
      </c>
      <c r="N111" s="3">
        <f>(M111/100)*'Data &amp; ANOVA'!$S$7</f>
        <v>0.18488327675592167</v>
      </c>
      <c r="O111" s="3">
        <f>'Data &amp; ANOVA'!$S$7-N111</f>
        <v>4.2805487721814361E-2</v>
      </c>
      <c r="P111" s="3">
        <f t="shared" si="37"/>
        <v>1.6713133161521883</v>
      </c>
      <c r="Q111" s="25"/>
      <c r="R111" s="20">
        <f t="shared" si="30"/>
        <v>10</v>
      </c>
      <c r="S111" s="20"/>
      <c r="T111" s="20"/>
      <c r="U111" s="20">
        <f t="shared" si="31"/>
        <v>74.5</v>
      </c>
      <c r="V111" s="20">
        <f>(U111/100)*'Data &amp; ANOVA'!$S$7</f>
        <v>0.16962812953591333</v>
      </c>
      <c r="W111" s="20">
        <f>'Data &amp; ANOVA'!$S$7-V111</f>
        <v>5.8060634941822703E-2</v>
      </c>
      <c r="X111" s="20">
        <f t="shared" si="38"/>
        <v>1.3664917338237106</v>
      </c>
      <c r="Y111" s="25"/>
      <c r="Z111" s="20">
        <f t="shared" si="32"/>
        <v>10</v>
      </c>
      <c r="AA111" s="20"/>
      <c r="AB111" s="20"/>
      <c r="AC111" s="20">
        <f t="shared" si="33"/>
        <v>78.5</v>
      </c>
      <c r="AD111" s="20">
        <f>(AC111/100)*'Data &amp; ANOVA'!$S$7</f>
        <v>0.1787356801150228</v>
      </c>
      <c r="AE111" s="20">
        <f>'Data &amp; ANOVA'!$S$7-AD111</f>
        <v>4.8953084362713228E-2</v>
      </c>
      <c r="AF111" s="20">
        <f t="shared" si="39"/>
        <v>1.5371172508544746</v>
      </c>
      <c r="AG111" s="25"/>
      <c r="AH111" s="3">
        <f t="shared" si="34"/>
        <v>10</v>
      </c>
      <c r="AI111" s="3"/>
      <c r="AJ111" s="3"/>
      <c r="AK111" s="3">
        <f t="shared" si="35"/>
        <v>80.3</v>
      </c>
      <c r="AL111" s="3">
        <f>(AK111/100)*'Data &amp; ANOVA'!$S$7</f>
        <v>0.18283407787562203</v>
      </c>
      <c r="AM111" s="3">
        <f>'Data &amp; ANOVA'!$S$7-AL111</f>
        <v>4.4854686602114002E-2</v>
      </c>
      <c r="AN111" s="3">
        <f t="shared" si="36"/>
        <v>1.6245515502441483</v>
      </c>
      <c r="AO111" s="25"/>
      <c r="AP111" s="25"/>
      <c r="AQ111" s="25"/>
      <c r="AR111" s="25"/>
    </row>
    <row r="112" spans="2:44" x14ac:dyDescent="0.25">
      <c r="B112" s="20">
        <f t="shared" si="25"/>
        <v>11.2778947368421</v>
      </c>
      <c r="C112" s="20"/>
      <c r="D112" s="20"/>
      <c r="E112" s="20">
        <f t="shared" si="26"/>
        <v>63</v>
      </c>
      <c r="F112" s="20">
        <f>(E112/100)*'Data &amp; ANOVA'!$S$7</f>
        <v>0.14344392162097369</v>
      </c>
      <c r="G112" s="20">
        <f>'Data &amp; ANOVA'!$S$7-F112</f>
        <v>8.4244842856762342E-2</v>
      </c>
      <c r="H112" s="20">
        <f t="shared" si="27"/>
        <v>0.99425227334386679</v>
      </c>
      <c r="I112" s="25"/>
      <c r="J112" s="3">
        <f t="shared" si="28"/>
        <v>11</v>
      </c>
      <c r="K112" s="3"/>
      <c r="L112" s="3"/>
      <c r="M112" s="3">
        <f t="shared" si="29"/>
        <v>89</v>
      </c>
      <c r="N112" s="3">
        <f>(M112/100)*'Data &amp; ANOVA'!$S$7</f>
        <v>0.20264300038518507</v>
      </c>
      <c r="O112" s="3">
        <f>'Data &amp; ANOVA'!$S$7-N112</f>
        <v>2.5045764092550965E-2</v>
      </c>
      <c r="P112" s="3">
        <f t="shared" si="37"/>
        <v>2.2072749131897207</v>
      </c>
      <c r="Q112" s="25"/>
      <c r="R112" s="3">
        <f t="shared" si="30"/>
        <v>11</v>
      </c>
      <c r="S112" s="3"/>
      <c r="T112" s="3"/>
      <c r="U112" s="3">
        <f t="shared" si="31"/>
        <v>83.3</v>
      </c>
      <c r="V112" s="3">
        <f>(U112/100)*'Data &amp; ANOVA'!$S$7</f>
        <v>0.1896647408099541</v>
      </c>
      <c r="W112" s="3">
        <f>'Data &amp; ANOVA'!$S$7-V112</f>
        <v>3.8024023667781931E-2</v>
      </c>
      <c r="X112" s="3">
        <f t="shared" si="38"/>
        <v>1.7897614665653816</v>
      </c>
      <c r="Y112" s="25"/>
      <c r="Z112" s="3">
        <f t="shared" si="32"/>
        <v>11</v>
      </c>
      <c r="AA112" s="3"/>
      <c r="AB112" s="3"/>
      <c r="AC112" s="3">
        <f t="shared" si="33"/>
        <v>85.9</v>
      </c>
      <c r="AD112" s="3">
        <f>(AC112/100)*'Data &amp; ANOVA'!$S$7</f>
        <v>0.19558464868637526</v>
      </c>
      <c r="AE112" s="3">
        <f>'Data &amp; ANOVA'!$S$7-AD112</f>
        <v>3.2104115791360771E-2</v>
      </c>
      <c r="AF112" s="3">
        <f t="shared" si="39"/>
        <v>1.958995388603969</v>
      </c>
      <c r="AG112" s="25"/>
      <c r="AH112" s="3">
        <f t="shared" si="34"/>
        <v>11</v>
      </c>
      <c r="AI112" s="3"/>
      <c r="AJ112" s="3"/>
      <c r="AK112" s="3">
        <f t="shared" si="35"/>
        <v>87.9</v>
      </c>
      <c r="AL112" s="3">
        <f>(AK112/100)*'Data &amp; ANOVA'!$S$7</f>
        <v>0.20013842397592999</v>
      </c>
      <c r="AM112" s="3">
        <f>'Data &amp; ANOVA'!$S$7-AL112</f>
        <v>2.7550340501806048E-2</v>
      </c>
      <c r="AN112" s="3">
        <f t="shared" si="36"/>
        <v>2.1119647333853964</v>
      </c>
      <c r="AO112" s="25"/>
      <c r="AP112" s="25"/>
      <c r="AQ112" s="25"/>
      <c r="AR112" s="25"/>
    </row>
    <row r="113" spans="2:44" x14ac:dyDescent="0.25">
      <c r="B113" s="20">
        <f t="shared" si="25"/>
        <v>12.303157894736838</v>
      </c>
      <c r="C113" s="20"/>
      <c r="D113" s="20"/>
      <c r="E113" s="20">
        <f t="shared" si="26"/>
        <v>70.3</v>
      </c>
      <c r="F113" s="20">
        <f>(E113/100)*'Data &amp; ANOVA'!$S$7</f>
        <v>0.16006520142784841</v>
      </c>
      <c r="G113" s="20">
        <f>'Data &amp; ANOVA'!$S$7-F113</f>
        <v>6.7623563049887619E-2</v>
      </c>
      <c r="H113" s="20">
        <f t="shared" si="27"/>
        <v>1.2140231401794372</v>
      </c>
      <c r="I113" s="25"/>
      <c r="J113" s="3">
        <f t="shared" si="28"/>
        <v>12</v>
      </c>
      <c r="K113" s="3"/>
      <c r="L113" s="3"/>
      <c r="M113" s="3">
        <f t="shared" si="29"/>
        <v>97.2</v>
      </c>
      <c r="N113" s="3">
        <f>(M113/100)*'Data &amp; ANOVA'!$S$7</f>
        <v>0.22131347907235943</v>
      </c>
      <c r="O113" s="3">
        <f>'Data &amp; ANOVA'!$S$7-N113</f>
        <v>6.3752854053766017E-3</v>
      </c>
      <c r="P113" s="3">
        <f t="shared" si="37"/>
        <v>3.5755507688069343</v>
      </c>
      <c r="Q113" s="25"/>
      <c r="R113" s="3">
        <f t="shared" si="30"/>
        <v>12</v>
      </c>
      <c r="S113" s="3"/>
      <c r="T113" s="3"/>
      <c r="U113" s="3">
        <f t="shared" si="31"/>
        <v>90.9</v>
      </c>
      <c r="V113" s="3">
        <f>(U113/100)*'Data &amp; ANOVA'!$S$7</f>
        <v>0.20696908691026206</v>
      </c>
      <c r="W113" s="3">
        <f>'Data &amp; ANOVA'!$S$7-V113</f>
        <v>2.0719677567473976E-2</v>
      </c>
      <c r="X113" s="3">
        <f t="shared" si="38"/>
        <v>2.3968957724652871</v>
      </c>
      <c r="Y113" s="25"/>
      <c r="Z113" s="3">
        <f t="shared" si="32"/>
        <v>12</v>
      </c>
      <c r="AA113" s="3"/>
      <c r="AB113" s="3"/>
      <c r="AC113" s="3">
        <f t="shared" si="33"/>
        <v>92.5</v>
      </c>
      <c r="AD113" s="3">
        <f>(AC113/100)*'Data &amp; ANOVA'!$S$7</f>
        <v>0.21061210714190584</v>
      </c>
      <c r="AE113" s="3">
        <f>'Data &amp; ANOVA'!$S$7-AD113</f>
        <v>1.7076657335830192E-2</v>
      </c>
      <c r="AF113" s="3">
        <f t="shared" si="39"/>
        <v>2.5902671654458271</v>
      </c>
      <c r="AG113" s="25"/>
      <c r="AH113" s="3">
        <f t="shared" si="34"/>
        <v>12</v>
      </c>
      <c r="AI113" s="3"/>
      <c r="AJ113" s="3"/>
      <c r="AK113" s="3">
        <f t="shared" si="35"/>
        <v>94.3</v>
      </c>
      <c r="AL113" s="3">
        <f>(AK113/100)*'Data &amp; ANOVA'!$S$7</f>
        <v>0.21471050490250507</v>
      </c>
      <c r="AM113" s="3">
        <f>'Data &amp; ANOVA'!$S$7-AL113</f>
        <v>1.2978259575230966E-2</v>
      </c>
      <c r="AN113" s="3">
        <f t="shared" si="36"/>
        <v>2.8647040111475861</v>
      </c>
      <c r="AO113" s="25"/>
      <c r="AP113" s="25"/>
      <c r="AQ113" s="25"/>
      <c r="AR113" s="25"/>
    </row>
    <row r="114" spans="2:44" x14ac:dyDescent="0.25">
      <c r="B114" s="20">
        <f t="shared" si="25"/>
        <v>13.328421052631574</v>
      </c>
      <c r="C114" s="20"/>
      <c r="D114" s="20"/>
      <c r="E114" s="20">
        <f t="shared" si="26"/>
        <v>75.099999999999994</v>
      </c>
      <c r="F114" s="20">
        <f>(E114/100)*'Data &amp; ANOVA'!$S$7</f>
        <v>0.17099426212277974</v>
      </c>
      <c r="G114" s="20">
        <f>'Data &amp; ANOVA'!$S$7-F114</f>
        <v>5.6694502354956294E-2</v>
      </c>
      <c r="H114" s="20">
        <f t="shared" si="27"/>
        <v>1.390302382517429</v>
      </c>
      <c r="I114" s="25"/>
      <c r="J114" s="3">
        <f t="shared" si="28"/>
        <v>13</v>
      </c>
      <c r="K114" s="3"/>
      <c r="L114" s="3"/>
      <c r="M114" s="3">
        <f t="shared" si="29"/>
        <v>100</v>
      </c>
      <c r="N114" s="3">
        <f>(M114/100)*'Data &amp; ANOVA'!$S$7</f>
        <v>0.22768876447773603</v>
      </c>
      <c r="O114" s="3">
        <f>'Data &amp; ANOVA'!$S$7-N114</f>
        <v>0</v>
      </c>
      <c r="P114" s="3" t="e">
        <f t="shared" si="37"/>
        <v>#DIV/0!</v>
      </c>
      <c r="Q114" s="25"/>
      <c r="R114" s="3">
        <f t="shared" si="30"/>
        <v>13</v>
      </c>
      <c r="S114" s="3"/>
      <c r="T114" s="3"/>
      <c r="U114" s="3">
        <f t="shared" si="31"/>
        <v>98.1</v>
      </c>
      <c r="V114" s="3">
        <f>(U114/100)*'Data &amp; ANOVA'!$S$7</f>
        <v>0.22336267795265904</v>
      </c>
      <c r="W114" s="3">
        <f>'Data &amp; ANOVA'!$S$7-V114</f>
        <v>4.3260865250769887E-3</v>
      </c>
      <c r="X114" s="3">
        <f t="shared" si="38"/>
        <v>3.9633162998156957</v>
      </c>
      <c r="Y114" s="25"/>
      <c r="Z114" s="3">
        <f t="shared" si="32"/>
        <v>13</v>
      </c>
      <c r="AA114" s="3"/>
      <c r="AB114" s="3"/>
      <c r="AC114" s="3">
        <f t="shared" si="33"/>
        <v>98.7</v>
      </c>
      <c r="AD114" s="3">
        <f>(AC114/100)*'Data &amp; ANOVA'!$S$7</f>
        <v>0.22472881053952545</v>
      </c>
      <c r="AE114" s="3">
        <f>'Data &amp; ANOVA'!$S$7-AD114</f>
        <v>2.9599539382105799E-3</v>
      </c>
      <c r="AF114" s="3">
        <f t="shared" si="39"/>
        <v>4.3428059215205961</v>
      </c>
      <c r="AG114" s="25"/>
      <c r="AH114" s="3">
        <f t="shared" si="34"/>
        <v>13</v>
      </c>
      <c r="AI114" s="3"/>
      <c r="AJ114" s="3"/>
      <c r="AK114" s="3">
        <f t="shared" si="35"/>
        <v>100</v>
      </c>
      <c r="AL114" s="3">
        <f>(AK114/100)*'Data &amp; ANOVA'!$S$7</f>
        <v>0.22768876447773603</v>
      </c>
      <c r="AM114" s="3">
        <f>'Data &amp; ANOVA'!$S$7-AL114</f>
        <v>0</v>
      </c>
      <c r="AN114" s="3" t="e">
        <f t="shared" si="36"/>
        <v>#DIV/0!</v>
      </c>
      <c r="AO114" s="25"/>
      <c r="AP114" s="25"/>
      <c r="AQ114" s="25"/>
      <c r="AR114" s="25"/>
    </row>
    <row r="115" spans="2:44" x14ac:dyDescent="0.25">
      <c r="B115" s="3">
        <f t="shared" si="25"/>
        <v>14.35368421052631</v>
      </c>
      <c r="C115" s="3"/>
      <c r="D115" s="3"/>
      <c r="E115" s="3">
        <f t="shared" si="26"/>
        <v>82.4</v>
      </c>
      <c r="F115" s="3">
        <f>(E115/100)*'Data &amp; ANOVA'!$S$7</f>
        <v>0.18761554192965452</v>
      </c>
      <c r="G115" s="3">
        <f>'Data &amp; ANOVA'!$S$7-F115</f>
        <v>4.0073222548081516E-2</v>
      </c>
      <c r="H115" s="3">
        <f t="shared" si="27"/>
        <v>1.7372712839439859</v>
      </c>
      <c r="I115" s="25"/>
      <c r="J115" s="16"/>
      <c r="K115" s="16"/>
      <c r="L115" s="16"/>
      <c r="M115" s="16"/>
      <c r="N115" s="16"/>
      <c r="O115" s="16"/>
      <c r="P115" s="16"/>
      <c r="Q115" s="25"/>
      <c r="R115" s="3">
        <f t="shared" si="30"/>
        <v>14</v>
      </c>
      <c r="S115" s="3"/>
      <c r="T115" s="3"/>
      <c r="U115" s="3">
        <f t="shared" si="31"/>
        <v>100</v>
      </c>
      <c r="V115" s="3">
        <f>(U115/100)*'Data &amp; ANOVA'!$S$7</f>
        <v>0.22768876447773603</v>
      </c>
      <c r="W115" s="3">
        <f>'Data &amp; ANOVA'!$S$7-V115</f>
        <v>0</v>
      </c>
      <c r="X115" s="3" t="e">
        <f t="shared" si="38"/>
        <v>#DIV/0!</v>
      </c>
      <c r="Y115" s="25"/>
      <c r="Z115" s="3">
        <f t="shared" si="32"/>
        <v>14</v>
      </c>
      <c r="AA115" s="3"/>
      <c r="AB115" s="3"/>
      <c r="AC115" s="3">
        <f t="shared" si="33"/>
        <v>100</v>
      </c>
      <c r="AD115" s="3">
        <f>(AC115/100)*'Data &amp; ANOVA'!$S$7</f>
        <v>0.22768876447773603</v>
      </c>
      <c r="AE115" s="3">
        <f>'Data &amp; ANOVA'!$S$7-AD115</f>
        <v>0</v>
      </c>
      <c r="AF115" s="3" t="e">
        <f t="shared" si="39"/>
        <v>#DIV/0!</v>
      </c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2:44" x14ac:dyDescent="0.25">
      <c r="B116" s="3">
        <f t="shared" si="25"/>
        <v>15.378947368421047</v>
      </c>
      <c r="C116" s="3"/>
      <c r="D116" s="3"/>
      <c r="E116" s="3">
        <f t="shared" si="26"/>
        <v>88.7</v>
      </c>
      <c r="F116" s="3">
        <f>(E116/100)*'Data &amp; ANOVA'!$S$7</f>
        <v>0.20195993409175186</v>
      </c>
      <c r="G116" s="3">
        <f>'Data &amp; ANOVA'!$S$7-F116</f>
        <v>2.5728830385984169E-2</v>
      </c>
      <c r="H116" s="3">
        <f t="shared" si="27"/>
        <v>2.1803674602697964</v>
      </c>
      <c r="I116" s="25"/>
      <c r="J116" s="16"/>
      <c r="K116" s="16"/>
      <c r="L116" s="16"/>
      <c r="M116" s="16"/>
      <c r="N116" s="16"/>
      <c r="O116" s="16"/>
      <c r="P116" s="16"/>
      <c r="Q116" s="25"/>
      <c r="R116" s="17"/>
      <c r="S116" s="17"/>
      <c r="T116" s="17"/>
      <c r="U116" s="17"/>
      <c r="V116" s="17"/>
      <c r="W116" s="17"/>
      <c r="X116" s="17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2:44" x14ac:dyDescent="0.25">
      <c r="B117" s="3">
        <f t="shared" si="25"/>
        <v>16.404210526315783</v>
      </c>
      <c r="C117" s="3"/>
      <c r="D117" s="3"/>
      <c r="E117" s="3">
        <f t="shared" si="26"/>
        <v>94.2</v>
      </c>
      <c r="F117" s="3">
        <f>(E117/100)*'Data &amp; ANOVA'!$S$7</f>
        <v>0.21448281613802736</v>
      </c>
      <c r="G117" s="3">
        <f>'Data &amp; ANOVA'!$S$7-F117</f>
        <v>1.3205948339708673E-2</v>
      </c>
      <c r="H117" s="3">
        <f t="shared" si="27"/>
        <v>2.8473122684357191</v>
      </c>
      <c r="I117" s="25"/>
      <c r="J117" s="16"/>
      <c r="K117" s="16"/>
      <c r="L117" s="16"/>
      <c r="M117" s="16"/>
      <c r="N117" s="16"/>
      <c r="O117" s="16"/>
      <c r="P117" s="16"/>
      <c r="Q117" s="25"/>
      <c r="R117" s="17"/>
      <c r="S117" s="17"/>
      <c r="T117" s="17"/>
      <c r="U117" s="17"/>
      <c r="V117" s="17"/>
      <c r="W117" s="17"/>
      <c r="X117" s="17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2:44" x14ac:dyDescent="0.25">
      <c r="B118" s="3">
        <f t="shared" si="25"/>
        <v>17.429473684210521</v>
      </c>
      <c r="C118" s="3"/>
      <c r="D118" s="3"/>
      <c r="E118" s="3">
        <f t="shared" si="26"/>
        <v>99</v>
      </c>
      <c r="F118" s="3">
        <f>(E118/100)*'Data &amp; ANOVA'!$S$7</f>
        <v>0.22541187683295866</v>
      </c>
      <c r="G118" s="3">
        <f>'Data &amp; ANOVA'!$S$7-F118</f>
        <v>2.2768876447773756E-3</v>
      </c>
      <c r="H118" s="3">
        <f t="shared" si="27"/>
        <v>4.6051701859880847</v>
      </c>
      <c r="I118" s="25"/>
      <c r="J118" s="16"/>
      <c r="K118" s="16"/>
      <c r="L118" s="16"/>
      <c r="M118" s="16"/>
      <c r="N118" s="16"/>
      <c r="O118" s="16"/>
      <c r="P118" s="16"/>
      <c r="Q118" s="25"/>
      <c r="R118" s="17"/>
      <c r="S118" s="17"/>
      <c r="T118" s="17"/>
      <c r="U118" s="17"/>
      <c r="V118" s="17"/>
      <c r="W118" s="17"/>
      <c r="X118" s="17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2:44" x14ac:dyDescent="0.25">
      <c r="B119" s="3">
        <f t="shared" si="25"/>
        <v>18.454736842105255</v>
      </c>
      <c r="C119" s="3"/>
      <c r="D119" s="3"/>
      <c r="E119" s="3">
        <f t="shared" si="26"/>
        <v>100</v>
      </c>
      <c r="F119" s="3">
        <f>(E119/100)*'Data &amp; ANOVA'!$S$7</f>
        <v>0.22768876447773603</v>
      </c>
      <c r="G119" s="3">
        <f>'Data &amp; ANOVA'!$S$7-F119</f>
        <v>0</v>
      </c>
      <c r="H119" s="3" t="e">
        <f t="shared" si="27"/>
        <v>#DIV/0!</v>
      </c>
      <c r="I119" s="25"/>
      <c r="J119" s="16"/>
      <c r="K119" s="16"/>
      <c r="L119" s="16"/>
      <c r="M119" s="16"/>
      <c r="N119" s="16"/>
      <c r="O119" s="16"/>
      <c r="P119" s="16"/>
      <c r="Q119" s="25"/>
      <c r="R119" s="16"/>
      <c r="S119" s="16"/>
      <c r="T119" s="16"/>
      <c r="U119" s="16"/>
      <c r="V119" s="16"/>
      <c r="W119" s="16"/>
      <c r="X119" s="16"/>
      <c r="Y119" s="25"/>
      <c r="AG119" s="25"/>
      <c r="AO119" s="25"/>
      <c r="AP119" s="25"/>
      <c r="AQ119" s="25"/>
      <c r="AR119" s="25"/>
    </row>
    <row r="120" spans="2:44" x14ac:dyDescent="0.25">
      <c r="I120" s="25"/>
      <c r="J120" s="16"/>
      <c r="K120" s="16"/>
      <c r="L120" s="16"/>
      <c r="M120" s="16"/>
      <c r="N120" s="16"/>
      <c r="O120" s="16"/>
      <c r="P120" s="16"/>
      <c r="Q120" s="25"/>
      <c r="R120" s="16"/>
      <c r="S120" s="16"/>
      <c r="T120" s="16"/>
      <c r="U120" s="16"/>
      <c r="V120" s="16"/>
      <c r="W120" s="16"/>
      <c r="X120" s="16"/>
      <c r="Y120" s="25"/>
      <c r="AG120" s="25"/>
      <c r="AO120" s="25"/>
      <c r="AP120" s="25"/>
      <c r="AQ120" s="25"/>
      <c r="AR120" s="25"/>
    </row>
    <row r="121" spans="2:44" x14ac:dyDescent="0.25">
      <c r="I121" s="25"/>
      <c r="J121" s="16"/>
      <c r="K121" s="16"/>
      <c r="L121" s="16"/>
      <c r="M121" s="16"/>
      <c r="N121" s="16"/>
      <c r="O121" s="16"/>
      <c r="P121" s="16"/>
      <c r="Q121" s="25"/>
      <c r="R121" s="16"/>
      <c r="S121" s="16"/>
      <c r="T121" s="16"/>
      <c r="U121" s="16"/>
      <c r="V121" s="16"/>
      <c r="W121" s="16"/>
      <c r="X121" s="16"/>
      <c r="Y121" s="25"/>
      <c r="AG121" s="25"/>
      <c r="AO121" s="25"/>
      <c r="AP121" s="25"/>
      <c r="AQ121" s="25"/>
      <c r="AR121" s="25"/>
    </row>
    <row r="122" spans="2:44" x14ac:dyDescent="0.25">
      <c r="I122" s="25"/>
      <c r="J122" s="16"/>
      <c r="K122" s="16"/>
      <c r="L122" s="16"/>
      <c r="M122" s="16"/>
      <c r="N122" s="16"/>
      <c r="O122" s="16"/>
      <c r="P122" s="16"/>
      <c r="Q122" s="25"/>
      <c r="R122" s="16"/>
      <c r="S122" s="16"/>
      <c r="T122" s="16"/>
      <c r="U122" s="16"/>
      <c r="V122" s="16"/>
      <c r="W122" s="16"/>
      <c r="X122" s="16"/>
      <c r="Y122" s="25"/>
      <c r="AG122" s="25"/>
      <c r="AO122" s="25"/>
      <c r="AP122" s="25"/>
      <c r="AQ122" s="25"/>
      <c r="AR122" s="25"/>
    </row>
    <row r="123" spans="2:44" x14ac:dyDescent="0.25">
      <c r="I123" s="25"/>
      <c r="Q123" s="25"/>
      <c r="R123" s="16"/>
      <c r="S123" s="16"/>
      <c r="T123" s="16"/>
      <c r="U123" s="16"/>
      <c r="V123" s="16"/>
      <c r="W123" s="16"/>
      <c r="X123" s="16"/>
      <c r="Y123" s="25"/>
      <c r="AG123" s="25"/>
      <c r="AO123" s="25"/>
      <c r="AP123" s="25"/>
      <c r="AQ123" s="25"/>
      <c r="AR123" s="25"/>
    </row>
    <row r="124" spans="2:44" x14ac:dyDescent="0.25">
      <c r="I124" s="25"/>
      <c r="Q124" s="25"/>
      <c r="R124" s="16"/>
      <c r="S124" s="16"/>
      <c r="T124" s="16"/>
      <c r="U124" s="16"/>
      <c r="V124" s="16"/>
      <c r="W124" s="16"/>
      <c r="X124" s="16"/>
      <c r="Y124" s="25"/>
      <c r="AG124" s="25"/>
      <c r="AO124" s="25"/>
      <c r="AP124" s="25"/>
      <c r="AQ124" s="25"/>
      <c r="AR124" s="25"/>
    </row>
    <row r="125" spans="2:44" x14ac:dyDescent="0.25">
      <c r="I125" s="25"/>
      <c r="Q125" s="25"/>
      <c r="R125" s="16"/>
      <c r="S125" s="16"/>
      <c r="T125" s="16"/>
      <c r="U125" s="16"/>
      <c r="V125" s="16"/>
      <c r="W125" s="16"/>
      <c r="X125" s="16"/>
      <c r="Y125" s="25"/>
      <c r="AG125" s="25"/>
      <c r="AO125" s="25"/>
      <c r="AP125" s="25"/>
      <c r="AQ125" s="25"/>
      <c r="AR125" s="25"/>
    </row>
    <row r="126" spans="2:44" x14ac:dyDescent="0.25">
      <c r="I126" s="25"/>
      <c r="Q126" s="25"/>
      <c r="R126" s="16"/>
      <c r="S126" s="16"/>
      <c r="T126" s="16"/>
      <c r="U126" s="16"/>
      <c r="V126" s="16"/>
      <c r="W126" s="16"/>
      <c r="X126" s="16"/>
      <c r="Y126" s="25"/>
      <c r="AG126" s="25"/>
      <c r="AO126" s="25"/>
      <c r="AP126" s="25"/>
      <c r="AQ126" s="25"/>
      <c r="AR126" s="25"/>
    </row>
    <row r="127" spans="2:44" x14ac:dyDescent="0.25">
      <c r="I127" s="25"/>
      <c r="Q127" s="25"/>
      <c r="R127" s="16"/>
      <c r="S127" s="16"/>
      <c r="T127" s="16"/>
      <c r="U127" s="16"/>
      <c r="V127" s="16"/>
      <c r="W127" s="16"/>
      <c r="X127" s="16"/>
      <c r="Y127" s="25"/>
      <c r="AG127" s="25"/>
      <c r="AO127" s="25"/>
      <c r="AP127" s="25"/>
      <c r="AQ127" s="25"/>
      <c r="AR127" s="25"/>
    </row>
    <row r="128" spans="2:44" x14ac:dyDescent="0.25">
      <c r="I128" s="25"/>
      <c r="Q128" s="25"/>
      <c r="R128" s="16"/>
      <c r="S128" s="16"/>
      <c r="T128" s="16"/>
      <c r="U128" s="16"/>
      <c r="V128" s="16"/>
      <c r="W128" s="16"/>
      <c r="X128" s="16"/>
      <c r="Y128" s="25"/>
      <c r="AG128" s="25"/>
      <c r="AO128" s="25"/>
      <c r="AP128" s="25"/>
      <c r="AQ128" s="25"/>
      <c r="AR128" s="25"/>
    </row>
    <row r="129" spans="9:44" x14ac:dyDescent="0.25">
      <c r="I129" s="25"/>
      <c r="Q129" s="25"/>
      <c r="Y129" s="25"/>
      <c r="AG129" s="25"/>
      <c r="AO129" s="25"/>
      <c r="AP129" s="25"/>
      <c r="AQ129" s="25"/>
      <c r="AR129" s="25"/>
    </row>
  </sheetData>
  <mergeCells count="12">
    <mergeCell ref="B95:H95"/>
    <mergeCell ref="J95:P95"/>
    <mergeCell ref="R95:X95"/>
    <mergeCell ref="Z95:AF95"/>
    <mergeCell ref="AH95:AN95"/>
    <mergeCell ref="B1:AN1"/>
    <mergeCell ref="B46:AN46"/>
    <mergeCell ref="B47:H47"/>
    <mergeCell ref="J47:P47"/>
    <mergeCell ref="R47:X47"/>
    <mergeCell ref="Z47:AF47"/>
    <mergeCell ref="AH47:AN4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R136"/>
  <sheetViews>
    <sheetView topLeftCell="AK10" zoomScale="85" zoomScaleNormal="85" workbookViewId="0">
      <selection activeCell="AM3" sqref="AM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88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0.3</v>
      </c>
      <c r="E2" s="10" t="s">
        <v>1</v>
      </c>
      <c r="F2" s="11" t="s">
        <v>3</v>
      </c>
      <c r="G2" s="10">
        <v>0.130277</v>
      </c>
      <c r="H2" s="10" t="s">
        <v>30</v>
      </c>
      <c r="J2" s="10" t="s">
        <v>0</v>
      </c>
      <c r="K2" s="2"/>
      <c r="L2" s="10">
        <f>D2</f>
        <v>0.3</v>
      </c>
      <c r="M2" s="10" t="s">
        <v>1</v>
      </c>
      <c r="N2" s="11" t="s">
        <v>3</v>
      </c>
      <c r="O2" s="10">
        <v>0.20954700000000001</v>
      </c>
      <c r="P2" s="10" t="s">
        <v>30</v>
      </c>
      <c r="R2" s="10" t="s">
        <v>0</v>
      </c>
      <c r="S2" s="2"/>
      <c r="T2" s="10">
        <f>D2</f>
        <v>0.3</v>
      </c>
      <c r="U2" s="10" t="s">
        <v>1</v>
      </c>
      <c r="V2" s="11" t="s">
        <v>3</v>
      </c>
      <c r="W2" s="10">
        <v>0.26888499999999999</v>
      </c>
      <c r="X2" s="10" t="s">
        <v>30</v>
      </c>
      <c r="Z2" s="10" t="s">
        <v>0</v>
      </c>
      <c r="AA2" s="2"/>
      <c r="AB2" s="10">
        <f>D2</f>
        <v>0.3</v>
      </c>
      <c r="AC2" s="10" t="s">
        <v>1</v>
      </c>
      <c r="AD2" s="11" t="s">
        <v>3</v>
      </c>
      <c r="AE2" s="10">
        <v>0.305593</v>
      </c>
      <c r="AF2" s="10" t="s">
        <v>30</v>
      </c>
      <c r="AH2" s="10" t="s">
        <v>0</v>
      </c>
      <c r="AI2" s="2"/>
      <c r="AJ2" s="10">
        <f>D2</f>
        <v>0.3</v>
      </c>
      <c r="AK2" s="10" t="s">
        <v>1</v>
      </c>
      <c r="AL2" s="11" t="s">
        <v>3</v>
      </c>
      <c r="AM2" s="10">
        <v>0.30407099999999998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7.8166200000000003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12.57282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16.133099999999999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18.33558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18.244259999999997</v>
      </c>
      <c r="AN3" s="10" t="s">
        <v>31</v>
      </c>
    </row>
    <row r="20" spans="1:44" ht="18.75" x14ac:dyDescent="0.3">
      <c r="D20" s="1"/>
      <c r="L20" s="1"/>
      <c r="T20" s="1"/>
      <c r="AB20" s="1"/>
      <c r="AJ20" s="1"/>
    </row>
    <row r="21" spans="1:44" s="15" customFormat="1" x14ac:dyDescent="0.25">
      <c r="B21" s="6" t="s">
        <v>22</v>
      </c>
      <c r="C21" s="8">
        <f>(D2/(60*1000))/'Data &amp; ANOVA'!$V$11</f>
        <v>0.62169899645271609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0.62169899645271609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0.62169899645271609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0.62169899645271609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0.62169899645271609</v>
      </c>
      <c r="AJ21" s="6" t="s">
        <v>28</v>
      </c>
      <c r="AK21" s="9"/>
      <c r="AL21" s="9"/>
      <c r="AM21" s="9"/>
      <c r="AN21" s="6" t="s">
        <v>2</v>
      </c>
    </row>
    <row r="22" spans="1:44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0.22723338694878056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0.22723338694878056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0.22723338694878056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0.22723338694878056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0.2274610757132583</v>
      </c>
    </row>
    <row r="23" spans="1:44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4" s="15" customFormat="1" ht="15" customHeight="1" x14ac:dyDescent="0.25">
      <c r="A24" s="15">
        <v>0</v>
      </c>
      <c r="B24" s="9">
        <f>A24*'Data &amp; ANOVA'!$U$41</f>
        <v>0</v>
      </c>
      <c r="C24" s="9">
        <v>0.2</v>
      </c>
      <c r="D24" s="9">
        <v>0.2</v>
      </c>
      <c r="E24" s="9">
        <f>AVERAGE(C24:D24)</f>
        <v>0.2</v>
      </c>
      <c r="F24" s="9">
        <f>(E24/100)*'Data &amp; ANOVA'!$S$7</f>
        <v>4.5537752895547206E-4</v>
      </c>
      <c r="G24" s="9">
        <f>'Data &amp; ANOVA'!$S$7-F24</f>
        <v>0.22723338694878056</v>
      </c>
      <c r="H24" s="9">
        <f>LN(($H$22)/(G24))</f>
        <v>0</v>
      </c>
      <c r="J24" s="9">
        <v>0</v>
      </c>
      <c r="K24" s="9">
        <v>0.2</v>
      </c>
      <c r="L24" s="9">
        <v>0.2</v>
      </c>
      <c r="M24" s="9">
        <f>AVERAGE(K24:L24)</f>
        <v>0.2</v>
      </c>
      <c r="N24" s="9">
        <f>(M24/100)*'Data &amp; ANOVA'!$S$7</f>
        <v>4.5537752895547206E-4</v>
      </c>
      <c r="O24" s="9">
        <f>'Data &amp; ANOVA'!$S$7-N24</f>
        <v>0.22723338694878056</v>
      </c>
      <c r="P24" s="9">
        <f>LN(($P$22)/(O24))</f>
        <v>0</v>
      </c>
      <c r="R24" s="9">
        <v>0</v>
      </c>
      <c r="S24" s="9">
        <v>0.2</v>
      </c>
      <c r="T24" s="9">
        <v>0.2</v>
      </c>
      <c r="U24" s="9">
        <f>AVERAGE(S24:T24)</f>
        <v>0.2</v>
      </c>
      <c r="V24" s="9">
        <f>(U24/100)*'Data &amp; ANOVA'!$S$7</f>
        <v>4.5537752895547206E-4</v>
      </c>
      <c r="W24" s="9">
        <f>'Data &amp; ANOVA'!$S$7-V24</f>
        <v>0.22723338694878056</v>
      </c>
      <c r="X24" s="9">
        <f>LN(($X$22)/(W24))</f>
        <v>0</v>
      </c>
      <c r="Z24" s="9">
        <v>0</v>
      </c>
      <c r="AA24" s="9">
        <v>0.2</v>
      </c>
      <c r="AB24" s="9">
        <v>0.2</v>
      </c>
      <c r="AC24" s="9">
        <f>AVERAGE(AA24:AB24)</f>
        <v>0.2</v>
      </c>
      <c r="AD24" s="9">
        <f>(AC24/100)*'Data &amp; ANOVA'!$S$7</f>
        <v>4.5537752895547206E-4</v>
      </c>
      <c r="AE24" s="9">
        <f>'Data &amp; ANOVA'!$S$7-AD24</f>
        <v>0.22723338694878056</v>
      </c>
      <c r="AF24" s="9">
        <f>LN(($AF$22)/(AE24))</f>
        <v>0</v>
      </c>
      <c r="AH24" s="9">
        <v>0</v>
      </c>
      <c r="AI24" s="9">
        <v>0.2</v>
      </c>
      <c r="AJ24" s="9">
        <v>0</v>
      </c>
      <c r="AK24" s="9">
        <f>AVERAGE(AI24:AJ24)</f>
        <v>0.1</v>
      </c>
      <c r="AL24" s="9">
        <f>(AK24/100)*'Data &amp; ANOVA'!$S$7</f>
        <v>2.2768876447773603E-4</v>
      </c>
      <c r="AM24" s="9">
        <f>'Data &amp; ANOVA'!$S$7-AL24</f>
        <v>0.2274610757132583</v>
      </c>
      <c r="AN24" s="9">
        <f>LN(($AN$22)/(AM24))</f>
        <v>0</v>
      </c>
    </row>
    <row r="25" spans="1:44" s="15" customFormat="1" ht="15" customHeight="1" x14ac:dyDescent="0.25">
      <c r="A25" s="15">
        <v>1</v>
      </c>
      <c r="B25" s="9">
        <f>A25*'Data &amp; ANOVA'!$U$41</f>
        <v>1.0326086956521738</v>
      </c>
      <c r="C25" s="9">
        <v>0.5</v>
      </c>
      <c r="D25" s="9">
        <v>0.5</v>
      </c>
      <c r="E25" s="9">
        <f t="shared" ref="E25:E47" si="0">AVERAGE(C25:D25)</f>
        <v>0.5</v>
      </c>
      <c r="F25" s="9">
        <f>(E25/100)*'Data &amp; ANOVA'!$S$7</f>
        <v>1.1384438223886802E-3</v>
      </c>
      <c r="G25" s="9">
        <f>'Data &amp; ANOVA'!$S$7-F25</f>
        <v>0.22655032065534736</v>
      </c>
      <c r="H25" s="9">
        <f t="shared" ref="H25:H47" si="1">LN(($H$22)/(G25))</f>
        <v>3.0105391528712842E-3</v>
      </c>
      <c r="J25" s="9">
        <v>1</v>
      </c>
      <c r="K25" s="9">
        <v>1.2</v>
      </c>
      <c r="L25" s="9">
        <v>0.7</v>
      </c>
      <c r="M25" s="9">
        <f t="shared" ref="M25:M39" si="2">AVERAGE(K25:L25)</f>
        <v>0.95</v>
      </c>
      <c r="N25" s="9">
        <f>(M25/100)*'Data &amp; ANOVA'!$S$7</f>
        <v>2.1630432625384922E-3</v>
      </c>
      <c r="O25" s="9">
        <f>'Data &amp; ANOVA'!$S$7-N25</f>
        <v>0.22552572121519754</v>
      </c>
      <c r="P25" s="9">
        <f t="shared" ref="P25:P39" si="3">LN(($P$22)/(O25))</f>
        <v>7.5434101728583452E-3</v>
      </c>
      <c r="R25" s="9">
        <v>1</v>
      </c>
      <c r="S25" s="9">
        <v>2.5</v>
      </c>
      <c r="T25" s="9">
        <v>1.2</v>
      </c>
      <c r="U25" s="9">
        <f t="shared" ref="U25:U35" si="4">AVERAGE(S25:T25)</f>
        <v>1.85</v>
      </c>
      <c r="V25" s="9">
        <f>(U25/100)*'Data &amp; ANOVA'!$S$7</f>
        <v>4.2122421428381169E-3</v>
      </c>
      <c r="W25" s="9">
        <f>'Data &amp; ANOVA'!$S$7-V25</f>
        <v>0.22347652233489793</v>
      </c>
      <c r="X25" s="9">
        <f t="shared" ref="X25:X35" si="5">LN(($X$22)/(W25))</f>
        <v>1.6671262594948087E-2</v>
      </c>
      <c r="Z25" s="9">
        <v>1</v>
      </c>
      <c r="AA25" s="9">
        <v>4.3</v>
      </c>
      <c r="AB25" s="9">
        <v>2</v>
      </c>
      <c r="AC25" s="9">
        <f t="shared" ref="AC25:AC34" si="6">AVERAGE(AA25:AB25)</f>
        <v>3.15</v>
      </c>
      <c r="AD25" s="9">
        <f>(AC25/100)*'Data &amp; ANOVA'!$S$7</f>
        <v>7.1721960810486847E-3</v>
      </c>
      <c r="AE25" s="9">
        <f>'Data &amp; ANOVA'!$S$7-AD25</f>
        <v>0.22051656839668735</v>
      </c>
      <c r="AF25" s="9">
        <f t="shared" ref="AF25:AF34" si="7">LN(($AF$22)/(AE25))</f>
        <v>3.0004793464413523E-2</v>
      </c>
      <c r="AH25" s="9">
        <v>1</v>
      </c>
      <c r="AI25" s="9">
        <v>3</v>
      </c>
      <c r="AJ25" s="9">
        <v>2.2999999999999998</v>
      </c>
      <c r="AK25" s="9">
        <f t="shared" ref="AK25:AK33" si="8">AVERAGE(AI25:AJ25)</f>
        <v>2.65</v>
      </c>
      <c r="AL25" s="9">
        <f>(AK25/100)*'Data &amp; ANOVA'!$S$7</f>
        <v>6.0337522586600047E-3</v>
      </c>
      <c r="AM25" s="9">
        <f>'Data &amp; ANOVA'!$S$7-AL25</f>
        <v>0.22165501221907602</v>
      </c>
      <c r="AN25" s="9">
        <f t="shared" ref="AN25:AN33" si="9">LN(($AN$22)/(AM25))</f>
        <v>2.5856953836299094E-2</v>
      </c>
    </row>
    <row r="26" spans="1:44" s="15" customFormat="1" ht="15" customHeight="1" x14ac:dyDescent="0.25">
      <c r="A26" s="15">
        <v>2</v>
      </c>
      <c r="B26" s="9">
        <f>A26*'Data &amp; ANOVA'!$U$41</f>
        <v>2.0652173913043477</v>
      </c>
      <c r="C26" s="23">
        <v>1</v>
      </c>
      <c r="D26" s="23">
        <v>1.5</v>
      </c>
      <c r="E26" s="23">
        <f t="shared" si="0"/>
        <v>1.25</v>
      </c>
      <c r="F26" s="23">
        <f>(E26/100)*'Data &amp; ANOVA'!$S$7</f>
        <v>2.8461095559717004E-3</v>
      </c>
      <c r="G26" s="23">
        <f>'Data &amp; ANOVA'!$S$7-F26</f>
        <v>0.22484265492176433</v>
      </c>
      <c r="H26" s="23">
        <f t="shared" si="1"/>
        <v>1.0576779536187053E-2</v>
      </c>
      <c r="I26" s="24"/>
      <c r="J26" s="23">
        <v>2</v>
      </c>
      <c r="K26" s="23">
        <v>5.8</v>
      </c>
      <c r="L26" s="23">
        <v>4.3</v>
      </c>
      <c r="M26" s="23">
        <f t="shared" si="2"/>
        <v>5.05</v>
      </c>
      <c r="N26" s="23">
        <f>(M26/100)*'Data &amp; ANOVA'!$S$7</f>
        <v>1.1498282606125669E-2</v>
      </c>
      <c r="O26" s="23">
        <f>'Data &amp; ANOVA'!$S$7-N26</f>
        <v>0.21619048187161036</v>
      </c>
      <c r="P26" s="23">
        <f t="shared" si="3"/>
        <v>4.9817746059123424E-2</v>
      </c>
      <c r="Q26" s="24"/>
      <c r="R26" s="23">
        <v>2</v>
      </c>
      <c r="S26" s="23">
        <v>9.4</v>
      </c>
      <c r="T26" s="23">
        <v>7.1</v>
      </c>
      <c r="U26" s="23">
        <f t="shared" si="4"/>
        <v>8.25</v>
      </c>
      <c r="V26" s="23">
        <f>(U26/100)*'Data &amp; ANOVA'!$S$7</f>
        <v>1.8784323069413224E-2</v>
      </c>
      <c r="W26" s="23">
        <f>'Data &amp; ANOVA'!$S$7-V26</f>
        <v>0.20890444140832282</v>
      </c>
      <c r="X26" s="23">
        <f t="shared" si="5"/>
        <v>8.4100696382738704E-2</v>
      </c>
      <c r="Y26" s="24"/>
      <c r="Z26" s="23">
        <v>2</v>
      </c>
      <c r="AA26" s="23">
        <v>14.3</v>
      </c>
      <c r="AB26" s="23">
        <v>10.199999999999999</v>
      </c>
      <c r="AC26" s="23">
        <f t="shared" si="6"/>
        <v>12.25</v>
      </c>
      <c r="AD26" s="23">
        <f>(AC26/100)*'Data &amp; ANOVA'!$S$7</f>
        <v>2.7891873648522664E-2</v>
      </c>
      <c r="AE26" s="23">
        <f>'Data &amp; ANOVA'!$S$7-AD26</f>
        <v>0.19979689082921337</v>
      </c>
      <c r="AF26" s="23">
        <f t="shared" si="7"/>
        <v>0.12867632097144319</v>
      </c>
      <c r="AG26" s="24"/>
      <c r="AH26" s="23">
        <v>2</v>
      </c>
      <c r="AI26" s="23">
        <v>12.7</v>
      </c>
      <c r="AJ26" s="23">
        <v>12.2</v>
      </c>
      <c r="AK26" s="23">
        <f t="shared" si="8"/>
        <v>12.45</v>
      </c>
      <c r="AL26" s="23">
        <f>(AK26/100)*'Data &amp; ANOVA'!$S$7</f>
        <v>2.8347251177478137E-2</v>
      </c>
      <c r="AM26" s="23">
        <f>'Data &amp; ANOVA'!$S$7-AL26</f>
        <v>0.1993415133002579</v>
      </c>
      <c r="AN26" s="23">
        <f t="shared" si="9"/>
        <v>0.13195962692264704</v>
      </c>
      <c r="AO26" s="24"/>
      <c r="AP26" s="24"/>
      <c r="AQ26" s="24"/>
      <c r="AR26" s="24"/>
    </row>
    <row r="27" spans="1:44" s="15" customFormat="1" ht="15" customHeight="1" x14ac:dyDescent="0.25">
      <c r="A27" s="15">
        <v>3</v>
      </c>
      <c r="B27" s="9">
        <f>A27*'Data &amp; ANOVA'!$U$41</f>
        <v>3.0978260869565215</v>
      </c>
      <c r="C27" s="23">
        <v>3.5</v>
      </c>
      <c r="D27" s="23">
        <v>3.8</v>
      </c>
      <c r="E27" s="23">
        <f t="shared" si="0"/>
        <v>3.65</v>
      </c>
      <c r="F27" s="23">
        <f>(E27/100)*'Data &amp; ANOVA'!$S$7</f>
        <v>8.3106399034373647E-3</v>
      </c>
      <c r="G27" s="23">
        <f>'Data &amp; ANOVA'!$S$7-F27</f>
        <v>0.21937812457429867</v>
      </c>
      <c r="H27" s="23">
        <f t="shared" si="1"/>
        <v>3.5180788457042846E-2</v>
      </c>
      <c r="I27" s="24"/>
      <c r="J27" s="23">
        <v>3</v>
      </c>
      <c r="K27" s="23">
        <v>12.7</v>
      </c>
      <c r="L27" s="23">
        <v>10.7</v>
      </c>
      <c r="M27" s="23">
        <f t="shared" si="2"/>
        <v>11.7</v>
      </c>
      <c r="N27" s="23">
        <f>(M27/100)*'Data &amp; ANOVA'!$S$7</f>
        <v>2.6639585443895115E-2</v>
      </c>
      <c r="O27" s="23">
        <f>'Data &amp; ANOVA'!$S$7-N27</f>
        <v>0.20104917903384092</v>
      </c>
      <c r="P27" s="23">
        <f t="shared" si="3"/>
        <v>0.12242807570750396</v>
      </c>
      <c r="Q27" s="24"/>
      <c r="R27" s="23">
        <v>3</v>
      </c>
      <c r="S27" s="23">
        <v>18.899999999999999</v>
      </c>
      <c r="T27" s="23">
        <v>16.3</v>
      </c>
      <c r="U27" s="23">
        <f t="shared" si="4"/>
        <v>17.600000000000001</v>
      </c>
      <c r="V27" s="23">
        <f>(U27/100)*'Data &amp; ANOVA'!$S$7</f>
        <v>4.0073222548081544E-2</v>
      </c>
      <c r="W27" s="23">
        <f>'Data &amp; ANOVA'!$S$7-V27</f>
        <v>0.18761554192965449</v>
      </c>
      <c r="X27" s="23">
        <f t="shared" si="5"/>
        <v>0.1915827464019923</v>
      </c>
      <c r="Y27" s="24"/>
      <c r="Z27" s="21">
        <v>3</v>
      </c>
      <c r="AA27" s="21">
        <v>27.3</v>
      </c>
      <c r="AB27" s="21">
        <v>21.7</v>
      </c>
      <c r="AC27" s="21">
        <f t="shared" si="6"/>
        <v>24.5</v>
      </c>
      <c r="AD27" s="21">
        <f>(AC27/100)*'Data &amp; ANOVA'!$S$7</f>
        <v>5.5783747297045327E-2</v>
      </c>
      <c r="AE27" s="21">
        <f>'Data &amp; ANOVA'!$S$7-AD27</f>
        <v>0.17190501718069071</v>
      </c>
      <c r="AF27" s="21">
        <f t="shared" si="7"/>
        <v>0.27903552706243928</v>
      </c>
      <c r="AG27" s="24"/>
      <c r="AH27" s="21">
        <v>3</v>
      </c>
      <c r="AI27" s="21">
        <v>27.1</v>
      </c>
      <c r="AJ27" s="21">
        <v>26</v>
      </c>
      <c r="AK27" s="21">
        <f t="shared" si="8"/>
        <v>26.55</v>
      </c>
      <c r="AL27" s="21">
        <f>(AK27/100)*'Data &amp; ANOVA'!$S$7</f>
        <v>6.0451366968838918E-2</v>
      </c>
      <c r="AM27" s="21">
        <f>'Data &amp; ANOVA'!$S$7-AL27</f>
        <v>0.1672373975088971</v>
      </c>
      <c r="AN27" s="21">
        <f t="shared" si="9"/>
        <v>0.30756478303462165</v>
      </c>
      <c r="AO27" s="24"/>
      <c r="AP27" s="24"/>
      <c r="AQ27" s="24"/>
      <c r="AR27" s="24"/>
    </row>
    <row r="28" spans="1:44" s="15" customFormat="1" x14ac:dyDescent="0.25">
      <c r="A28" s="15">
        <v>4</v>
      </c>
      <c r="B28" s="9">
        <f>A28*'Data &amp; ANOVA'!$U$41</f>
        <v>4.1304347826086953</v>
      </c>
      <c r="C28" s="23">
        <v>8.1</v>
      </c>
      <c r="D28" s="23">
        <v>8.1</v>
      </c>
      <c r="E28" s="23">
        <f t="shared" si="0"/>
        <v>8.1</v>
      </c>
      <c r="F28" s="23">
        <f>(E28/100)*'Data &amp; ANOVA'!$S$7</f>
        <v>1.8442789922696618E-2</v>
      </c>
      <c r="G28" s="23">
        <f>'Data &amp; ANOVA'!$S$7-F28</f>
        <v>0.2092459745550394</v>
      </c>
      <c r="H28" s="23">
        <f t="shared" si="1"/>
        <v>8.2467153955776931E-2</v>
      </c>
      <c r="I28" s="24"/>
      <c r="J28" s="23">
        <v>4</v>
      </c>
      <c r="K28" s="23">
        <v>21.4</v>
      </c>
      <c r="L28" s="23">
        <v>18.100000000000001</v>
      </c>
      <c r="M28" s="23">
        <f t="shared" si="2"/>
        <v>19.75</v>
      </c>
      <c r="N28" s="23">
        <f>(M28/100)*'Data &amp; ANOVA'!$S$7</f>
        <v>4.496853098435287E-2</v>
      </c>
      <c r="O28" s="23">
        <f>'Data &amp; ANOVA'!$S$7-N28</f>
        <v>0.18272023349338318</v>
      </c>
      <c r="P28" s="23">
        <f t="shared" si="3"/>
        <v>0.21802142130729302</v>
      </c>
      <c r="Q28" s="24"/>
      <c r="R28" s="21">
        <v>4</v>
      </c>
      <c r="S28" s="21">
        <v>31.4</v>
      </c>
      <c r="T28" s="21">
        <v>28.1</v>
      </c>
      <c r="U28" s="21">
        <f t="shared" si="4"/>
        <v>29.75</v>
      </c>
      <c r="V28" s="21">
        <f>(U28/100)*'Data &amp; ANOVA'!$S$7</f>
        <v>6.7737407432126473E-2</v>
      </c>
      <c r="W28" s="21">
        <f>'Data &amp; ANOVA'!$S$7-V28</f>
        <v>0.15995135704560956</v>
      </c>
      <c r="X28" s="21">
        <f t="shared" si="5"/>
        <v>0.35110787510356323</v>
      </c>
      <c r="Y28" s="24"/>
      <c r="Z28" s="21">
        <v>4</v>
      </c>
      <c r="AA28" s="21">
        <v>41.9</v>
      </c>
      <c r="AB28" s="21">
        <v>36</v>
      </c>
      <c r="AC28" s="21">
        <f t="shared" si="6"/>
        <v>38.950000000000003</v>
      </c>
      <c r="AD28" s="21">
        <f>(AC28/100)*'Data &amp; ANOVA'!$S$7</f>
        <v>8.8684773764078184E-2</v>
      </c>
      <c r="AE28" s="21">
        <f>'Data &amp; ANOVA'!$S$7-AD28</f>
        <v>0.13900399071365785</v>
      </c>
      <c r="AF28" s="21">
        <f t="shared" si="7"/>
        <v>0.49147498276070462</v>
      </c>
      <c r="AG28" s="24"/>
      <c r="AH28" s="21">
        <v>4</v>
      </c>
      <c r="AI28" s="21">
        <v>42.7</v>
      </c>
      <c r="AJ28" s="21">
        <v>41.6</v>
      </c>
      <c r="AK28" s="21">
        <f t="shared" si="8"/>
        <v>42.150000000000006</v>
      </c>
      <c r="AL28" s="21">
        <f>(AK28/100)*'Data &amp; ANOVA'!$S$7</f>
        <v>9.5970814227365753E-2</v>
      </c>
      <c r="AM28" s="21">
        <f>'Data &amp; ANOVA'!$S$7-AL28</f>
        <v>0.13171795025037028</v>
      </c>
      <c r="AN28" s="21">
        <f t="shared" si="9"/>
        <v>0.54631623201482238</v>
      </c>
      <c r="AO28" s="24"/>
      <c r="AP28" s="24"/>
      <c r="AQ28" s="24"/>
      <c r="AR28" s="24"/>
    </row>
    <row r="29" spans="1:44" s="15" customFormat="1" x14ac:dyDescent="0.25">
      <c r="A29" s="15">
        <v>5</v>
      </c>
      <c r="B29" s="9">
        <f>A29*'Data &amp; ANOVA'!$U$41</f>
        <v>5.1630434782608692</v>
      </c>
      <c r="C29" s="23">
        <v>13.5</v>
      </c>
      <c r="D29" s="23">
        <v>13</v>
      </c>
      <c r="E29" s="23">
        <f t="shared" si="0"/>
        <v>13.25</v>
      </c>
      <c r="F29" s="23">
        <f>(E29/100)*'Data &amp; ANOVA'!$S$7</f>
        <v>3.0168761293300025E-2</v>
      </c>
      <c r="G29" s="23">
        <f>'Data &amp; ANOVA'!$S$7-F29</f>
        <v>0.19752000318443602</v>
      </c>
      <c r="H29" s="23">
        <f t="shared" si="1"/>
        <v>0.14013776449044971</v>
      </c>
      <c r="I29" s="24"/>
      <c r="J29" s="21">
        <v>5</v>
      </c>
      <c r="K29" s="21">
        <v>31.2</v>
      </c>
      <c r="L29" s="21">
        <v>27.6</v>
      </c>
      <c r="M29" s="21">
        <f t="shared" si="2"/>
        <v>29.4</v>
      </c>
      <c r="N29" s="21">
        <f>(M29/100)*'Data &amp; ANOVA'!$S$7</f>
        <v>6.6940496756454387E-2</v>
      </c>
      <c r="O29" s="21">
        <f>'Data &amp; ANOVA'!$S$7-N29</f>
        <v>0.16074826772128165</v>
      </c>
      <c r="P29" s="21">
        <f t="shared" si="3"/>
        <v>0.34613803881822186</v>
      </c>
      <c r="Q29" s="24"/>
      <c r="R29" s="21">
        <v>5</v>
      </c>
      <c r="S29" s="21">
        <v>43.9</v>
      </c>
      <c r="T29" s="21">
        <v>40.6</v>
      </c>
      <c r="U29" s="21">
        <f t="shared" si="4"/>
        <v>42.25</v>
      </c>
      <c r="V29" s="21">
        <f>(U29/100)*'Data &amp; ANOVA'!$S$7</f>
        <v>9.6198502991843474E-2</v>
      </c>
      <c r="W29" s="21">
        <f>'Data &amp; ANOVA'!$S$7-V29</f>
        <v>0.13149026148589255</v>
      </c>
      <c r="X29" s="21">
        <f t="shared" si="5"/>
        <v>0.5470448339155155</v>
      </c>
      <c r="Y29" s="24"/>
      <c r="Z29" s="21">
        <v>5</v>
      </c>
      <c r="AA29" s="21">
        <v>56.2</v>
      </c>
      <c r="AB29" s="21">
        <v>50.3</v>
      </c>
      <c r="AC29" s="21">
        <f t="shared" si="6"/>
        <v>53.25</v>
      </c>
      <c r="AD29" s="21">
        <f>(AC29/100)*'Data &amp; ANOVA'!$S$7</f>
        <v>0.12124426708439442</v>
      </c>
      <c r="AE29" s="21">
        <f>'Data &amp; ANOVA'!$S$7-AD29</f>
        <v>0.10644449739334161</v>
      </c>
      <c r="AF29" s="21">
        <f t="shared" si="7"/>
        <v>0.75835392758272213</v>
      </c>
      <c r="AG29" s="24"/>
      <c r="AH29" s="21">
        <v>5</v>
      </c>
      <c r="AI29" s="21">
        <v>57.5</v>
      </c>
      <c r="AJ29" s="21">
        <v>56.7</v>
      </c>
      <c r="AK29" s="21">
        <f t="shared" si="8"/>
        <v>57.1</v>
      </c>
      <c r="AL29" s="21">
        <f>(AK29/100)*'Data &amp; ANOVA'!$S$7</f>
        <v>0.13001028451678728</v>
      </c>
      <c r="AM29" s="21">
        <f>'Data &amp; ANOVA'!$S$7-AL29</f>
        <v>9.767847996094875E-2</v>
      </c>
      <c r="AN29" s="21">
        <f t="shared" si="9"/>
        <v>0.84529785972053662</v>
      </c>
      <c r="AO29" s="24"/>
      <c r="AP29" s="24"/>
      <c r="AQ29" s="24"/>
      <c r="AR29" s="24"/>
    </row>
    <row r="30" spans="1:44" s="15" customFormat="1" x14ac:dyDescent="0.25">
      <c r="A30" s="15">
        <v>6</v>
      </c>
      <c r="B30" s="9">
        <f>A30*'Data &amp; ANOVA'!$U$41</f>
        <v>6.195652173913043</v>
      </c>
      <c r="C30" s="23">
        <v>19.399999999999999</v>
      </c>
      <c r="D30" s="23">
        <v>18.899999999999999</v>
      </c>
      <c r="E30" s="23">
        <f t="shared" si="0"/>
        <v>19.149999999999999</v>
      </c>
      <c r="F30" s="23">
        <f>(E30/100)*'Data &amp; ANOVA'!$S$7</f>
        <v>4.3602398397486447E-2</v>
      </c>
      <c r="G30" s="23">
        <f>'Data &amp; ANOVA'!$S$7-F30</f>
        <v>0.18408636608024959</v>
      </c>
      <c r="H30" s="23">
        <f t="shared" si="1"/>
        <v>0.21057259729430242</v>
      </c>
      <c r="I30" s="24"/>
      <c r="J30" s="21">
        <v>6</v>
      </c>
      <c r="K30" s="21">
        <v>41.1</v>
      </c>
      <c r="L30" s="21">
        <v>37.299999999999997</v>
      </c>
      <c r="M30" s="21">
        <f t="shared" si="2"/>
        <v>39.200000000000003</v>
      </c>
      <c r="N30" s="21">
        <f>(M30/100)*'Data &amp; ANOVA'!$S$7</f>
        <v>8.9253995675272535E-2</v>
      </c>
      <c r="O30" s="21">
        <f>'Data &amp; ANOVA'!$S$7-N30</f>
        <v>0.1384347688024635</v>
      </c>
      <c r="P30" s="21">
        <f t="shared" si="3"/>
        <v>0.4955783943452971</v>
      </c>
      <c r="Q30" s="24"/>
      <c r="R30" s="21">
        <v>6</v>
      </c>
      <c r="S30" s="21">
        <v>55.7</v>
      </c>
      <c r="T30" s="21">
        <v>53.1</v>
      </c>
      <c r="U30" s="21">
        <f t="shared" si="4"/>
        <v>54.400000000000006</v>
      </c>
      <c r="V30" s="21">
        <f>(U30/100)*'Data &amp; ANOVA'!$S$7</f>
        <v>0.12386268787588842</v>
      </c>
      <c r="W30" s="21">
        <f>'Data &amp; ANOVA'!$S$7-V30</f>
        <v>0.10382607660184762</v>
      </c>
      <c r="X30" s="21">
        <f t="shared" si="5"/>
        <v>0.78326046679707806</v>
      </c>
      <c r="Y30" s="24"/>
      <c r="Z30" s="21">
        <v>6</v>
      </c>
      <c r="AA30" s="21">
        <v>68.7</v>
      </c>
      <c r="AB30" s="21">
        <v>63.6</v>
      </c>
      <c r="AC30" s="21">
        <f t="shared" si="6"/>
        <v>66.150000000000006</v>
      </c>
      <c r="AD30" s="21">
        <f>(AC30/100)*'Data &amp; ANOVA'!$S$7</f>
        <v>0.15061611770202241</v>
      </c>
      <c r="AE30" s="21">
        <f>'Data &amp; ANOVA'!$S$7-AD30</f>
        <v>7.7072646775713627E-2</v>
      </c>
      <c r="AF30" s="21">
        <f t="shared" si="7"/>
        <v>1.0812291839591346</v>
      </c>
      <c r="AG30" s="24"/>
      <c r="AH30" s="21">
        <v>6</v>
      </c>
      <c r="AI30" s="21">
        <v>70.8</v>
      </c>
      <c r="AJ30" s="21">
        <v>70.3</v>
      </c>
      <c r="AK30" s="21">
        <f t="shared" si="8"/>
        <v>70.55</v>
      </c>
      <c r="AL30" s="21">
        <f>(AK30/100)*'Data &amp; ANOVA'!$S$7</f>
        <v>0.16063442333904276</v>
      </c>
      <c r="AM30" s="21">
        <f>'Data &amp; ANOVA'!$S$7-AL30</f>
        <v>6.7054341138693269E-2</v>
      </c>
      <c r="AN30" s="21">
        <f t="shared" si="9"/>
        <v>1.2214757755569121</v>
      </c>
      <c r="AO30" s="24"/>
      <c r="AP30" s="24"/>
      <c r="AQ30" s="24"/>
      <c r="AR30" s="24"/>
    </row>
    <row r="31" spans="1:44" s="15" customFormat="1" x14ac:dyDescent="0.25">
      <c r="A31" s="15">
        <v>7</v>
      </c>
      <c r="B31" s="9">
        <f>A31*'Data &amp; ANOVA'!$U$41</f>
        <v>7.2282608695652169</v>
      </c>
      <c r="C31" s="21">
        <v>26</v>
      </c>
      <c r="D31" s="21">
        <v>25</v>
      </c>
      <c r="E31" s="21">
        <f t="shared" si="0"/>
        <v>25.5</v>
      </c>
      <c r="F31" s="21">
        <f>(E31/100)*'Data &amp; ANOVA'!$S$7</f>
        <v>5.8060634941822689E-2</v>
      </c>
      <c r="G31" s="21">
        <f>'Data &amp; ANOVA'!$S$7-F31</f>
        <v>0.16962812953591333</v>
      </c>
      <c r="H31" s="21">
        <f t="shared" si="1"/>
        <v>0.29236905793190454</v>
      </c>
      <c r="I31" s="24"/>
      <c r="J31" s="21">
        <v>7</v>
      </c>
      <c r="K31" s="21">
        <v>50.6</v>
      </c>
      <c r="L31" s="21">
        <v>46.8</v>
      </c>
      <c r="M31" s="21">
        <f t="shared" si="2"/>
        <v>48.7</v>
      </c>
      <c r="N31" s="21">
        <f>(M31/100)*'Data &amp; ANOVA'!$S$7</f>
        <v>0.11088442830065746</v>
      </c>
      <c r="O31" s="21">
        <f>'Data &amp; ANOVA'!$S$7-N31</f>
        <v>0.11680433617707857</v>
      </c>
      <c r="P31" s="21">
        <f t="shared" si="3"/>
        <v>0.66547743114069458</v>
      </c>
      <c r="Q31" s="24"/>
      <c r="R31" s="21">
        <v>7</v>
      </c>
      <c r="S31" s="21">
        <v>67</v>
      </c>
      <c r="T31" s="21">
        <v>64.900000000000006</v>
      </c>
      <c r="U31" s="21">
        <f t="shared" si="4"/>
        <v>65.95</v>
      </c>
      <c r="V31" s="21">
        <f>(U31/100)*'Data &amp; ANOVA'!$S$7</f>
        <v>0.15016074017306691</v>
      </c>
      <c r="W31" s="21">
        <f>'Data &amp; ANOVA'!$S$7-V31</f>
        <v>7.7528024304669124E-2</v>
      </c>
      <c r="X31" s="21">
        <f t="shared" si="5"/>
        <v>1.0753381507218969</v>
      </c>
      <c r="Y31" s="24"/>
      <c r="Z31" s="21">
        <v>7</v>
      </c>
      <c r="AA31" s="21">
        <v>80.3</v>
      </c>
      <c r="AB31" s="21">
        <v>75.7</v>
      </c>
      <c r="AC31" s="21">
        <f t="shared" si="6"/>
        <v>78</v>
      </c>
      <c r="AD31" s="21">
        <f>(AC31/100)*'Data &amp; ANOVA'!$S$7</f>
        <v>0.1775972362926341</v>
      </c>
      <c r="AE31" s="21">
        <f>'Data &amp; ANOVA'!$S$7-AD31</f>
        <v>5.009152818510193E-2</v>
      </c>
      <c r="AF31" s="21">
        <f t="shared" si="7"/>
        <v>1.5121257299591024</v>
      </c>
      <c r="AG31" s="24"/>
      <c r="AH31" s="23">
        <v>7</v>
      </c>
      <c r="AI31" s="23">
        <v>82.6</v>
      </c>
      <c r="AJ31" s="23">
        <v>82.6</v>
      </c>
      <c r="AK31" s="23">
        <f t="shared" si="8"/>
        <v>82.6</v>
      </c>
      <c r="AL31" s="23">
        <f>(AK31/100)*'Data &amp; ANOVA'!$S$7</f>
        <v>0.18807091945860996</v>
      </c>
      <c r="AM31" s="23">
        <f>'Data &amp; ANOVA'!$S$7-AL31</f>
        <v>3.9617845019126074E-2</v>
      </c>
      <c r="AN31" s="23">
        <f t="shared" si="9"/>
        <v>1.7476994794340244</v>
      </c>
      <c r="AO31" s="24"/>
      <c r="AP31" s="24"/>
      <c r="AQ31" s="24"/>
      <c r="AR31" s="24"/>
    </row>
    <row r="32" spans="1:44" s="15" customFormat="1" x14ac:dyDescent="0.25">
      <c r="A32" s="15">
        <v>8</v>
      </c>
      <c r="B32" s="9">
        <f>A32*'Data &amp; ANOVA'!$U$41</f>
        <v>8.2608695652173907</v>
      </c>
      <c r="C32" s="21">
        <v>32.9</v>
      </c>
      <c r="D32" s="21">
        <v>31.4</v>
      </c>
      <c r="E32" s="21">
        <f t="shared" si="0"/>
        <v>32.15</v>
      </c>
      <c r="F32" s="21">
        <f>(E32/100)*'Data &amp; ANOVA'!$S$7</f>
        <v>7.3201937779592136E-2</v>
      </c>
      <c r="G32" s="21">
        <f>'Data &amp; ANOVA'!$S$7-F32</f>
        <v>0.1544868266981439</v>
      </c>
      <c r="H32" s="21">
        <f t="shared" si="1"/>
        <v>0.38586879703654015</v>
      </c>
      <c r="I32" s="24"/>
      <c r="J32" s="21">
        <v>8</v>
      </c>
      <c r="K32" s="21">
        <v>59.8</v>
      </c>
      <c r="L32" s="21">
        <v>56.2</v>
      </c>
      <c r="M32" s="21">
        <f t="shared" si="2"/>
        <v>58</v>
      </c>
      <c r="N32" s="21">
        <f>(M32/100)*'Data &amp; ANOVA'!$S$7</f>
        <v>0.1320594833970869</v>
      </c>
      <c r="O32" s="21">
        <f>'Data &amp; ANOVA'!$S$7-N32</f>
        <v>9.5629281080649137E-2</v>
      </c>
      <c r="P32" s="21">
        <f t="shared" si="3"/>
        <v>0.86549856503404998</v>
      </c>
      <c r="Q32" s="24"/>
      <c r="R32" s="21">
        <v>8</v>
      </c>
      <c r="S32" s="21">
        <v>77.2</v>
      </c>
      <c r="T32" s="21">
        <v>75.099999999999994</v>
      </c>
      <c r="U32" s="21">
        <f t="shared" si="4"/>
        <v>76.150000000000006</v>
      </c>
      <c r="V32" s="21">
        <f>(U32/100)*'Data &amp; ANOVA'!$S$7</f>
        <v>0.173384994149796</v>
      </c>
      <c r="W32" s="21">
        <f>'Data &amp; ANOVA'!$S$7-V32</f>
        <v>5.4303770327940037E-2</v>
      </c>
      <c r="X32" s="21">
        <f t="shared" si="5"/>
        <v>1.4313839659830683</v>
      </c>
      <c r="Y32" s="24"/>
      <c r="Z32" s="23">
        <v>8</v>
      </c>
      <c r="AA32" s="23">
        <v>90.5</v>
      </c>
      <c r="AB32" s="23">
        <v>85.9</v>
      </c>
      <c r="AC32" s="23">
        <f t="shared" si="6"/>
        <v>88.2</v>
      </c>
      <c r="AD32" s="23">
        <f>(AC32/100)*'Data &amp; ANOVA'!$S$7</f>
        <v>0.20082149026936319</v>
      </c>
      <c r="AE32" s="23">
        <f>'Data &amp; ANOVA'!$S$7-AD32</f>
        <v>2.6867274208372843E-2</v>
      </c>
      <c r="AF32" s="23">
        <f t="shared" si="7"/>
        <v>2.1350686518457995</v>
      </c>
      <c r="AG32" s="24"/>
      <c r="AH32" s="23">
        <v>8</v>
      </c>
      <c r="AI32" s="23">
        <v>92.8</v>
      </c>
      <c r="AJ32" s="23">
        <v>93.3</v>
      </c>
      <c r="AK32" s="23">
        <f t="shared" si="8"/>
        <v>93.05</v>
      </c>
      <c r="AL32" s="23">
        <f>(AK32/100)*'Data &amp; ANOVA'!$S$7</f>
        <v>0.21186439534653337</v>
      </c>
      <c r="AM32" s="23">
        <f>'Data &amp; ANOVA'!$S$7-AL32</f>
        <v>1.5824369131202665E-2</v>
      </c>
      <c r="AN32" s="23">
        <f t="shared" si="9"/>
        <v>2.6654280260778065</v>
      </c>
      <c r="AO32" s="24"/>
      <c r="AP32" s="24"/>
      <c r="AQ32" s="24"/>
      <c r="AR32" s="24"/>
    </row>
    <row r="33" spans="1:44" s="15" customFormat="1" x14ac:dyDescent="0.25">
      <c r="A33" s="15">
        <v>9</v>
      </c>
      <c r="B33" s="9">
        <f>A33*'Data &amp; ANOVA'!$U$41</f>
        <v>9.2934782608695645</v>
      </c>
      <c r="C33" s="21">
        <v>39.799999999999997</v>
      </c>
      <c r="D33" s="21">
        <v>37.799999999999997</v>
      </c>
      <c r="E33" s="21">
        <f t="shared" si="0"/>
        <v>38.799999999999997</v>
      </c>
      <c r="F33" s="21">
        <f>(E33/100)*'Data &amp; ANOVA'!$S$7</f>
        <v>8.8343240617361568E-2</v>
      </c>
      <c r="G33" s="21">
        <f>'Data &amp; ANOVA'!$S$7-F33</f>
        <v>0.13934552386037447</v>
      </c>
      <c r="H33" s="21">
        <f t="shared" si="1"/>
        <v>0.48902099379913777</v>
      </c>
      <c r="I33" s="24"/>
      <c r="J33" s="21">
        <v>9</v>
      </c>
      <c r="K33" s="21">
        <v>69.3</v>
      </c>
      <c r="L33" s="21">
        <v>64.900000000000006</v>
      </c>
      <c r="M33" s="21">
        <f t="shared" si="2"/>
        <v>67.099999999999994</v>
      </c>
      <c r="N33" s="21">
        <f>(M33/100)*'Data &amp; ANOVA'!$S$7</f>
        <v>0.15277916096456087</v>
      </c>
      <c r="O33" s="21">
        <f>'Data &amp; ANOVA'!$S$7-N33</f>
        <v>7.490960351317516E-2</v>
      </c>
      <c r="P33" s="21">
        <f t="shared" si="3"/>
        <v>1.1096955255460921</v>
      </c>
      <c r="Q33" s="24"/>
      <c r="R33" s="23">
        <v>9</v>
      </c>
      <c r="S33" s="23">
        <v>86.1</v>
      </c>
      <c r="T33" s="23">
        <v>84.6</v>
      </c>
      <c r="U33" s="23">
        <f t="shared" si="4"/>
        <v>85.35</v>
      </c>
      <c r="V33" s="23">
        <f>(U33/100)*'Data &amp; ANOVA'!$S$7</f>
        <v>0.19433236048174768</v>
      </c>
      <c r="W33" s="23">
        <f>'Data &amp; ANOVA'!$S$7-V33</f>
        <v>3.3356403995988354E-2</v>
      </c>
      <c r="X33" s="23">
        <f t="shared" si="5"/>
        <v>1.9187278478543413</v>
      </c>
      <c r="Y33" s="24"/>
      <c r="Z33" s="23">
        <v>9</v>
      </c>
      <c r="AA33" s="23">
        <v>98.9</v>
      </c>
      <c r="AB33" s="23">
        <v>94.6</v>
      </c>
      <c r="AC33" s="23">
        <f t="shared" si="6"/>
        <v>96.75</v>
      </c>
      <c r="AD33" s="23">
        <f>(AC33/100)*'Data &amp; ANOVA'!$S$7</f>
        <v>0.22028887963220961</v>
      </c>
      <c r="AE33" s="23">
        <f>'Data &amp; ANOVA'!$S$7-AD33</f>
        <v>7.3998848455264221E-3</v>
      </c>
      <c r="AF33" s="23">
        <f t="shared" si="7"/>
        <v>3.4245131869757719</v>
      </c>
      <c r="AG33" s="24"/>
      <c r="AH33" s="26">
        <v>9</v>
      </c>
      <c r="AI33" s="26">
        <v>100</v>
      </c>
      <c r="AJ33" s="26">
        <v>100</v>
      </c>
      <c r="AK33" s="26">
        <f t="shared" si="8"/>
        <v>100</v>
      </c>
      <c r="AL33" s="26">
        <f>(AK33/100)*'Data &amp; ANOVA'!$S$7</f>
        <v>0.22768876447773603</v>
      </c>
      <c r="AM33" s="26">
        <f>'Data &amp; ANOVA'!$S$7-AL33</f>
        <v>0</v>
      </c>
      <c r="AN33" s="26" t="e">
        <f t="shared" si="9"/>
        <v>#DIV/0!</v>
      </c>
      <c r="AO33" s="24"/>
      <c r="AP33" s="24"/>
      <c r="AQ33" s="24"/>
      <c r="AR33" s="24"/>
    </row>
    <row r="34" spans="1:44" s="15" customFormat="1" x14ac:dyDescent="0.25">
      <c r="A34" s="15">
        <v>10</v>
      </c>
      <c r="B34" s="9">
        <f>A34*'Data &amp; ANOVA'!$U$41</f>
        <v>10.326086956521738</v>
      </c>
      <c r="C34" s="21">
        <v>46.2</v>
      </c>
      <c r="D34" s="21">
        <v>44.2</v>
      </c>
      <c r="E34" s="21">
        <f t="shared" si="0"/>
        <v>45.2</v>
      </c>
      <c r="F34" s="21">
        <f>(E34/100)*'Data &amp; ANOVA'!$S$7</f>
        <v>0.10291532154393669</v>
      </c>
      <c r="G34" s="21">
        <f>'Data &amp; ANOVA'!$S$7-F34</f>
        <v>0.12477344293379934</v>
      </c>
      <c r="H34" s="21">
        <f t="shared" si="1"/>
        <v>0.59947798936344843</v>
      </c>
      <c r="I34" s="24"/>
      <c r="J34" s="21">
        <v>10</v>
      </c>
      <c r="K34" s="21">
        <v>77.400000000000006</v>
      </c>
      <c r="L34" s="21">
        <v>73.599999999999994</v>
      </c>
      <c r="M34" s="21">
        <f t="shared" si="2"/>
        <v>75.5</v>
      </c>
      <c r="N34" s="21">
        <f>(M34/100)*'Data &amp; ANOVA'!$S$7</f>
        <v>0.17190501718069071</v>
      </c>
      <c r="O34" s="21">
        <f>'Data &amp; ANOVA'!$S$7-N34</f>
        <v>5.5783747297045327E-2</v>
      </c>
      <c r="P34" s="21">
        <f t="shared" si="3"/>
        <v>1.404495065766737</v>
      </c>
      <c r="Q34" s="24"/>
      <c r="R34" s="23">
        <v>10</v>
      </c>
      <c r="S34" s="23">
        <v>94.6</v>
      </c>
      <c r="T34" s="23">
        <v>92.5</v>
      </c>
      <c r="U34" s="23">
        <f t="shared" si="4"/>
        <v>93.55</v>
      </c>
      <c r="V34" s="23">
        <f>(U34/100)*'Data &amp; ANOVA'!$S$7</f>
        <v>0.21300283916892207</v>
      </c>
      <c r="W34" s="23">
        <f>'Data &amp; ANOVA'!$S$7-V34</f>
        <v>1.4685925308813963E-2</v>
      </c>
      <c r="X34" s="23">
        <f t="shared" si="5"/>
        <v>2.7390880525097381</v>
      </c>
      <c r="Y34" s="24"/>
      <c r="Z34" s="26">
        <v>10</v>
      </c>
      <c r="AA34" s="26">
        <v>100</v>
      </c>
      <c r="AB34" s="26">
        <v>100</v>
      </c>
      <c r="AC34" s="26">
        <f t="shared" si="6"/>
        <v>100</v>
      </c>
      <c r="AD34" s="26">
        <f>(AC34/100)*'Data &amp; ANOVA'!$S$7</f>
        <v>0.22768876447773603</v>
      </c>
      <c r="AE34" s="26">
        <f>'Data &amp; ANOVA'!$S$7-AD34</f>
        <v>0</v>
      </c>
      <c r="AF34" s="26" t="e">
        <f t="shared" si="7"/>
        <v>#DIV/0!</v>
      </c>
      <c r="AG34" s="24"/>
      <c r="AH34" s="29"/>
      <c r="AI34" s="29"/>
      <c r="AJ34" s="29"/>
      <c r="AK34" s="29"/>
      <c r="AL34" s="29"/>
      <c r="AM34" s="29"/>
      <c r="AN34" s="29"/>
      <c r="AO34" s="24"/>
      <c r="AP34" s="24"/>
      <c r="AQ34" s="24"/>
      <c r="AR34" s="24"/>
    </row>
    <row r="35" spans="1:44" s="15" customFormat="1" x14ac:dyDescent="0.25">
      <c r="A35" s="15">
        <v>11</v>
      </c>
      <c r="B35" s="9">
        <f>A35*'Data &amp; ANOVA'!$U$41</f>
        <v>11.358695652173912</v>
      </c>
      <c r="C35" s="21">
        <v>52.9</v>
      </c>
      <c r="D35" s="21">
        <v>50.6</v>
      </c>
      <c r="E35" s="21">
        <f t="shared" si="0"/>
        <v>51.75</v>
      </c>
      <c r="F35" s="21">
        <f>(E35/100)*'Data &amp; ANOVA'!$S$7</f>
        <v>0.11782893561722839</v>
      </c>
      <c r="G35" s="21">
        <f>'Data &amp; ANOVA'!$S$7-F35</f>
        <v>0.10985982886050764</v>
      </c>
      <c r="H35" s="21">
        <f t="shared" si="1"/>
        <v>0.72677235553242336</v>
      </c>
      <c r="I35" s="24"/>
      <c r="J35" s="23">
        <v>11</v>
      </c>
      <c r="K35" s="23">
        <v>84.6</v>
      </c>
      <c r="L35" s="23">
        <v>81.3</v>
      </c>
      <c r="M35" s="23">
        <f t="shared" si="2"/>
        <v>82.949999999999989</v>
      </c>
      <c r="N35" s="23">
        <f>(M35/100)*'Data &amp; ANOVA'!$S$7</f>
        <v>0.18886783013428202</v>
      </c>
      <c r="O35" s="23">
        <f>'Data &amp; ANOVA'!$S$7-N35</f>
        <v>3.8820934343454017E-2</v>
      </c>
      <c r="P35" s="23">
        <f t="shared" si="3"/>
        <v>1.767017979587892</v>
      </c>
      <c r="Q35" s="24"/>
      <c r="R35" s="26">
        <v>11</v>
      </c>
      <c r="S35" s="26">
        <v>100</v>
      </c>
      <c r="T35" s="26">
        <v>100</v>
      </c>
      <c r="U35" s="26">
        <f t="shared" si="4"/>
        <v>100</v>
      </c>
      <c r="V35" s="26">
        <f>(U35/100)*'Data &amp; ANOVA'!$S$7</f>
        <v>0.22768876447773603</v>
      </c>
      <c r="W35" s="26">
        <f>'Data &amp; ANOVA'!$S$7-V35</f>
        <v>0</v>
      </c>
      <c r="X35" s="26" t="e">
        <f t="shared" si="5"/>
        <v>#DIV/0!</v>
      </c>
      <c r="Y35" s="24"/>
      <c r="Z35" s="29"/>
      <c r="AA35" s="29"/>
      <c r="AB35" s="29"/>
      <c r="AC35" s="29"/>
      <c r="AD35" s="29"/>
      <c r="AE35" s="29"/>
      <c r="AF35" s="29"/>
      <c r="AG35" s="24"/>
      <c r="AH35" s="29"/>
      <c r="AI35" s="29"/>
      <c r="AJ35" s="29"/>
      <c r="AK35" s="29"/>
      <c r="AL35" s="29"/>
      <c r="AM35" s="29"/>
      <c r="AN35" s="29"/>
      <c r="AO35" s="24"/>
      <c r="AP35" s="24"/>
      <c r="AQ35" s="24"/>
      <c r="AR35" s="24"/>
    </row>
    <row r="36" spans="1:44" s="15" customFormat="1" x14ac:dyDescent="0.25">
      <c r="A36" s="15">
        <v>12</v>
      </c>
      <c r="B36" s="9">
        <f>A36*'Data &amp; ANOVA'!$U$41</f>
        <v>12.391304347826086</v>
      </c>
      <c r="C36" s="21">
        <v>58.3</v>
      </c>
      <c r="D36" s="21">
        <v>57</v>
      </c>
      <c r="E36" s="21">
        <f t="shared" si="0"/>
        <v>57.65</v>
      </c>
      <c r="F36" s="21">
        <f>(E36/100)*'Data &amp; ANOVA'!$S$7</f>
        <v>0.13126257272141484</v>
      </c>
      <c r="G36" s="21">
        <f>'Data &amp; ANOVA'!$S$7-F36</f>
        <v>9.6426191756321195E-2</v>
      </c>
      <c r="H36" s="21">
        <f t="shared" si="1"/>
        <v>0.85719976221935512</v>
      </c>
      <c r="I36" s="24"/>
      <c r="J36" s="23">
        <v>12</v>
      </c>
      <c r="K36" s="23">
        <v>91.5</v>
      </c>
      <c r="L36" s="23">
        <v>87.9</v>
      </c>
      <c r="M36" s="23">
        <f t="shared" si="2"/>
        <v>89.7</v>
      </c>
      <c r="N36" s="23">
        <f>(M36/100)*'Data &amp; ANOVA'!$S$7</f>
        <v>0.20423682173652924</v>
      </c>
      <c r="O36" s="23">
        <f>'Data &amp; ANOVA'!$S$7-N36</f>
        <v>2.3451942741206794E-2</v>
      </c>
      <c r="P36" s="23">
        <f t="shared" si="3"/>
        <v>2.2710242880818288</v>
      </c>
      <c r="Q36" s="24"/>
      <c r="R36" s="29"/>
      <c r="S36" s="29"/>
      <c r="T36" s="29"/>
      <c r="U36" s="29"/>
      <c r="V36" s="29"/>
      <c r="W36" s="29"/>
      <c r="X36" s="29"/>
      <c r="Y36" s="24"/>
      <c r="Z36" s="29"/>
      <c r="AA36" s="29"/>
      <c r="AB36" s="29"/>
      <c r="AC36" s="29"/>
      <c r="AD36" s="29"/>
      <c r="AE36" s="29"/>
      <c r="AF36" s="29"/>
      <c r="AG36" s="24"/>
      <c r="AH36" s="29"/>
      <c r="AI36" s="29"/>
      <c r="AJ36" s="29"/>
      <c r="AK36" s="29"/>
      <c r="AL36" s="29"/>
      <c r="AM36" s="29"/>
      <c r="AN36" s="29"/>
      <c r="AO36" s="24"/>
      <c r="AP36" s="24"/>
      <c r="AQ36" s="24"/>
      <c r="AR36" s="24"/>
    </row>
    <row r="37" spans="1:44" s="15" customFormat="1" x14ac:dyDescent="0.25">
      <c r="A37" s="15">
        <v>13</v>
      </c>
      <c r="B37" s="9">
        <f>A37*'Data &amp; ANOVA'!$U$41</f>
        <v>13.42391304347826</v>
      </c>
      <c r="C37" s="21">
        <v>64.7</v>
      </c>
      <c r="D37" s="21">
        <v>62.4</v>
      </c>
      <c r="E37" s="21">
        <f t="shared" si="0"/>
        <v>63.55</v>
      </c>
      <c r="F37" s="21">
        <f>(E37/100)*'Data &amp; ANOVA'!$S$7</f>
        <v>0.14469620982560125</v>
      </c>
      <c r="G37" s="21">
        <f>'Data &amp; ANOVA'!$S$7-F37</f>
        <v>8.2992554652134787E-2</v>
      </c>
      <c r="H37" s="21">
        <f t="shared" si="1"/>
        <v>1.0072267248627511</v>
      </c>
      <c r="I37" s="24"/>
      <c r="J37" s="23">
        <v>13</v>
      </c>
      <c r="K37" s="23">
        <v>96.9</v>
      </c>
      <c r="L37" s="23">
        <v>94.6</v>
      </c>
      <c r="M37" s="23">
        <f t="shared" si="2"/>
        <v>95.75</v>
      </c>
      <c r="N37" s="23">
        <f>(M37/100)*'Data &amp; ANOVA'!$S$7</f>
        <v>0.21801199198743226</v>
      </c>
      <c r="O37" s="23">
        <f>'Data &amp; ANOVA'!$S$7-N37</f>
        <v>9.67677249030377E-3</v>
      </c>
      <c r="P37" s="23">
        <f t="shared" si="3"/>
        <v>3.1562492003810938</v>
      </c>
      <c r="Q37" s="24"/>
      <c r="R37" s="29"/>
      <c r="S37" s="29"/>
      <c r="T37" s="29"/>
      <c r="U37" s="29"/>
      <c r="V37" s="29"/>
      <c r="W37" s="29"/>
      <c r="X37" s="29"/>
      <c r="Y37" s="24"/>
      <c r="Z37" s="29"/>
      <c r="AA37" s="29"/>
      <c r="AB37" s="29"/>
      <c r="AC37" s="29"/>
      <c r="AD37" s="29"/>
      <c r="AE37" s="29"/>
      <c r="AF37" s="29"/>
      <c r="AG37" s="24"/>
      <c r="AH37" s="29"/>
      <c r="AI37" s="29"/>
      <c r="AJ37" s="29"/>
      <c r="AK37" s="29"/>
      <c r="AL37" s="29"/>
      <c r="AM37" s="29"/>
      <c r="AN37" s="29"/>
      <c r="AO37" s="24"/>
      <c r="AP37" s="24"/>
      <c r="AQ37" s="24"/>
      <c r="AR37" s="24"/>
    </row>
    <row r="38" spans="1:44" s="15" customFormat="1" x14ac:dyDescent="0.25">
      <c r="A38" s="15">
        <v>14</v>
      </c>
      <c r="B38" s="9">
        <f>A38*'Data &amp; ANOVA'!$U$41</f>
        <v>14.456521739130434</v>
      </c>
      <c r="C38" s="21">
        <v>70.3</v>
      </c>
      <c r="D38" s="21">
        <v>67.5</v>
      </c>
      <c r="E38" s="21">
        <f t="shared" si="0"/>
        <v>68.900000000000006</v>
      </c>
      <c r="F38" s="21">
        <f>(E38/100)*'Data &amp; ANOVA'!$S$7</f>
        <v>0.15687755872516013</v>
      </c>
      <c r="G38" s="21">
        <f>'Data &amp; ANOVA'!$S$7-F38</f>
        <v>7.0811205752575906E-2</v>
      </c>
      <c r="H38" s="21">
        <f t="shared" si="1"/>
        <v>1.1659603641322298</v>
      </c>
      <c r="I38" s="24"/>
      <c r="J38" s="23">
        <v>14</v>
      </c>
      <c r="K38" s="23">
        <v>100</v>
      </c>
      <c r="L38" s="23">
        <v>99.7</v>
      </c>
      <c r="M38" s="23">
        <f t="shared" si="2"/>
        <v>99.85</v>
      </c>
      <c r="N38" s="23">
        <f>(M38/100)*'Data &amp; ANOVA'!$S$7</f>
        <v>0.22734723133101942</v>
      </c>
      <c r="O38" s="23">
        <f>'Data &amp; ANOVA'!$S$7-N38</f>
        <v>3.4153314671661605E-4</v>
      </c>
      <c r="P38" s="23">
        <f t="shared" si="3"/>
        <v>6.500288168203264</v>
      </c>
      <c r="Q38" s="24"/>
      <c r="R38" s="29"/>
      <c r="S38" s="29"/>
      <c r="T38" s="29"/>
      <c r="U38" s="29"/>
      <c r="V38" s="29"/>
      <c r="W38" s="29"/>
      <c r="X38" s="29"/>
      <c r="Y38" s="24"/>
      <c r="Z38" s="29"/>
      <c r="AA38" s="29"/>
      <c r="AB38" s="29"/>
      <c r="AC38" s="29"/>
      <c r="AD38" s="29"/>
      <c r="AE38" s="29"/>
      <c r="AF38" s="29"/>
      <c r="AG38" s="24"/>
      <c r="AH38" s="29"/>
      <c r="AI38" s="29"/>
      <c r="AJ38" s="29"/>
      <c r="AK38" s="29"/>
      <c r="AL38" s="29"/>
      <c r="AM38" s="29"/>
      <c r="AN38" s="29"/>
      <c r="AO38" s="24"/>
      <c r="AP38" s="24"/>
      <c r="AQ38" s="24"/>
      <c r="AR38" s="24"/>
    </row>
    <row r="39" spans="1:44" s="15" customFormat="1" x14ac:dyDescent="0.25">
      <c r="A39" s="15">
        <v>15</v>
      </c>
      <c r="B39" s="9">
        <f>A39*'Data &amp; ANOVA'!$U$41</f>
        <v>15.489130434782608</v>
      </c>
      <c r="C39" s="21">
        <v>74.900000000000006</v>
      </c>
      <c r="D39" s="21">
        <v>71.8</v>
      </c>
      <c r="E39" s="21">
        <f t="shared" si="0"/>
        <v>73.349999999999994</v>
      </c>
      <c r="F39" s="21">
        <f>(E39/100)*'Data &amp; ANOVA'!$S$7</f>
        <v>0.16700970874441937</v>
      </c>
      <c r="G39" s="21">
        <f>'Data &amp; ANOVA'!$S$7-F39</f>
        <v>6.0679055733316667E-2</v>
      </c>
      <c r="H39" s="21">
        <f t="shared" si="1"/>
        <v>1.3203790327055644</v>
      </c>
      <c r="I39" s="24"/>
      <c r="J39" s="26">
        <v>15</v>
      </c>
      <c r="K39" s="26"/>
      <c r="L39" s="26">
        <v>100</v>
      </c>
      <c r="M39" s="26">
        <f t="shared" si="2"/>
        <v>100</v>
      </c>
      <c r="N39" s="26">
        <f>(M39/100)*'Data &amp; ANOVA'!$S$7</f>
        <v>0.22768876447773603</v>
      </c>
      <c r="O39" s="26">
        <f>'Data &amp; ANOVA'!$S$7-N39</f>
        <v>0</v>
      </c>
      <c r="P39" s="26" t="e">
        <f t="shared" si="3"/>
        <v>#DIV/0!</v>
      </c>
      <c r="Q39" s="24"/>
      <c r="R39" s="29"/>
      <c r="S39" s="29"/>
      <c r="T39" s="29"/>
      <c r="U39" s="29"/>
      <c r="V39" s="29"/>
      <c r="W39" s="29"/>
      <c r="X39" s="29"/>
      <c r="Y39" s="24"/>
      <c r="Z39" s="29"/>
      <c r="AA39" s="29"/>
      <c r="AB39" s="29"/>
      <c r="AC39" s="29"/>
      <c r="AD39" s="29"/>
      <c r="AE39" s="29"/>
      <c r="AF39" s="29"/>
      <c r="AG39" s="24"/>
      <c r="AH39" s="29"/>
      <c r="AI39" s="29"/>
      <c r="AJ39" s="29"/>
      <c r="AK39" s="29"/>
      <c r="AL39" s="29"/>
      <c r="AM39" s="29"/>
      <c r="AN39" s="29"/>
      <c r="AO39" s="24"/>
      <c r="AP39" s="24"/>
      <c r="AQ39" s="24"/>
      <c r="AR39" s="24"/>
    </row>
    <row r="40" spans="1:44" s="15" customFormat="1" x14ac:dyDescent="0.25">
      <c r="A40" s="15">
        <v>16</v>
      </c>
      <c r="B40" s="9">
        <f>A40*'Data &amp; ANOVA'!$U$41</f>
        <v>16.521739130434781</v>
      </c>
      <c r="C40" s="21">
        <v>79.5</v>
      </c>
      <c r="D40" s="21">
        <v>76.2</v>
      </c>
      <c r="E40" s="21">
        <f t="shared" si="0"/>
        <v>77.849999999999994</v>
      </c>
      <c r="F40" s="21">
        <f>(E40/100)*'Data &amp; ANOVA'!$S$7</f>
        <v>0.17725570314591749</v>
      </c>
      <c r="G40" s="21">
        <f>'Data &amp; ANOVA'!$S$7-F40</f>
        <v>5.0433061331818546E-2</v>
      </c>
      <c r="H40" s="21">
        <f t="shared" si="1"/>
        <v>1.5053306868262732</v>
      </c>
      <c r="I40" s="24"/>
      <c r="J40" s="29"/>
      <c r="K40" s="29"/>
      <c r="L40" s="29"/>
      <c r="M40" s="29"/>
      <c r="N40" s="29"/>
      <c r="O40" s="29"/>
      <c r="P40" s="29"/>
      <c r="Q40" s="24"/>
      <c r="R40" s="29"/>
      <c r="S40" s="29"/>
      <c r="T40" s="29"/>
      <c r="U40" s="29"/>
      <c r="V40" s="29"/>
      <c r="W40" s="29"/>
      <c r="X40" s="29"/>
      <c r="Y40" s="24"/>
      <c r="Z40" s="29"/>
      <c r="AA40" s="29"/>
      <c r="AB40" s="29"/>
      <c r="AC40" s="29"/>
      <c r="AD40" s="29"/>
      <c r="AE40" s="29"/>
      <c r="AF40" s="29"/>
      <c r="AG40" s="24"/>
      <c r="AH40" s="29"/>
      <c r="AI40" s="29"/>
      <c r="AJ40" s="29"/>
      <c r="AK40" s="29"/>
      <c r="AL40" s="29"/>
      <c r="AM40" s="29"/>
      <c r="AN40" s="29"/>
      <c r="AO40" s="24"/>
      <c r="AP40" s="24"/>
      <c r="AQ40" s="24"/>
      <c r="AR40" s="24"/>
    </row>
    <row r="41" spans="1:44" s="15" customFormat="1" x14ac:dyDescent="0.25">
      <c r="A41" s="15">
        <v>17</v>
      </c>
      <c r="B41" s="9">
        <f>A41*'Data &amp; ANOVA'!$U$41</f>
        <v>17.554347826086953</v>
      </c>
      <c r="C41" s="23">
        <v>83.8</v>
      </c>
      <c r="D41" s="23">
        <v>80</v>
      </c>
      <c r="E41" s="23">
        <f t="shared" si="0"/>
        <v>81.900000000000006</v>
      </c>
      <c r="F41" s="23">
        <f>(E41/100)*'Data &amp; ANOVA'!$S$7</f>
        <v>0.18647709810726582</v>
      </c>
      <c r="G41" s="23">
        <f>'Data &amp; ANOVA'!$S$7-F41</f>
        <v>4.1211666370470218E-2</v>
      </c>
      <c r="H41" s="23">
        <f t="shared" si="1"/>
        <v>1.7072562450456383</v>
      </c>
      <c r="I41" s="24"/>
      <c r="J41" s="29"/>
      <c r="K41" s="29"/>
      <c r="L41" s="29"/>
      <c r="M41" s="29"/>
      <c r="N41" s="29"/>
      <c r="O41" s="29"/>
      <c r="P41" s="29"/>
      <c r="Q41" s="24"/>
      <c r="R41" s="29"/>
      <c r="S41" s="29"/>
      <c r="T41" s="29"/>
      <c r="U41" s="29"/>
      <c r="V41" s="29"/>
      <c r="W41" s="29"/>
      <c r="X41" s="29"/>
      <c r="Y41" s="24"/>
      <c r="Z41" s="29"/>
      <c r="AA41" s="29"/>
      <c r="AB41" s="29"/>
      <c r="AC41" s="29"/>
      <c r="AD41" s="29"/>
      <c r="AE41" s="29"/>
      <c r="AF41" s="29"/>
      <c r="AG41" s="24"/>
      <c r="AH41" s="29"/>
      <c r="AI41" s="29"/>
      <c r="AJ41" s="29"/>
      <c r="AK41" s="29"/>
      <c r="AL41" s="29"/>
      <c r="AM41" s="29"/>
      <c r="AN41" s="29"/>
      <c r="AO41" s="24"/>
      <c r="AP41" s="24"/>
      <c r="AQ41" s="24"/>
      <c r="AR41" s="24"/>
    </row>
    <row r="42" spans="1:44" s="15" customFormat="1" x14ac:dyDescent="0.25">
      <c r="A42" s="15">
        <v>18</v>
      </c>
      <c r="B42" s="9">
        <f>A42*'Data &amp; ANOVA'!$U$41</f>
        <v>18.586956521739129</v>
      </c>
      <c r="C42" s="23">
        <v>87.7</v>
      </c>
      <c r="D42" s="23">
        <v>84.1</v>
      </c>
      <c r="E42" s="23">
        <f t="shared" si="0"/>
        <v>85.9</v>
      </c>
      <c r="F42" s="23">
        <f>(E42/100)*'Data &amp; ANOVA'!$S$7</f>
        <v>0.19558464868637526</v>
      </c>
      <c r="G42" s="23">
        <f>'Data &amp; ANOVA'!$S$7-F42</f>
        <v>3.2104115791360771E-2</v>
      </c>
      <c r="H42" s="23">
        <f t="shared" si="1"/>
        <v>1.956993385933296</v>
      </c>
      <c r="I42" s="24"/>
      <c r="J42" s="29"/>
      <c r="K42" s="29"/>
      <c r="L42" s="29"/>
      <c r="M42" s="29"/>
      <c r="N42" s="29"/>
      <c r="O42" s="29"/>
      <c r="P42" s="29"/>
      <c r="Q42" s="24"/>
      <c r="R42" s="29"/>
      <c r="S42" s="29"/>
      <c r="T42" s="29"/>
      <c r="U42" s="29"/>
      <c r="V42" s="29"/>
      <c r="W42" s="29"/>
      <c r="X42" s="29"/>
      <c r="Y42" s="24"/>
      <c r="Z42" s="29"/>
      <c r="AA42" s="29"/>
      <c r="AB42" s="29"/>
      <c r="AC42" s="29"/>
      <c r="AD42" s="29"/>
      <c r="AE42" s="29"/>
      <c r="AF42" s="29"/>
      <c r="AG42" s="24"/>
      <c r="AH42" s="29"/>
      <c r="AI42" s="29"/>
      <c r="AJ42" s="29"/>
      <c r="AK42" s="29"/>
      <c r="AL42" s="29"/>
      <c r="AM42" s="29"/>
      <c r="AN42" s="29"/>
      <c r="AO42" s="24"/>
      <c r="AP42" s="24"/>
      <c r="AQ42" s="24"/>
      <c r="AR42" s="24"/>
    </row>
    <row r="43" spans="1:44" s="15" customFormat="1" x14ac:dyDescent="0.25">
      <c r="A43" s="15">
        <v>19</v>
      </c>
      <c r="B43" s="9">
        <f>A43*'Data &amp; ANOVA'!$U$41</f>
        <v>19.619565217391305</v>
      </c>
      <c r="C43" s="23">
        <v>91.5</v>
      </c>
      <c r="D43" s="23">
        <v>87.4</v>
      </c>
      <c r="E43" s="23">
        <f t="shared" si="0"/>
        <v>89.45</v>
      </c>
      <c r="F43" s="23">
        <f>(E43/100)*'Data &amp; ANOVA'!$S$7</f>
        <v>0.20366759982533489</v>
      </c>
      <c r="G43" s="23">
        <f>'Data &amp; ANOVA'!$S$7-F43</f>
        <v>2.4021164652401145E-2</v>
      </c>
      <c r="H43" s="23">
        <f t="shared" si="1"/>
        <v>2.2470423233953429</v>
      </c>
      <c r="I43" s="24"/>
      <c r="J43" s="29"/>
      <c r="K43" s="29"/>
      <c r="L43" s="29"/>
      <c r="M43" s="29"/>
      <c r="N43" s="29"/>
      <c r="O43" s="29"/>
      <c r="P43" s="29"/>
      <c r="Q43" s="24"/>
      <c r="R43" s="29"/>
      <c r="S43" s="29"/>
      <c r="T43" s="29"/>
      <c r="U43" s="29"/>
      <c r="V43" s="29"/>
      <c r="W43" s="29"/>
      <c r="X43" s="29"/>
      <c r="Y43" s="24"/>
      <c r="Z43" s="29"/>
      <c r="AA43" s="29"/>
      <c r="AB43" s="29"/>
      <c r="AC43" s="29"/>
      <c r="AD43" s="29"/>
      <c r="AE43" s="29"/>
      <c r="AF43" s="29"/>
      <c r="AG43" s="24"/>
      <c r="AH43" s="29"/>
      <c r="AI43" s="29"/>
      <c r="AJ43" s="29"/>
      <c r="AK43" s="29"/>
      <c r="AL43" s="29"/>
      <c r="AM43" s="29"/>
      <c r="AN43" s="29"/>
      <c r="AO43" s="24"/>
      <c r="AP43" s="24"/>
      <c r="AQ43" s="24"/>
      <c r="AR43" s="24"/>
    </row>
    <row r="44" spans="1:44" s="15" customFormat="1" x14ac:dyDescent="0.25">
      <c r="A44" s="15">
        <v>20</v>
      </c>
      <c r="B44" s="9">
        <f>A44*'Data &amp; ANOVA'!$U$41</f>
        <v>20.652173913043477</v>
      </c>
      <c r="C44" s="23">
        <v>94.8</v>
      </c>
      <c r="D44" s="23">
        <v>91</v>
      </c>
      <c r="E44" s="23">
        <f t="shared" si="0"/>
        <v>92.9</v>
      </c>
      <c r="F44" s="23">
        <f>(E44/100)*'Data &amp; ANOVA'!$S$7</f>
        <v>0.21152286219981678</v>
      </c>
      <c r="G44" s="23">
        <f>'Data &amp; ANOVA'!$S$7-F44</f>
        <v>1.6165902277919253E-2</v>
      </c>
      <c r="H44" s="23">
        <f t="shared" si="1"/>
        <v>2.6430733992701487</v>
      </c>
      <c r="I44" s="24"/>
      <c r="J44" s="29"/>
      <c r="K44" s="29"/>
      <c r="L44" s="29"/>
      <c r="M44" s="29"/>
      <c r="N44" s="29"/>
      <c r="O44" s="29"/>
      <c r="P44" s="29"/>
      <c r="Q44" s="24"/>
      <c r="R44" s="29"/>
      <c r="S44" s="29"/>
      <c r="T44" s="29"/>
      <c r="U44" s="29"/>
      <c r="V44" s="29"/>
      <c r="W44" s="29"/>
      <c r="X44" s="29"/>
      <c r="Y44" s="24"/>
      <c r="Z44" s="29"/>
      <c r="AA44" s="29"/>
      <c r="AB44" s="29"/>
      <c r="AC44" s="29"/>
      <c r="AD44" s="29"/>
      <c r="AE44" s="29"/>
      <c r="AF44" s="29"/>
      <c r="AG44" s="24"/>
      <c r="AH44" s="29"/>
      <c r="AI44" s="29"/>
      <c r="AJ44" s="29"/>
      <c r="AK44" s="29"/>
      <c r="AL44" s="29"/>
      <c r="AM44" s="29"/>
      <c r="AN44" s="29"/>
      <c r="AO44" s="24"/>
      <c r="AP44" s="24"/>
      <c r="AQ44" s="24"/>
      <c r="AR44" s="24"/>
    </row>
    <row r="45" spans="1:44" s="15" customFormat="1" x14ac:dyDescent="0.25">
      <c r="A45" s="15">
        <v>21</v>
      </c>
      <c r="B45" s="9">
        <f>A45*'Data &amp; ANOVA'!$U$41</f>
        <v>21.684782608695649</v>
      </c>
      <c r="C45" s="23">
        <v>97.6</v>
      </c>
      <c r="D45" s="23">
        <v>94.6</v>
      </c>
      <c r="E45" s="23">
        <f t="shared" si="0"/>
        <v>96.1</v>
      </c>
      <c r="F45" s="23">
        <f>(E45/100)*'Data &amp; ANOVA'!$S$7</f>
        <v>0.21880890266310432</v>
      </c>
      <c r="G45" s="23">
        <f>'Data &amp; ANOVA'!$S$7-F45</f>
        <v>8.8798618146317121E-3</v>
      </c>
      <c r="H45" s="23">
        <f t="shared" si="1"/>
        <v>3.2421916301818166</v>
      </c>
      <c r="I45" s="24"/>
      <c r="J45" s="29"/>
      <c r="K45" s="29"/>
      <c r="L45" s="29"/>
      <c r="M45" s="29"/>
      <c r="N45" s="29"/>
      <c r="O45" s="29"/>
      <c r="P45" s="29"/>
      <c r="Q45" s="24"/>
      <c r="R45" s="29"/>
      <c r="S45" s="29"/>
      <c r="T45" s="29"/>
      <c r="U45" s="29"/>
      <c r="V45" s="29"/>
      <c r="W45" s="29"/>
      <c r="X45" s="29"/>
      <c r="Y45" s="24"/>
      <c r="Z45" s="29"/>
      <c r="AA45" s="29"/>
      <c r="AB45" s="29"/>
      <c r="AC45" s="29"/>
      <c r="AD45" s="29"/>
      <c r="AE45" s="29"/>
      <c r="AF45" s="29"/>
      <c r="AG45" s="24"/>
      <c r="AH45" s="29"/>
      <c r="AI45" s="29"/>
      <c r="AJ45" s="29"/>
      <c r="AK45" s="29"/>
      <c r="AL45" s="29"/>
      <c r="AM45" s="29"/>
      <c r="AN45" s="29"/>
      <c r="AO45" s="24"/>
      <c r="AP45" s="24"/>
      <c r="AQ45" s="24"/>
      <c r="AR45" s="24"/>
    </row>
    <row r="46" spans="1:44" s="15" customFormat="1" x14ac:dyDescent="0.25">
      <c r="A46" s="15">
        <v>22</v>
      </c>
      <c r="B46" s="9">
        <f>A46*'Data &amp; ANOVA'!$U$41</f>
        <v>22.717391304347824</v>
      </c>
      <c r="C46" s="23">
        <v>100</v>
      </c>
      <c r="D46" s="23">
        <v>97.6</v>
      </c>
      <c r="E46" s="23">
        <f t="shared" si="0"/>
        <v>98.8</v>
      </c>
      <c r="F46" s="23">
        <f>(E46/100)*'Data &amp; ANOVA'!$S$7</f>
        <v>0.22495649930400319</v>
      </c>
      <c r="G46" s="23">
        <f>'Data &amp; ANOVA'!$S$7-F46</f>
        <v>2.7322651737328452E-3</v>
      </c>
      <c r="H46" s="23">
        <f t="shared" si="1"/>
        <v>4.4208466265234589</v>
      </c>
      <c r="I46" s="24"/>
      <c r="J46" s="29"/>
      <c r="K46" s="29"/>
      <c r="L46" s="29"/>
      <c r="M46" s="29"/>
      <c r="N46" s="29"/>
      <c r="O46" s="29"/>
      <c r="P46" s="29"/>
      <c r="Q46" s="24"/>
      <c r="R46" s="29"/>
      <c r="S46" s="29"/>
      <c r="T46" s="29"/>
      <c r="U46" s="29"/>
      <c r="V46" s="29"/>
      <c r="W46" s="29"/>
      <c r="X46" s="29"/>
      <c r="Y46" s="24"/>
      <c r="Z46" s="29"/>
      <c r="AA46" s="29"/>
      <c r="AB46" s="29"/>
      <c r="AC46" s="29"/>
      <c r="AD46" s="29"/>
      <c r="AE46" s="29"/>
      <c r="AF46" s="29"/>
      <c r="AG46" s="24"/>
      <c r="AH46" s="29"/>
      <c r="AI46" s="29"/>
      <c r="AJ46" s="29"/>
      <c r="AK46" s="29"/>
      <c r="AL46" s="29"/>
      <c r="AM46" s="29"/>
      <c r="AN46" s="29"/>
      <c r="AO46" s="24"/>
      <c r="AP46" s="24"/>
      <c r="AQ46" s="24"/>
      <c r="AR46" s="24"/>
    </row>
    <row r="47" spans="1:44" s="15" customFormat="1" x14ac:dyDescent="0.25">
      <c r="A47" s="15">
        <v>23</v>
      </c>
      <c r="B47" s="9">
        <f>A47*'Data &amp; ANOVA'!$U$41</f>
        <v>23.75</v>
      </c>
      <c r="C47" s="26">
        <v>100</v>
      </c>
      <c r="D47" s="26">
        <v>100</v>
      </c>
      <c r="E47" s="26">
        <f t="shared" si="0"/>
        <v>100</v>
      </c>
      <c r="F47" s="26">
        <f>(E47/100)*'Data &amp; ANOVA'!$S$7</f>
        <v>0.22768876447773603</v>
      </c>
      <c r="G47" s="26">
        <f>'Data &amp; ANOVA'!$S$7-F47</f>
        <v>0</v>
      </c>
      <c r="H47" s="26" t="e">
        <f t="shared" si="1"/>
        <v>#DIV/0!</v>
      </c>
      <c r="I47" s="24"/>
      <c r="J47" s="29"/>
      <c r="K47" s="29"/>
      <c r="L47" s="29"/>
      <c r="M47" s="29"/>
      <c r="N47" s="29"/>
      <c r="O47" s="29"/>
      <c r="P47" s="29"/>
      <c r="Q47" s="24"/>
      <c r="R47" s="29"/>
      <c r="S47" s="29"/>
      <c r="T47" s="29"/>
      <c r="U47" s="29"/>
      <c r="V47" s="29"/>
      <c r="W47" s="29"/>
      <c r="X47" s="29"/>
      <c r="Y47" s="24"/>
      <c r="Z47" s="29"/>
      <c r="AA47" s="29"/>
      <c r="AB47" s="29"/>
      <c r="AC47" s="29"/>
      <c r="AD47" s="29"/>
      <c r="AE47" s="29"/>
      <c r="AF47" s="29"/>
      <c r="AG47" s="24"/>
      <c r="AH47" s="29"/>
      <c r="AI47" s="29"/>
      <c r="AJ47" s="29"/>
      <c r="AK47" s="29"/>
      <c r="AL47" s="29"/>
      <c r="AM47" s="29"/>
      <c r="AN47" s="29"/>
      <c r="AO47" s="24"/>
      <c r="AP47" s="24"/>
      <c r="AQ47" s="24"/>
      <c r="AR47" s="24"/>
    </row>
    <row r="48" spans="1:44" s="15" customFormat="1" x14ac:dyDescent="0.25"/>
    <row r="49" spans="2:44" s="15" customFormat="1" ht="33.75" x14ac:dyDescent="0.5">
      <c r="B49" s="95" t="s">
        <v>36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2:44" ht="28.5" x14ac:dyDescent="0.45">
      <c r="B50" s="96" t="s">
        <v>93</v>
      </c>
      <c r="C50" s="97"/>
      <c r="D50" s="97"/>
      <c r="E50" s="97"/>
      <c r="F50" s="97"/>
      <c r="G50" s="97"/>
      <c r="H50" s="98"/>
      <c r="J50" s="96" t="s">
        <v>92</v>
      </c>
      <c r="K50" s="97"/>
      <c r="L50" s="97"/>
      <c r="M50" s="97"/>
      <c r="N50" s="97"/>
      <c r="O50" s="97"/>
      <c r="P50" s="98"/>
      <c r="R50" s="96" t="s">
        <v>91</v>
      </c>
      <c r="S50" s="97"/>
      <c r="T50" s="97"/>
      <c r="U50" s="97"/>
      <c r="V50" s="97"/>
      <c r="W50" s="97"/>
      <c r="X50" s="98"/>
      <c r="Z50" s="96" t="s">
        <v>90</v>
      </c>
      <c r="AA50" s="97"/>
      <c r="AB50" s="97"/>
      <c r="AC50" s="97"/>
      <c r="AD50" s="97"/>
      <c r="AE50" s="97"/>
      <c r="AF50" s="98"/>
      <c r="AH50" s="96" t="s">
        <v>89</v>
      </c>
      <c r="AI50" s="97"/>
      <c r="AJ50" s="97"/>
      <c r="AK50" s="97"/>
      <c r="AL50" s="97"/>
      <c r="AM50" s="97"/>
      <c r="AN50" s="98"/>
    </row>
    <row r="51" spans="2:44" ht="21" x14ac:dyDescent="0.35">
      <c r="B51" s="10" t="s">
        <v>0</v>
      </c>
      <c r="C51" s="2"/>
      <c r="D51" s="10">
        <f>D2</f>
        <v>0.3</v>
      </c>
      <c r="E51" s="10" t="s">
        <v>1</v>
      </c>
      <c r="F51" s="11" t="s">
        <v>3</v>
      </c>
      <c r="G51" s="10">
        <v>0.137073</v>
      </c>
      <c r="H51" s="10" t="s">
        <v>30</v>
      </c>
      <c r="J51" s="10" t="s">
        <v>0</v>
      </c>
      <c r="K51" s="2"/>
      <c r="L51" s="10">
        <f>D51</f>
        <v>0.3</v>
      </c>
      <c r="M51" s="10" t="s">
        <v>1</v>
      </c>
      <c r="N51" s="11" t="s">
        <v>3</v>
      </c>
      <c r="O51" s="10">
        <v>0.20482600000000001</v>
      </c>
      <c r="P51" s="10" t="s">
        <v>30</v>
      </c>
      <c r="R51" s="10" t="s">
        <v>0</v>
      </c>
      <c r="S51" s="2"/>
      <c r="T51" s="10">
        <f>D51</f>
        <v>0.3</v>
      </c>
      <c r="U51" s="10" t="s">
        <v>1</v>
      </c>
      <c r="V51" s="11" t="s">
        <v>3</v>
      </c>
      <c r="W51" s="10">
        <v>0.27336899999999997</v>
      </c>
      <c r="X51" s="10" t="s">
        <v>30</v>
      </c>
      <c r="Z51" s="10" t="s">
        <v>0</v>
      </c>
      <c r="AA51" s="2"/>
      <c r="AB51" s="10">
        <f>D51</f>
        <v>0.3</v>
      </c>
      <c r="AC51" s="10" t="s">
        <v>1</v>
      </c>
      <c r="AD51" s="11" t="s">
        <v>3</v>
      </c>
      <c r="AE51" s="10">
        <v>0.28106999999999999</v>
      </c>
      <c r="AF51" s="10" t="s">
        <v>30</v>
      </c>
      <c r="AH51" s="10" t="s">
        <v>0</v>
      </c>
      <c r="AI51" s="2"/>
      <c r="AJ51" s="10">
        <f>D51</f>
        <v>0.3</v>
      </c>
      <c r="AK51" s="10" t="s">
        <v>1</v>
      </c>
      <c r="AL51" s="11" t="s">
        <v>3</v>
      </c>
      <c r="AM51" s="10">
        <v>0.30435600000000002</v>
      </c>
      <c r="AN51" s="10" t="s">
        <v>30</v>
      </c>
    </row>
    <row r="52" spans="2:44" ht="21" x14ac:dyDescent="0.35">
      <c r="B52" s="10" t="s">
        <v>4</v>
      </c>
      <c r="C52" s="2"/>
      <c r="D52" s="12">
        <v>100</v>
      </c>
      <c r="E52" s="10" t="s">
        <v>5</v>
      </c>
      <c r="F52" s="11" t="s">
        <v>3</v>
      </c>
      <c r="G52" s="13">
        <f>G51*60</f>
        <v>8.22438</v>
      </c>
      <c r="H52" s="10" t="s">
        <v>31</v>
      </c>
      <c r="J52" s="10" t="s">
        <v>4</v>
      </c>
      <c r="K52" s="2"/>
      <c r="L52" s="12">
        <v>200</v>
      </c>
      <c r="M52" s="10" t="s">
        <v>5</v>
      </c>
      <c r="N52" s="11" t="s">
        <v>3</v>
      </c>
      <c r="O52" s="13">
        <f>O51*60</f>
        <v>12.28956</v>
      </c>
      <c r="P52" s="10" t="s">
        <v>31</v>
      </c>
      <c r="R52" s="10" t="s">
        <v>4</v>
      </c>
      <c r="S52" s="2"/>
      <c r="T52" s="12">
        <v>300</v>
      </c>
      <c r="U52" s="10" t="s">
        <v>5</v>
      </c>
      <c r="V52" s="11" t="s">
        <v>3</v>
      </c>
      <c r="W52" s="13">
        <f>W51*60</f>
        <v>16.402139999999999</v>
      </c>
      <c r="X52" s="10" t="s">
        <v>31</v>
      </c>
      <c r="Z52" s="10" t="s">
        <v>4</v>
      </c>
      <c r="AA52" s="2"/>
      <c r="AB52" s="12">
        <v>400</v>
      </c>
      <c r="AC52" s="10" t="s">
        <v>5</v>
      </c>
      <c r="AD52" s="11" t="s">
        <v>3</v>
      </c>
      <c r="AE52" s="13">
        <f>AE51*60</f>
        <v>16.8642</v>
      </c>
      <c r="AF52" s="10" t="s">
        <v>31</v>
      </c>
      <c r="AH52" s="10" t="s">
        <v>4</v>
      </c>
      <c r="AI52" s="2"/>
      <c r="AJ52" s="12">
        <v>500</v>
      </c>
      <c r="AK52" s="10" t="s">
        <v>5</v>
      </c>
      <c r="AL52" s="11" t="s">
        <v>3</v>
      </c>
      <c r="AM52" s="13">
        <f>AM51*60</f>
        <v>18.26136</v>
      </c>
      <c r="AN52" s="10" t="s">
        <v>31</v>
      </c>
    </row>
    <row r="53" spans="2:44" ht="15" customHeight="1" x14ac:dyDescent="0.35">
      <c r="B53" s="18"/>
      <c r="C53" s="3"/>
      <c r="D53" s="18"/>
      <c r="E53" s="18"/>
      <c r="F53" s="19"/>
      <c r="G53" s="18"/>
      <c r="H53" s="7" t="s">
        <v>2</v>
      </c>
      <c r="J53" s="18"/>
      <c r="K53" s="3"/>
      <c r="L53" s="18"/>
      <c r="M53" s="18"/>
      <c r="N53" s="19"/>
      <c r="O53" s="18"/>
      <c r="P53" s="7" t="s">
        <v>2</v>
      </c>
      <c r="R53" s="18"/>
      <c r="S53" s="3"/>
      <c r="T53" s="18"/>
      <c r="U53" s="18"/>
      <c r="V53" s="19"/>
      <c r="W53" s="18"/>
      <c r="X53" s="7" t="s">
        <v>2</v>
      </c>
      <c r="Z53" s="18"/>
      <c r="AA53" s="3"/>
      <c r="AB53" s="18"/>
      <c r="AC53" s="18"/>
      <c r="AD53" s="19"/>
      <c r="AE53" s="18"/>
      <c r="AF53" s="7" t="s">
        <v>2</v>
      </c>
      <c r="AH53" s="18"/>
      <c r="AI53" s="3"/>
      <c r="AJ53" s="18"/>
      <c r="AK53" s="18"/>
      <c r="AL53" s="19"/>
      <c r="AM53" s="18"/>
      <c r="AN53" s="7" t="s">
        <v>2</v>
      </c>
    </row>
    <row r="54" spans="2:44" x14ac:dyDescent="0.25">
      <c r="B54" s="2"/>
      <c r="C54" s="2"/>
      <c r="D54" s="2"/>
      <c r="E54" s="2"/>
      <c r="F54" s="2"/>
      <c r="G54" s="2"/>
      <c r="H54" s="2">
        <f>'Data &amp; ANOVA'!$S$7-F56</f>
        <v>0.22723338694878056</v>
      </c>
      <c r="J54" s="2"/>
      <c r="K54" s="2"/>
      <c r="L54" s="2"/>
      <c r="M54" s="2"/>
      <c r="N54" s="2"/>
      <c r="O54" s="2"/>
      <c r="P54" s="2">
        <f>'Data &amp; ANOVA'!$S$7-N56</f>
        <v>0.22723338694878056</v>
      </c>
      <c r="R54" s="2"/>
      <c r="S54" s="2"/>
      <c r="T54" s="2"/>
      <c r="U54" s="2"/>
      <c r="V54" s="2"/>
      <c r="W54" s="2"/>
      <c r="X54" s="2">
        <f>'Data &amp; ANOVA'!$S$7-V56</f>
        <v>0.22723338694878056</v>
      </c>
      <c r="Z54" s="2"/>
      <c r="AA54" s="2"/>
      <c r="AB54" s="2"/>
      <c r="AC54" s="2"/>
      <c r="AD54" s="2"/>
      <c r="AE54" s="2"/>
      <c r="AF54" s="2">
        <f>'Data &amp; ANOVA'!$S$7-AD56</f>
        <v>0.22723338694878056</v>
      </c>
      <c r="AH54" s="2"/>
      <c r="AI54" s="2"/>
      <c r="AJ54" s="2"/>
      <c r="AK54" s="2"/>
      <c r="AL54" s="2"/>
      <c r="AM54" s="2"/>
      <c r="AN54" s="2">
        <f>'Data &amp; ANOVA'!$S$7-AL56</f>
        <v>0.22723338694878056</v>
      </c>
    </row>
    <row r="55" spans="2:44" x14ac:dyDescent="0.25">
      <c r="B55" s="6" t="s">
        <v>21</v>
      </c>
      <c r="C55" s="6"/>
      <c r="D55" s="2"/>
      <c r="E55" s="7" t="s">
        <v>35</v>
      </c>
      <c r="F55" s="7" t="s">
        <v>6</v>
      </c>
      <c r="G55" s="7" t="s">
        <v>7</v>
      </c>
      <c r="H55" s="7" t="s">
        <v>8</v>
      </c>
      <c r="J55" s="6" t="s">
        <v>21</v>
      </c>
      <c r="K55" s="6"/>
      <c r="L55" s="2"/>
      <c r="M55" s="7" t="s">
        <v>35</v>
      </c>
      <c r="N55" s="7" t="s">
        <v>6</v>
      </c>
      <c r="O55" s="7" t="s">
        <v>7</v>
      </c>
      <c r="P55" s="7" t="s">
        <v>8</v>
      </c>
      <c r="R55" s="6" t="s">
        <v>21</v>
      </c>
      <c r="S55" s="6"/>
      <c r="T55" s="2"/>
      <c r="U55" s="7" t="s">
        <v>35</v>
      </c>
      <c r="V55" s="7" t="s">
        <v>6</v>
      </c>
      <c r="W55" s="7" t="s">
        <v>7</v>
      </c>
      <c r="X55" s="7" t="s">
        <v>8</v>
      </c>
      <c r="Z55" s="6" t="s">
        <v>21</v>
      </c>
      <c r="AA55" s="6"/>
      <c r="AB55" s="2"/>
      <c r="AC55" s="7" t="s">
        <v>35</v>
      </c>
      <c r="AD55" s="7" t="s">
        <v>6</v>
      </c>
      <c r="AE55" s="7" t="s">
        <v>7</v>
      </c>
      <c r="AF55" s="7" t="s">
        <v>8</v>
      </c>
      <c r="AH55" s="6" t="s">
        <v>21</v>
      </c>
      <c r="AI55" s="6"/>
      <c r="AJ55" s="2"/>
      <c r="AK55" s="7" t="s">
        <v>35</v>
      </c>
      <c r="AL55" s="7" t="s">
        <v>6</v>
      </c>
      <c r="AM55" s="7" t="s">
        <v>7</v>
      </c>
      <c r="AN55" s="7" t="s">
        <v>8</v>
      </c>
    </row>
    <row r="56" spans="2:44" x14ac:dyDescent="0.25">
      <c r="B56" s="2">
        <f t="shared" ref="B56:B79" si="10">B24</f>
        <v>0</v>
      </c>
      <c r="C56" s="2"/>
      <c r="D56" s="2"/>
      <c r="E56" s="2">
        <f t="shared" ref="E56:E79" si="11">C24</f>
        <v>0.2</v>
      </c>
      <c r="F56" s="2">
        <f>(E56/100)*'Data &amp; ANOVA'!$S$7</f>
        <v>4.5537752895547206E-4</v>
      </c>
      <c r="G56" s="2">
        <f>'Data &amp; ANOVA'!$S$7-F56</f>
        <v>0.22723338694878056</v>
      </c>
      <c r="H56" s="2">
        <f t="shared" ref="H56:H79" si="12">LN($H$54/G56)</f>
        <v>0</v>
      </c>
      <c r="J56" s="2">
        <f t="shared" ref="J56:J70" si="13">J24</f>
        <v>0</v>
      </c>
      <c r="K56" s="2"/>
      <c r="L56" s="2"/>
      <c r="M56" s="2">
        <f t="shared" ref="M56:M70" si="14">K24</f>
        <v>0.2</v>
      </c>
      <c r="N56" s="2">
        <f>(M56/100)*'Data &amp; ANOVA'!$S$7</f>
        <v>4.5537752895547206E-4</v>
      </c>
      <c r="O56" s="2">
        <f>'Data &amp; ANOVA'!$S$7-N56</f>
        <v>0.22723338694878056</v>
      </c>
      <c r="P56" s="2">
        <f>LN($P$54/O56)</f>
        <v>0</v>
      </c>
      <c r="R56" s="2">
        <f t="shared" ref="R56:R67" si="15">R24</f>
        <v>0</v>
      </c>
      <c r="S56" s="2"/>
      <c r="T56" s="2"/>
      <c r="U56" s="2">
        <f t="shared" ref="U56:U67" si="16">S24</f>
        <v>0.2</v>
      </c>
      <c r="V56" s="2">
        <f>(U56/100)*'Data &amp; ANOVA'!$S$7</f>
        <v>4.5537752895547206E-4</v>
      </c>
      <c r="W56" s="2">
        <f>'Data &amp; ANOVA'!$S$7-V56</f>
        <v>0.22723338694878056</v>
      </c>
      <c r="X56" s="2">
        <f>LN($X$54/W56)</f>
        <v>0</v>
      </c>
      <c r="Z56" s="2">
        <f t="shared" ref="Z56:Z66" si="17">Z24</f>
        <v>0</v>
      </c>
      <c r="AA56" s="2"/>
      <c r="AB56" s="2"/>
      <c r="AC56" s="2">
        <f t="shared" ref="AC56:AC66" si="18">AA24</f>
        <v>0.2</v>
      </c>
      <c r="AD56" s="2">
        <f>(AC56/100)*'Data &amp; ANOVA'!$S$7</f>
        <v>4.5537752895547206E-4</v>
      </c>
      <c r="AE56" s="2">
        <f>'Data &amp; ANOVA'!$S$7-AD56</f>
        <v>0.22723338694878056</v>
      </c>
      <c r="AF56" s="2">
        <f>LN($AF$54/AE56)</f>
        <v>0</v>
      </c>
      <c r="AH56" s="2">
        <f t="shared" ref="AH56:AH65" si="19">AH24</f>
        <v>0</v>
      </c>
      <c r="AI56" s="2"/>
      <c r="AJ56" s="2"/>
      <c r="AK56" s="2">
        <f t="shared" ref="AK56:AK65" si="20">AI24</f>
        <v>0.2</v>
      </c>
      <c r="AL56" s="2">
        <f>(AK56/100)*'Data &amp; ANOVA'!$S$7</f>
        <v>4.5537752895547206E-4</v>
      </c>
      <c r="AM56" s="2">
        <f>'Data &amp; ANOVA'!$S$7-AL56</f>
        <v>0.22723338694878056</v>
      </c>
      <c r="AN56" s="2">
        <f t="shared" ref="AN56:AN65" si="21">LN($H$54/AM56)</f>
        <v>0</v>
      </c>
    </row>
    <row r="57" spans="2:44" x14ac:dyDescent="0.25">
      <c r="B57" s="2">
        <f t="shared" si="10"/>
        <v>1.0326086956521738</v>
      </c>
      <c r="C57" s="2"/>
      <c r="D57" s="2"/>
      <c r="E57" s="2">
        <f t="shared" si="11"/>
        <v>0.5</v>
      </c>
      <c r="F57" s="2">
        <f>(E57/100)*'Data &amp; ANOVA'!$S$7</f>
        <v>1.1384438223886802E-3</v>
      </c>
      <c r="G57" s="2">
        <f>'Data &amp; ANOVA'!$S$7-F57</f>
        <v>0.22655032065534736</v>
      </c>
      <c r="H57" s="2">
        <f t="shared" si="12"/>
        <v>3.0105391528712842E-3</v>
      </c>
      <c r="J57" s="2">
        <f t="shared" si="13"/>
        <v>1</v>
      </c>
      <c r="K57" s="2"/>
      <c r="L57" s="2"/>
      <c r="M57" s="2">
        <f t="shared" si="14"/>
        <v>1.2</v>
      </c>
      <c r="N57" s="2">
        <f>(M57/100)*'Data &amp; ANOVA'!$S$7</f>
        <v>2.7322651737328326E-3</v>
      </c>
      <c r="O57" s="2">
        <f>'Data &amp; ANOVA'!$S$7-N57</f>
        <v>0.22495649930400319</v>
      </c>
      <c r="P57" s="2">
        <f t="shared" ref="P57:P70" si="22">LN($P$54/O57)</f>
        <v>1.0070578563596309E-2</v>
      </c>
      <c r="R57" s="2">
        <f t="shared" si="15"/>
        <v>1</v>
      </c>
      <c r="S57" s="2"/>
      <c r="T57" s="2"/>
      <c r="U57" s="2">
        <f t="shared" si="16"/>
        <v>2.5</v>
      </c>
      <c r="V57" s="2">
        <f>(U57/100)*'Data &amp; ANOVA'!$S$7</f>
        <v>5.6922191119434008E-3</v>
      </c>
      <c r="W57" s="2">
        <f>'Data &amp; ANOVA'!$S$7-V57</f>
        <v>0.22199654536579264</v>
      </c>
      <c r="X57" s="2">
        <f t="shared" ref="X57:X67" si="23">LN($X$54/W57)</f>
        <v>2.3315805313616846E-2</v>
      </c>
      <c r="Z57" s="2">
        <f t="shared" si="17"/>
        <v>1</v>
      </c>
      <c r="AA57" s="2"/>
      <c r="AB57" s="2"/>
      <c r="AC57" s="2">
        <f t="shared" si="18"/>
        <v>4.3</v>
      </c>
      <c r="AD57" s="2">
        <f>(AC57/100)*'Data &amp; ANOVA'!$S$7</f>
        <v>9.7906168725426495E-3</v>
      </c>
      <c r="AE57" s="2">
        <f>'Data &amp; ANOVA'!$S$7-AD57</f>
        <v>0.21789814760519338</v>
      </c>
      <c r="AF57" s="2">
        <f t="shared" ref="AF57:AF66" si="24">LN($AF$54/AE57)</f>
        <v>4.1949884858509749E-2</v>
      </c>
      <c r="AH57" s="2">
        <f t="shared" si="19"/>
        <v>1</v>
      </c>
      <c r="AI57" s="2"/>
      <c r="AJ57" s="2"/>
      <c r="AK57" s="2">
        <f t="shared" si="20"/>
        <v>3</v>
      </c>
      <c r="AL57" s="2">
        <f>(AK57/100)*'Data &amp; ANOVA'!$S$7</f>
        <v>6.8306629343320808E-3</v>
      </c>
      <c r="AM57" s="2">
        <f>'Data &amp; ANOVA'!$S$7-AL57</f>
        <v>0.22085810154340396</v>
      </c>
      <c r="AN57" s="2">
        <f t="shared" si="21"/>
        <v>2.845720481403537E-2</v>
      </c>
    </row>
    <row r="58" spans="2:44" x14ac:dyDescent="0.25">
      <c r="B58" s="2">
        <f t="shared" si="10"/>
        <v>2.0652173913043477</v>
      </c>
      <c r="C58" s="2"/>
      <c r="D58" s="2"/>
      <c r="E58" s="2">
        <f t="shared" si="11"/>
        <v>1</v>
      </c>
      <c r="F58" s="2">
        <f>(E58/100)*'Data &amp; ANOVA'!$S$7</f>
        <v>2.2768876447773604E-3</v>
      </c>
      <c r="G58" s="2">
        <f>'Data &amp; ANOVA'!$S$7-F58</f>
        <v>0.22541187683295869</v>
      </c>
      <c r="H58" s="2">
        <f t="shared" si="12"/>
        <v>8.0483331828284151E-3</v>
      </c>
      <c r="J58" s="2">
        <f t="shared" si="13"/>
        <v>2</v>
      </c>
      <c r="K58" s="2"/>
      <c r="L58" s="2"/>
      <c r="M58" s="2">
        <f t="shared" si="14"/>
        <v>5.8</v>
      </c>
      <c r="N58" s="2">
        <f>(M58/100)*'Data &amp; ANOVA'!$S$7</f>
        <v>1.3205948339708689E-2</v>
      </c>
      <c r="O58" s="2">
        <f>'Data &amp; ANOVA'!$S$7-N58</f>
        <v>0.21448281613802733</v>
      </c>
      <c r="P58" s="2">
        <f t="shared" si="22"/>
        <v>5.7748001735100904E-2</v>
      </c>
      <c r="R58" s="2">
        <f t="shared" si="15"/>
        <v>2</v>
      </c>
      <c r="S58" s="2"/>
      <c r="T58" s="2"/>
      <c r="U58" s="2">
        <f t="shared" si="16"/>
        <v>9.4</v>
      </c>
      <c r="V58" s="2">
        <f>(U58/100)*'Data &amp; ANOVA'!$S$7</f>
        <v>2.1402743860907188E-2</v>
      </c>
      <c r="W58" s="2">
        <f>'Data &amp; ANOVA'!$S$7-V58</f>
        <v>0.20628602061682885</v>
      </c>
      <c r="X58" s="2">
        <f t="shared" si="23"/>
        <v>9.6713970268484717E-2</v>
      </c>
      <c r="Z58" s="2">
        <f t="shared" si="17"/>
        <v>2</v>
      </c>
      <c r="AA58" s="2"/>
      <c r="AB58" s="2"/>
      <c r="AC58" s="2">
        <f t="shared" si="18"/>
        <v>14.3</v>
      </c>
      <c r="AD58" s="2">
        <f>(AC58/100)*'Data &amp; ANOVA'!$S$7</f>
        <v>3.2559493320316255E-2</v>
      </c>
      <c r="AE58" s="2">
        <f>'Data &amp; ANOVA'!$S$7-AD58</f>
        <v>0.19512927115741979</v>
      </c>
      <c r="AF58" s="2">
        <f t="shared" si="24"/>
        <v>0.15231535771368418</v>
      </c>
      <c r="AH58" s="2">
        <f t="shared" si="19"/>
        <v>2</v>
      </c>
      <c r="AI58" s="2"/>
      <c r="AJ58" s="2"/>
      <c r="AK58" s="2">
        <f t="shared" si="20"/>
        <v>12.7</v>
      </c>
      <c r="AL58" s="2">
        <f>(AK58/100)*'Data &amp; ANOVA'!$S$7</f>
        <v>2.8916473088672477E-2</v>
      </c>
      <c r="AM58" s="2">
        <f>'Data &amp; ANOVA'!$S$7-AL58</f>
        <v>0.19877229138906355</v>
      </c>
      <c r="AN58" s="2">
        <f t="shared" si="21"/>
        <v>0.13381772047186191</v>
      </c>
    </row>
    <row r="59" spans="2:44" x14ac:dyDescent="0.25">
      <c r="B59" s="2">
        <f t="shared" si="10"/>
        <v>3.0978260869565215</v>
      </c>
      <c r="C59" s="2"/>
      <c r="D59" s="2"/>
      <c r="E59" s="2">
        <f t="shared" si="11"/>
        <v>3.5</v>
      </c>
      <c r="F59" s="2">
        <f>(E59/100)*'Data &amp; ANOVA'!$S$7</f>
        <v>7.9691067567207625E-3</v>
      </c>
      <c r="G59" s="2">
        <f>'Data &amp; ANOVA'!$S$7-F59</f>
        <v>0.21971965772101526</v>
      </c>
      <c r="H59" s="2">
        <f t="shared" si="12"/>
        <v>3.3625174972478078E-2</v>
      </c>
      <c r="J59" s="2">
        <f t="shared" si="13"/>
        <v>3</v>
      </c>
      <c r="K59" s="2"/>
      <c r="L59" s="2"/>
      <c r="M59" s="2">
        <f t="shared" si="14"/>
        <v>12.7</v>
      </c>
      <c r="N59" s="2">
        <f>(M59/100)*'Data &amp; ANOVA'!$S$7</f>
        <v>2.8916473088672477E-2</v>
      </c>
      <c r="O59" s="2">
        <f>'Data &amp; ANOVA'!$S$7-N59</f>
        <v>0.19877229138906355</v>
      </c>
      <c r="P59" s="2">
        <f t="shared" si="22"/>
        <v>0.13381772047186191</v>
      </c>
      <c r="R59" s="2">
        <f t="shared" si="15"/>
        <v>3</v>
      </c>
      <c r="S59" s="2"/>
      <c r="T59" s="2"/>
      <c r="U59" s="2">
        <f t="shared" si="16"/>
        <v>18.899999999999999</v>
      </c>
      <c r="V59" s="2">
        <f>(U59/100)*'Data &amp; ANOVA'!$S$7</f>
        <v>4.3033176486292103E-2</v>
      </c>
      <c r="W59" s="2">
        <f>'Data &amp; ANOVA'!$S$7-V59</f>
        <v>0.18465558799144394</v>
      </c>
      <c r="X59" s="2">
        <f t="shared" si="23"/>
        <v>0.20748522219605098</v>
      </c>
      <c r="Z59" s="20">
        <f t="shared" si="17"/>
        <v>3</v>
      </c>
      <c r="AA59" s="20"/>
      <c r="AB59" s="20"/>
      <c r="AC59" s="20">
        <f t="shared" si="18"/>
        <v>27.3</v>
      </c>
      <c r="AD59" s="20">
        <f>(AC59/100)*'Data &amp; ANOVA'!$S$7</f>
        <v>6.2159032702421943E-2</v>
      </c>
      <c r="AE59" s="20">
        <f>'Data &amp; ANOVA'!$S$7-AD59</f>
        <v>0.1655297317753141</v>
      </c>
      <c r="AF59" s="20">
        <f t="shared" si="24"/>
        <v>0.31682679877794456</v>
      </c>
      <c r="AH59" s="20">
        <f t="shared" si="19"/>
        <v>3</v>
      </c>
      <c r="AI59" s="20"/>
      <c r="AJ59" s="20"/>
      <c r="AK59" s="20">
        <f t="shared" si="20"/>
        <v>27.1</v>
      </c>
      <c r="AL59" s="20">
        <f>(AK59/100)*'Data &amp; ANOVA'!$S$7</f>
        <v>6.1703655173466466E-2</v>
      </c>
      <c r="AM59" s="20">
        <f>'Data &amp; ANOVA'!$S$7-AL59</f>
        <v>0.16598510930426957</v>
      </c>
      <c r="AN59" s="20">
        <f t="shared" si="21"/>
        <v>0.31407954430280577</v>
      </c>
    </row>
    <row r="60" spans="2:44" x14ac:dyDescent="0.25">
      <c r="B60" s="2">
        <f t="shared" si="10"/>
        <v>4.1304347826086953</v>
      </c>
      <c r="C60" s="2"/>
      <c r="D60" s="2"/>
      <c r="E60" s="2">
        <f t="shared" si="11"/>
        <v>8.1</v>
      </c>
      <c r="F60" s="2">
        <f>(E60/100)*'Data &amp; ANOVA'!$S$7</f>
        <v>1.8442789922696618E-2</v>
      </c>
      <c r="G60" s="2">
        <f>'Data &amp; ANOVA'!$S$7-F60</f>
        <v>0.2092459745550394</v>
      </c>
      <c r="H60" s="2">
        <f t="shared" si="12"/>
        <v>8.2467153955776931E-2</v>
      </c>
      <c r="J60" s="20">
        <f t="shared" si="13"/>
        <v>4</v>
      </c>
      <c r="K60" s="20"/>
      <c r="L60" s="20"/>
      <c r="M60" s="20">
        <f t="shared" si="14"/>
        <v>21.4</v>
      </c>
      <c r="N60" s="20">
        <f>(M60/100)*'Data &amp; ANOVA'!$S$7</f>
        <v>4.8725395598235507E-2</v>
      </c>
      <c r="O60" s="20">
        <f>'Data &amp; ANOVA'!$S$7-N60</f>
        <v>0.17896336887950054</v>
      </c>
      <c r="P60" s="20">
        <f t="shared" si="22"/>
        <v>0.23879648388225733</v>
      </c>
      <c r="R60" s="20">
        <f t="shared" si="15"/>
        <v>4</v>
      </c>
      <c r="S60" s="20"/>
      <c r="T60" s="20"/>
      <c r="U60" s="20">
        <f t="shared" si="16"/>
        <v>31.4</v>
      </c>
      <c r="V60" s="20">
        <f>(U60/100)*'Data &amp; ANOVA'!$S$7</f>
        <v>7.1494272046009111E-2</v>
      </c>
      <c r="W60" s="20">
        <f>'Data &amp; ANOVA'!$S$7-V60</f>
        <v>0.15619449243172692</v>
      </c>
      <c r="X60" s="20">
        <f t="shared" si="23"/>
        <v>0.37487564858557876</v>
      </c>
      <c r="Z60" s="20">
        <f t="shared" si="17"/>
        <v>4</v>
      </c>
      <c r="AA60" s="20"/>
      <c r="AB60" s="20"/>
      <c r="AC60" s="20">
        <f t="shared" si="18"/>
        <v>41.9</v>
      </c>
      <c r="AD60" s="20">
        <f>(AC60/100)*'Data &amp; ANOVA'!$S$7</f>
        <v>9.5401592316171388E-2</v>
      </c>
      <c r="AE60" s="20">
        <f>'Data &amp; ANOVA'!$S$7-AD60</f>
        <v>0.13228717216156466</v>
      </c>
      <c r="AF60" s="20">
        <f t="shared" si="24"/>
        <v>0.54100251945955258</v>
      </c>
      <c r="AH60" s="20">
        <f t="shared" si="19"/>
        <v>4</v>
      </c>
      <c r="AI60" s="20"/>
      <c r="AJ60" s="20"/>
      <c r="AK60" s="20">
        <f t="shared" si="20"/>
        <v>42.7</v>
      </c>
      <c r="AL60" s="20">
        <f>(AK60/100)*'Data &amp; ANOVA'!$S$7</f>
        <v>9.7223102431993294E-2</v>
      </c>
      <c r="AM60" s="20">
        <f>'Data &amp; ANOVA'!$S$7-AL60</f>
        <v>0.13046566204574273</v>
      </c>
      <c r="AN60" s="20">
        <f t="shared" si="21"/>
        <v>0.55486755959672451</v>
      </c>
    </row>
    <row r="61" spans="2:44" x14ac:dyDescent="0.25">
      <c r="B61" s="3">
        <f t="shared" si="10"/>
        <v>5.1630434782608692</v>
      </c>
      <c r="C61" s="3"/>
      <c r="D61" s="3"/>
      <c r="E61" s="3">
        <f t="shared" si="11"/>
        <v>13.5</v>
      </c>
      <c r="F61" s="3">
        <f>(E61/100)*'Data &amp; ANOVA'!$S$7</f>
        <v>3.0737983204494366E-2</v>
      </c>
      <c r="G61" s="3">
        <f>'Data &amp; ANOVA'!$S$7-F61</f>
        <v>0.19695078127324167</v>
      </c>
      <c r="H61" s="3">
        <f t="shared" si="12"/>
        <v>0.14302376937958464</v>
      </c>
      <c r="I61" s="25"/>
      <c r="J61" s="20">
        <f t="shared" si="13"/>
        <v>5</v>
      </c>
      <c r="K61" s="20"/>
      <c r="L61" s="20"/>
      <c r="M61" s="20">
        <f t="shared" si="14"/>
        <v>31.2</v>
      </c>
      <c r="N61" s="20">
        <f>(M61/100)*'Data &amp; ANOVA'!$S$7</f>
        <v>7.1038894517053641E-2</v>
      </c>
      <c r="O61" s="20">
        <f>'Data &amp; ANOVA'!$S$7-N61</f>
        <v>0.15664986996068239</v>
      </c>
      <c r="P61" s="20">
        <f t="shared" si="22"/>
        <v>0.37196443837812027</v>
      </c>
      <c r="Q61" s="25"/>
      <c r="R61" s="20">
        <f t="shared" si="15"/>
        <v>5</v>
      </c>
      <c r="S61" s="20"/>
      <c r="T61" s="20"/>
      <c r="U61" s="20">
        <f t="shared" si="16"/>
        <v>43.9</v>
      </c>
      <c r="V61" s="20">
        <f>(U61/100)*'Data &amp; ANOVA'!$S$7</f>
        <v>9.9955367605726125E-2</v>
      </c>
      <c r="W61" s="20">
        <f>'Data &amp; ANOVA'!$S$7-V61</f>
        <v>0.12773339687200991</v>
      </c>
      <c r="X61" s="20">
        <f t="shared" si="23"/>
        <v>0.57603237078876768</v>
      </c>
      <c r="Y61" s="25"/>
      <c r="Z61" s="20">
        <f t="shared" si="17"/>
        <v>5</v>
      </c>
      <c r="AA61" s="20"/>
      <c r="AB61" s="20"/>
      <c r="AC61" s="20">
        <f t="shared" si="18"/>
        <v>56.2</v>
      </c>
      <c r="AD61" s="20">
        <f>(AC61/100)*'Data &amp; ANOVA'!$S$7</f>
        <v>0.12796108563648767</v>
      </c>
      <c r="AE61" s="20">
        <f>'Data &amp; ANOVA'!$S$7-AD61</f>
        <v>9.9727678841248363E-2</v>
      </c>
      <c r="AF61" s="20">
        <f t="shared" si="24"/>
        <v>0.82353436593501805</v>
      </c>
      <c r="AG61" s="25"/>
      <c r="AH61" s="20">
        <f t="shared" si="19"/>
        <v>5</v>
      </c>
      <c r="AI61" s="20"/>
      <c r="AJ61" s="20"/>
      <c r="AK61" s="20">
        <f t="shared" si="20"/>
        <v>57.5</v>
      </c>
      <c r="AL61" s="20">
        <f>(AK61/100)*'Data &amp; ANOVA'!$S$7</f>
        <v>0.13092103957469822</v>
      </c>
      <c r="AM61" s="20">
        <f>'Data &amp; ANOVA'!$S$7-AL61</f>
        <v>9.6767724903037811E-2</v>
      </c>
      <c r="AN61" s="20">
        <f t="shared" si="21"/>
        <v>0.85366410738704712</v>
      </c>
      <c r="AO61" s="25"/>
      <c r="AP61" s="25"/>
      <c r="AQ61" s="25"/>
      <c r="AR61" s="25"/>
    </row>
    <row r="62" spans="2:44" x14ac:dyDescent="0.25">
      <c r="B62" s="3">
        <f t="shared" si="10"/>
        <v>6.195652173913043</v>
      </c>
      <c r="C62" s="3"/>
      <c r="D62" s="3"/>
      <c r="E62" s="3">
        <f t="shared" si="11"/>
        <v>19.399999999999999</v>
      </c>
      <c r="F62" s="3">
        <f>(E62/100)*'Data &amp; ANOVA'!$S$7</f>
        <v>4.4171620308680784E-2</v>
      </c>
      <c r="G62" s="3">
        <f>'Data &amp; ANOVA'!$S$7-F62</f>
        <v>0.18351714416905524</v>
      </c>
      <c r="H62" s="3">
        <f t="shared" si="12"/>
        <v>0.21366953380483569</v>
      </c>
      <c r="I62" s="25"/>
      <c r="J62" s="20">
        <f t="shared" si="13"/>
        <v>6</v>
      </c>
      <c r="K62" s="20"/>
      <c r="L62" s="20"/>
      <c r="M62" s="20">
        <f t="shared" si="14"/>
        <v>41.1</v>
      </c>
      <c r="N62" s="20">
        <f>(M62/100)*'Data &amp; ANOVA'!$S$7</f>
        <v>9.3580082200349524E-2</v>
      </c>
      <c r="O62" s="20">
        <f>'Data &amp; ANOVA'!$S$7-N62</f>
        <v>0.13410868227738651</v>
      </c>
      <c r="P62" s="20">
        <f t="shared" si="22"/>
        <v>0.52732709265987743</v>
      </c>
      <c r="Q62" s="25"/>
      <c r="R62" s="20">
        <f t="shared" si="15"/>
        <v>6</v>
      </c>
      <c r="S62" s="20"/>
      <c r="T62" s="20"/>
      <c r="U62" s="20">
        <f t="shared" si="16"/>
        <v>55.7</v>
      </c>
      <c r="V62" s="20">
        <f>(U62/100)*'Data &amp; ANOVA'!$S$7</f>
        <v>0.12682264181409897</v>
      </c>
      <c r="W62" s="20">
        <f>'Data &amp; ANOVA'!$S$7-V62</f>
        <v>0.10086612266363706</v>
      </c>
      <c r="X62" s="20">
        <f t="shared" si="23"/>
        <v>0.81218350626632829</v>
      </c>
      <c r="Y62" s="25"/>
      <c r="Z62" s="20">
        <f t="shared" si="17"/>
        <v>6</v>
      </c>
      <c r="AA62" s="20"/>
      <c r="AB62" s="20"/>
      <c r="AC62" s="20">
        <f t="shared" si="18"/>
        <v>68.7</v>
      </c>
      <c r="AD62" s="20">
        <f>(AC62/100)*'Data &amp; ANOVA'!$S$7</f>
        <v>0.15642218119620466</v>
      </c>
      <c r="AE62" s="20">
        <f>'Data &amp; ANOVA'!$S$7-AD62</f>
        <v>7.1266583281531376E-2</v>
      </c>
      <c r="AF62" s="20">
        <f t="shared" si="24"/>
        <v>1.1595500857713108</v>
      </c>
      <c r="AG62" s="25"/>
      <c r="AH62" s="20">
        <f t="shared" si="19"/>
        <v>6</v>
      </c>
      <c r="AI62" s="20"/>
      <c r="AJ62" s="20"/>
      <c r="AK62" s="20">
        <f t="shared" si="20"/>
        <v>70.8</v>
      </c>
      <c r="AL62" s="20">
        <f>(AK62/100)*'Data &amp; ANOVA'!$S$7</f>
        <v>0.16120364525023712</v>
      </c>
      <c r="AM62" s="20">
        <f>'Data &amp; ANOVA'!$S$7-AL62</f>
        <v>6.6485119227498918E-2</v>
      </c>
      <c r="AN62" s="20">
        <f t="shared" si="21"/>
        <v>1.2289994740431822</v>
      </c>
      <c r="AO62" s="25"/>
      <c r="AP62" s="25"/>
      <c r="AQ62" s="25"/>
      <c r="AR62" s="25"/>
    </row>
    <row r="63" spans="2:44" x14ac:dyDescent="0.25">
      <c r="B63" s="20">
        <f t="shared" si="10"/>
        <v>7.2282608695652169</v>
      </c>
      <c r="C63" s="20"/>
      <c r="D63" s="20"/>
      <c r="E63" s="20">
        <f t="shared" si="11"/>
        <v>26</v>
      </c>
      <c r="F63" s="20">
        <f>(E63/100)*'Data &amp; ANOVA'!$S$7</f>
        <v>5.919907876421137E-2</v>
      </c>
      <c r="G63" s="20">
        <f>'Data &amp; ANOVA'!$S$7-F63</f>
        <v>0.16848968571352466</v>
      </c>
      <c r="H63" s="20">
        <f t="shared" si="12"/>
        <v>0.29910309011324854</v>
      </c>
      <c r="I63" s="25"/>
      <c r="J63" s="20">
        <f t="shared" si="13"/>
        <v>7</v>
      </c>
      <c r="K63" s="20"/>
      <c r="L63" s="20"/>
      <c r="M63" s="20">
        <f t="shared" si="14"/>
        <v>50.6</v>
      </c>
      <c r="N63" s="20">
        <f>(M63/100)*'Data &amp; ANOVA'!$S$7</f>
        <v>0.11521051482573444</v>
      </c>
      <c r="O63" s="20">
        <f>'Data &amp; ANOVA'!$S$7-N63</f>
        <v>0.11247824965200159</v>
      </c>
      <c r="P63" s="20">
        <f t="shared" si="22"/>
        <v>0.70321775912354156</v>
      </c>
      <c r="Q63" s="25"/>
      <c r="R63" s="20">
        <f t="shared" si="15"/>
        <v>7</v>
      </c>
      <c r="S63" s="20"/>
      <c r="T63" s="20"/>
      <c r="U63" s="20">
        <f t="shared" si="16"/>
        <v>67</v>
      </c>
      <c r="V63" s="20">
        <f>(U63/100)*'Data &amp; ANOVA'!$S$7</f>
        <v>0.15255147220008314</v>
      </c>
      <c r="W63" s="20">
        <f>'Data &amp; ANOVA'!$S$7-V63</f>
        <v>7.5137292277652895E-2</v>
      </c>
      <c r="X63" s="20">
        <f t="shared" si="23"/>
        <v>1.1066606218509381</v>
      </c>
      <c r="Y63" s="25"/>
      <c r="Z63" s="3">
        <f t="shared" si="17"/>
        <v>7</v>
      </c>
      <c r="AA63" s="3"/>
      <c r="AB63" s="3"/>
      <c r="AC63" s="3">
        <f t="shared" si="18"/>
        <v>80.3</v>
      </c>
      <c r="AD63" s="3">
        <f>(AC63/100)*'Data &amp; ANOVA'!$S$7</f>
        <v>0.18283407787562203</v>
      </c>
      <c r="AE63" s="3">
        <f>'Data &amp; ANOVA'!$S$7-AD63</f>
        <v>4.4854686602114002E-2</v>
      </c>
      <c r="AF63" s="3">
        <f t="shared" si="24"/>
        <v>1.6225495475734755</v>
      </c>
      <c r="AG63" s="25"/>
      <c r="AH63" s="3">
        <f t="shared" si="19"/>
        <v>7</v>
      </c>
      <c r="AI63" s="3"/>
      <c r="AJ63" s="3"/>
      <c r="AK63" s="3">
        <f t="shared" si="20"/>
        <v>82.6</v>
      </c>
      <c r="AL63" s="3">
        <f>(AK63/100)*'Data &amp; ANOVA'!$S$7</f>
        <v>0.18807091945860996</v>
      </c>
      <c r="AM63" s="3">
        <f>'Data &amp; ANOVA'!$S$7-AL63</f>
        <v>3.9617845019126074E-2</v>
      </c>
      <c r="AN63" s="3">
        <f t="shared" si="21"/>
        <v>1.7466979770969349</v>
      </c>
      <c r="AO63" s="25"/>
      <c r="AP63" s="25"/>
      <c r="AQ63" s="25"/>
      <c r="AR63" s="25"/>
    </row>
    <row r="64" spans="2:44" x14ac:dyDescent="0.25">
      <c r="B64" s="20">
        <f t="shared" si="10"/>
        <v>8.2608695652173907</v>
      </c>
      <c r="C64" s="20"/>
      <c r="D64" s="20"/>
      <c r="E64" s="20">
        <f t="shared" si="11"/>
        <v>32.9</v>
      </c>
      <c r="F64" s="20">
        <f>(E64/100)*'Data &amp; ANOVA'!$S$7</f>
        <v>7.4909603513175146E-2</v>
      </c>
      <c r="G64" s="20">
        <f>'Data &amp; ANOVA'!$S$7-F64</f>
        <v>0.1527791609645609</v>
      </c>
      <c r="H64" s="20">
        <f t="shared" si="12"/>
        <v>0.3969841393397821</v>
      </c>
      <c r="I64" s="25"/>
      <c r="J64" s="20">
        <f t="shared" si="13"/>
        <v>8</v>
      </c>
      <c r="K64" s="20"/>
      <c r="L64" s="20"/>
      <c r="M64" s="20">
        <f t="shared" si="14"/>
        <v>59.8</v>
      </c>
      <c r="N64" s="20">
        <f>(M64/100)*'Data &amp; ANOVA'!$S$7</f>
        <v>0.13615788115768615</v>
      </c>
      <c r="O64" s="20">
        <f>'Data &amp; ANOVA'!$S$7-N64</f>
        <v>9.1530883320049883E-2</v>
      </c>
      <c r="P64" s="20">
        <f t="shared" si="22"/>
        <v>0.90930118769244295</v>
      </c>
      <c r="Q64" s="25"/>
      <c r="R64" s="20">
        <f t="shared" si="15"/>
        <v>8</v>
      </c>
      <c r="S64" s="20"/>
      <c r="T64" s="20"/>
      <c r="U64" s="20">
        <f t="shared" si="16"/>
        <v>77.2</v>
      </c>
      <c r="V64" s="20">
        <f>(U64/100)*'Data &amp; ANOVA'!$S$7</f>
        <v>0.17577572617681222</v>
      </c>
      <c r="W64" s="20">
        <f>'Data &amp; ANOVA'!$S$7-V64</f>
        <v>5.1913038300923808E-2</v>
      </c>
      <c r="X64" s="20">
        <f t="shared" si="23"/>
        <v>1.4764076473570233</v>
      </c>
      <c r="Y64" s="25"/>
      <c r="Z64" s="3">
        <f t="shared" si="17"/>
        <v>8</v>
      </c>
      <c r="AA64" s="3"/>
      <c r="AB64" s="3"/>
      <c r="AC64" s="3">
        <f t="shared" si="18"/>
        <v>90.5</v>
      </c>
      <c r="AD64" s="3">
        <f>(AC64/100)*'Data &amp; ANOVA'!$S$7</f>
        <v>0.20605833185235112</v>
      </c>
      <c r="AE64" s="3">
        <f>'Data &amp; ANOVA'!$S$7-AD64</f>
        <v>2.1630432625384916E-2</v>
      </c>
      <c r="AF64" s="3">
        <f t="shared" si="24"/>
        <v>2.3518763847109234</v>
      </c>
      <c r="AG64" s="25"/>
      <c r="AH64" s="3">
        <f t="shared" si="19"/>
        <v>8</v>
      </c>
      <c r="AI64" s="3"/>
      <c r="AJ64" s="3"/>
      <c r="AK64" s="3">
        <f t="shared" si="20"/>
        <v>92.8</v>
      </c>
      <c r="AL64" s="3">
        <f>(AK64/100)*'Data &amp; ANOVA'!$S$7</f>
        <v>0.21129517343533902</v>
      </c>
      <c r="AM64" s="3">
        <f>'Data &amp; ANOVA'!$S$7-AL64</f>
        <v>1.6393591042397015E-2</v>
      </c>
      <c r="AN64" s="3">
        <f t="shared" si="21"/>
        <v>2.6290871572954075</v>
      </c>
      <c r="AO64" s="25"/>
      <c r="AP64" s="25"/>
      <c r="AQ64" s="25"/>
      <c r="AR64" s="25"/>
    </row>
    <row r="65" spans="2:44" x14ac:dyDescent="0.25">
      <c r="B65" s="20">
        <f t="shared" si="10"/>
        <v>9.2934782608695645</v>
      </c>
      <c r="C65" s="20"/>
      <c r="D65" s="20"/>
      <c r="E65" s="20">
        <f t="shared" si="11"/>
        <v>39.799999999999997</v>
      </c>
      <c r="F65" s="20">
        <f>(E65/100)*'Data &amp; ANOVA'!$S$7</f>
        <v>9.062012826213893E-2</v>
      </c>
      <c r="G65" s="20">
        <f>'Data &amp; ANOVA'!$S$7-F65</f>
        <v>0.13706863621559712</v>
      </c>
      <c r="H65" s="20">
        <f t="shared" si="12"/>
        <v>0.50549583100264273</v>
      </c>
      <c r="I65" s="25"/>
      <c r="J65" s="20">
        <f t="shared" si="13"/>
        <v>9</v>
      </c>
      <c r="K65" s="20"/>
      <c r="L65" s="20"/>
      <c r="M65" s="20">
        <f t="shared" si="14"/>
        <v>69.3</v>
      </c>
      <c r="N65" s="20">
        <f>(M65/100)*'Data &amp; ANOVA'!$S$7</f>
        <v>0.15778831378307107</v>
      </c>
      <c r="O65" s="20">
        <f>'Data &amp; ANOVA'!$S$7-N65</f>
        <v>6.9900450694664967E-2</v>
      </c>
      <c r="P65" s="20">
        <f t="shared" si="22"/>
        <v>1.1789055287242667</v>
      </c>
      <c r="Q65" s="25"/>
      <c r="R65" s="3">
        <f t="shared" si="15"/>
        <v>9</v>
      </c>
      <c r="S65" s="3"/>
      <c r="T65" s="3"/>
      <c r="U65" s="3">
        <f t="shared" si="16"/>
        <v>86.1</v>
      </c>
      <c r="V65" s="3">
        <f>(U65/100)*'Data &amp; ANOVA'!$S$7</f>
        <v>0.19604002621533073</v>
      </c>
      <c r="W65" s="3">
        <f>'Data &amp; ANOVA'!$S$7-V65</f>
        <v>3.1648738262405302E-2</v>
      </c>
      <c r="X65" s="3">
        <f t="shared" si="23"/>
        <v>1.9712793431807725</v>
      </c>
      <c r="Y65" s="25"/>
      <c r="Z65" s="3">
        <f t="shared" si="17"/>
        <v>9</v>
      </c>
      <c r="AA65" s="3"/>
      <c r="AB65" s="3"/>
      <c r="AC65" s="3">
        <f t="shared" si="18"/>
        <v>98.9</v>
      </c>
      <c r="AD65" s="3">
        <f>(AC65/100)*'Data &amp; ANOVA'!$S$7</f>
        <v>0.22518418806848095</v>
      </c>
      <c r="AE65" s="3">
        <f>'Data &amp; ANOVA'!$S$7-AD65</f>
        <v>2.5045764092550826E-3</v>
      </c>
      <c r="AF65" s="3">
        <f t="shared" si="24"/>
        <v>4.5078580035130988</v>
      </c>
      <c r="AG65" s="25"/>
      <c r="AH65" s="28">
        <f t="shared" si="19"/>
        <v>9</v>
      </c>
      <c r="AI65" s="28"/>
      <c r="AJ65" s="28"/>
      <c r="AK65" s="28">
        <f t="shared" si="20"/>
        <v>100</v>
      </c>
      <c r="AL65" s="28">
        <f>(AK65/100)*'Data &amp; ANOVA'!$S$7</f>
        <v>0.22768876447773603</v>
      </c>
      <c r="AM65" s="28">
        <f>'Data &amp; ANOVA'!$S$7-AL65</f>
        <v>0</v>
      </c>
      <c r="AN65" s="28" t="e">
        <f t="shared" si="21"/>
        <v>#DIV/0!</v>
      </c>
      <c r="AO65" s="25"/>
      <c r="AP65" s="25"/>
      <c r="AQ65" s="25"/>
      <c r="AR65" s="25"/>
    </row>
    <row r="66" spans="2:44" x14ac:dyDescent="0.25">
      <c r="B66" s="20">
        <f t="shared" si="10"/>
        <v>10.326086956521738</v>
      </c>
      <c r="C66" s="20"/>
      <c r="D66" s="20"/>
      <c r="E66" s="20">
        <f t="shared" si="11"/>
        <v>46.2</v>
      </c>
      <c r="F66" s="20">
        <f>(E66/100)*'Data &amp; ANOVA'!$S$7</f>
        <v>0.10519220918871405</v>
      </c>
      <c r="G66" s="20">
        <f>'Data &amp; ANOVA'!$S$7-F66</f>
        <v>0.12249655528902198</v>
      </c>
      <c r="H66" s="20">
        <f t="shared" si="12"/>
        <v>0.61789471614967961</v>
      </c>
      <c r="I66" s="25"/>
      <c r="J66" s="20">
        <f t="shared" si="13"/>
        <v>10</v>
      </c>
      <c r="K66" s="20"/>
      <c r="L66" s="20"/>
      <c r="M66" s="20">
        <f t="shared" si="14"/>
        <v>77.400000000000006</v>
      </c>
      <c r="N66" s="20">
        <f>(M66/100)*'Data &amp; ANOVA'!$S$7</f>
        <v>0.17623110370576769</v>
      </c>
      <c r="O66" s="20">
        <f>'Data &amp; ANOVA'!$S$7-N66</f>
        <v>5.1457660771968339E-2</v>
      </c>
      <c r="P66" s="20">
        <f t="shared" si="22"/>
        <v>1.4852182770391782</v>
      </c>
      <c r="Q66" s="25"/>
      <c r="R66" s="3">
        <f t="shared" si="15"/>
        <v>10</v>
      </c>
      <c r="S66" s="3"/>
      <c r="T66" s="3"/>
      <c r="U66" s="3">
        <f t="shared" si="16"/>
        <v>94.6</v>
      </c>
      <c r="V66" s="3">
        <f>(U66/100)*'Data &amp; ANOVA'!$S$7</f>
        <v>0.21539357119593827</v>
      </c>
      <c r="W66" s="3">
        <f>'Data &amp; ANOVA'!$S$7-V66</f>
        <v>1.2295193281797762E-2</v>
      </c>
      <c r="X66" s="3">
        <f t="shared" si="23"/>
        <v>2.9167692297471883</v>
      </c>
      <c r="Y66" s="25"/>
      <c r="Z66" s="28">
        <f t="shared" si="17"/>
        <v>10</v>
      </c>
      <c r="AA66" s="28"/>
      <c r="AB66" s="28"/>
      <c r="AC66" s="28">
        <f t="shared" si="18"/>
        <v>100</v>
      </c>
      <c r="AD66" s="28">
        <f>(AC66/100)*'Data &amp; ANOVA'!$S$7</f>
        <v>0.22768876447773603</v>
      </c>
      <c r="AE66" s="28">
        <f>'Data &amp; ANOVA'!$S$7-AD66</f>
        <v>0</v>
      </c>
      <c r="AF66" s="28" t="e">
        <f t="shared" si="24"/>
        <v>#DIV/0!</v>
      </c>
      <c r="AG66" s="25"/>
      <c r="AH66" s="17"/>
      <c r="AI66" s="17"/>
      <c r="AJ66" s="17"/>
      <c r="AK66" s="17"/>
      <c r="AL66" s="17"/>
      <c r="AM66" s="17"/>
      <c r="AN66" s="17"/>
      <c r="AO66" s="25"/>
      <c r="AP66" s="25"/>
      <c r="AQ66" s="25"/>
      <c r="AR66" s="25"/>
    </row>
    <row r="67" spans="2:44" x14ac:dyDescent="0.25">
      <c r="B67" s="20">
        <f t="shared" si="10"/>
        <v>11.358695652173912</v>
      </c>
      <c r="C67" s="20"/>
      <c r="D67" s="20"/>
      <c r="E67" s="20">
        <f t="shared" si="11"/>
        <v>52.9</v>
      </c>
      <c r="F67" s="20">
        <f>(E67/100)*'Data &amp; ANOVA'!$S$7</f>
        <v>0.12044735640872237</v>
      </c>
      <c r="G67" s="20">
        <f>'Data &amp; ANOVA'!$S$7-F67</f>
        <v>0.10724140806901367</v>
      </c>
      <c r="H67" s="20">
        <f t="shared" si="12"/>
        <v>0.75089518229504626</v>
      </c>
      <c r="I67" s="25"/>
      <c r="J67" s="3">
        <f t="shared" si="13"/>
        <v>11</v>
      </c>
      <c r="K67" s="3"/>
      <c r="L67" s="3"/>
      <c r="M67" s="3">
        <f t="shared" si="14"/>
        <v>84.6</v>
      </c>
      <c r="N67" s="3">
        <f>(M67/100)*'Data &amp; ANOVA'!$S$7</f>
        <v>0.19262469474816468</v>
      </c>
      <c r="O67" s="3">
        <f>'Data &amp; ANOVA'!$S$7-N67</f>
        <v>3.5064069729571351E-2</v>
      </c>
      <c r="P67" s="3">
        <f t="shared" si="22"/>
        <v>1.8688006738978349</v>
      </c>
      <c r="Q67" s="25"/>
      <c r="R67" s="28">
        <f t="shared" si="15"/>
        <v>11</v>
      </c>
      <c r="S67" s="28"/>
      <c r="T67" s="28"/>
      <c r="U67" s="28">
        <f t="shared" si="16"/>
        <v>100</v>
      </c>
      <c r="V67" s="28">
        <f>(U67/100)*'Data &amp; ANOVA'!$S$7</f>
        <v>0.22768876447773603</v>
      </c>
      <c r="W67" s="28">
        <f>'Data &amp; ANOVA'!$S$7-V67</f>
        <v>0</v>
      </c>
      <c r="X67" s="28" t="e">
        <f t="shared" si="23"/>
        <v>#DIV/0!</v>
      </c>
      <c r="Y67" s="25"/>
      <c r="Z67" s="17"/>
      <c r="AA67" s="17"/>
      <c r="AB67" s="17"/>
      <c r="AC67" s="17"/>
      <c r="AD67" s="17"/>
      <c r="AE67" s="17"/>
      <c r="AF67" s="17"/>
      <c r="AG67" s="25"/>
      <c r="AH67" s="17"/>
      <c r="AI67" s="17"/>
      <c r="AJ67" s="17"/>
      <c r="AK67" s="17"/>
      <c r="AL67" s="17"/>
      <c r="AM67" s="17"/>
      <c r="AN67" s="17"/>
      <c r="AO67" s="25"/>
      <c r="AP67" s="25"/>
      <c r="AQ67" s="25"/>
      <c r="AR67" s="25"/>
    </row>
    <row r="68" spans="2:44" x14ac:dyDescent="0.25">
      <c r="B68" s="20">
        <f t="shared" si="10"/>
        <v>12.391304347826086</v>
      </c>
      <c r="C68" s="20"/>
      <c r="D68" s="20"/>
      <c r="E68" s="20">
        <f t="shared" si="11"/>
        <v>58.3</v>
      </c>
      <c r="F68" s="20">
        <f>(E68/100)*'Data &amp; ANOVA'!$S$7</f>
        <v>0.1327425496905201</v>
      </c>
      <c r="G68" s="20">
        <f>'Data &amp; ANOVA'!$S$7-F68</f>
        <v>9.4946214787215932E-2</v>
      </c>
      <c r="H68" s="20">
        <f t="shared" si="12"/>
        <v>0.87266705451266247</v>
      </c>
      <c r="I68" s="25"/>
      <c r="J68" s="3">
        <f t="shared" si="13"/>
        <v>12</v>
      </c>
      <c r="K68" s="3"/>
      <c r="L68" s="3"/>
      <c r="M68" s="3">
        <f t="shared" si="14"/>
        <v>91.5</v>
      </c>
      <c r="N68" s="3">
        <f>(M68/100)*'Data &amp; ANOVA'!$S$7</f>
        <v>0.20833521949712847</v>
      </c>
      <c r="O68" s="3">
        <f>'Data &amp; ANOVA'!$S$7-N68</f>
        <v>1.9353544980607568E-2</v>
      </c>
      <c r="P68" s="3">
        <f t="shared" si="22"/>
        <v>2.4631020198211475</v>
      </c>
      <c r="Q68" s="25"/>
      <c r="R68" s="17"/>
      <c r="S68" s="17"/>
      <c r="T68" s="17"/>
      <c r="U68" s="17"/>
      <c r="V68" s="17"/>
      <c r="W68" s="17"/>
      <c r="X68" s="17"/>
      <c r="Y68" s="25"/>
      <c r="Z68" s="17"/>
      <c r="AA68" s="17"/>
      <c r="AB68" s="17"/>
      <c r="AC68" s="17"/>
      <c r="AD68" s="17"/>
      <c r="AE68" s="17"/>
      <c r="AF68" s="17"/>
      <c r="AG68" s="25"/>
      <c r="AH68" s="17"/>
      <c r="AI68" s="17"/>
      <c r="AJ68" s="17"/>
      <c r="AK68" s="17"/>
      <c r="AL68" s="17"/>
      <c r="AM68" s="17"/>
      <c r="AN68" s="17"/>
      <c r="AO68" s="25"/>
      <c r="AP68" s="25"/>
      <c r="AQ68" s="25"/>
      <c r="AR68" s="25"/>
    </row>
    <row r="69" spans="2:44" x14ac:dyDescent="0.25">
      <c r="B69" s="20">
        <f t="shared" si="10"/>
        <v>13.42391304347826</v>
      </c>
      <c r="C69" s="20"/>
      <c r="D69" s="20"/>
      <c r="E69" s="20">
        <f t="shared" si="11"/>
        <v>64.7</v>
      </c>
      <c r="F69" s="20">
        <f>(E69/100)*'Data &amp; ANOVA'!$S$7</f>
        <v>0.14731463061709521</v>
      </c>
      <c r="G69" s="20">
        <f>'Data &amp; ANOVA'!$S$7-F69</f>
        <v>8.0374133860640823E-2</v>
      </c>
      <c r="H69" s="20">
        <f t="shared" si="12"/>
        <v>1.0392852193781672</v>
      </c>
      <c r="I69" s="25"/>
      <c r="J69" s="3">
        <f t="shared" si="13"/>
        <v>13</v>
      </c>
      <c r="K69" s="3"/>
      <c r="L69" s="3"/>
      <c r="M69" s="3">
        <f t="shared" si="14"/>
        <v>96.9</v>
      </c>
      <c r="N69" s="3">
        <f>(M69/100)*'Data &amp; ANOVA'!$S$7</f>
        <v>0.22063041277892623</v>
      </c>
      <c r="O69" s="3">
        <f>'Data &amp; ANOVA'!$S$7-N69</f>
        <v>7.0583516988098061E-3</v>
      </c>
      <c r="P69" s="3">
        <f t="shared" si="22"/>
        <v>3.4717660718263192</v>
      </c>
      <c r="Q69" s="25"/>
      <c r="R69" s="17"/>
      <c r="S69" s="17"/>
      <c r="T69" s="17"/>
      <c r="U69" s="17"/>
      <c r="V69" s="17"/>
      <c r="W69" s="17"/>
      <c r="X69" s="17"/>
      <c r="Y69" s="25"/>
      <c r="Z69" s="17"/>
      <c r="AA69" s="17"/>
      <c r="AB69" s="17"/>
      <c r="AC69" s="17"/>
      <c r="AD69" s="17"/>
      <c r="AE69" s="17"/>
      <c r="AF69" s="17"/>
      <c r="AG69" s="25"/>
      <c r="AH69" s="17"/>
      <c r="AI69" s="17"/>
      <c r="AJ69" s="17"/>
      <c r="AK69" s="17"/>
      <c r="AL69" s="17"/>
      <c r="AM69" s="17"/>
      <c r="AN69" s="17"/>
      <c r="AO69" s="25"/>
      <c r="AP69" s="25"/>
      <c r="AQ69" s="25"/>
      <c r="AR69" s="25"/>
    </row>
    <row r="70" spans="2:44" x14ac:dyDescent="0.25">
      <c r="B70" s="20">
        <f t="shared" si="10"/>
        <v>14.456521739130434</v>
      </c>
      <c r="C70" s="20"/>
      <c r="D70" s="20"/>
      <c r="E70" s="20">
        <f t="shared" si="11"/>
        <v>70.3</v>
      </c>
      <c r="F70" s="20">
        <f>(E70/100)*'Data &amp; ANOVA'!$S$7</f>
        <v>0.16006520142784841</v>
      </c>
      <c r="G70" s="20">
        <f>'Data &amp; ANOVA'!$S$7-F70</f>
        <v>6.7623563049887619E-2</v>
      </c>
      <c r="H70" s="20">
        <f t="shared" si="12"/>
        <v>1.2120211375087642</v>
      </c>
      <c r="I70" s="25"/>
      <c r="J70" s="28">
        <f t="shared" si="13"/>
        <v>14</v>
      </c>
      <c r="K70" s="28"/>
      <c r="L70" s="28"/>
      <c r="M70" s="28">
        <f t="shared" si="14"/>
        <v>100</v>
      </c>
      <c r="N70" s="28">
        <f>(M70/100)*'Data &amp; ANOVA'!$S$7</f>
        <v>0.22768876447773603</v>
      </c>
      <c r="O70" s="28">
        <f>'Data &amp; ANOVA'!$S$7-N70</f>
        <v>0</v>
      </c>
      <c r="P70" s="28" t="e">
        <f t="shared" si="22"/>
        <v>#DIV/0!</v>
      </c>
      <c r="Q70" s="25"/>
      <c r="R70" s="17"/>
      <c r="S70" s="17"/>
      <c r="T70" s="17"/>
      <c r="U70" s="17"/>
      <c r="V70" s="17"/>
      <c r="W70" s="17"/>
      <c r="X70" s="17"/>
      <c r="Y70" s="25"/>
      <c r="Z70" s="17"/>
      <c r="AA70" s="17"/>
      <c r="AB70" s="17"/>
      <c r="AC70" s="17"/>
      <c r="AD70" s="17"/>
      <c r="AE70" s="17"/>
      <c r="AF70" s="17"/>
      <c r="AG70" s="25"/>
      <c r="AH70" s="17"/>
      <c r="AI70" s="17"/>
      <c r="AJ70" s="17"/>
      <c r="AK70" s="17"/>
      <c r="AL70" s="17"/>
      <c r="AM70" s="17"/>
      <c r="AN70" s="17"/>
      <c r="AO70" s="25"/>
      <c r="AP70" s="25"/>
      <c r="AQ70" s="25"/>
      <c r="AR70" s="25"/>
    </row>
    <row r="71" spans="2:44" x14ac:dyDescent="0.25">
      <c r="B71" s="20">
        <f t="shared" si="10"/>
        <v>15.489130434782608</v>
      </c>
      <c r="C71" s="20"/>
      <c r="D71" s="20"/>
      <c r="E71" s="20">
        <f t="shared" si="11"/>
        <v>74.900000000000006</v>
      </c>
      <c r="F71" s="20">
        <f>(E71/100)*'Data &amp; ANOVA'!$S$7</f>
        <v>0.17053888459382432</v>
      </c>
      <c r="G71" s="20">
        <f>'Data &amp; ANOVA'!$S$7-F71</f>
        <v>5.7149879883911708E-2</v>
      </c>
      <c r="H71" s="20">
        <f t="shared" si="12"/>
        <v>1.3803003371796807</v>
      </c>
      <c r="I71" s="25"/>
      <c r="J71" s="17"/>
      <c r="K71" s="17"/>
      <c r="L71" s="17"/>
      <c r="M71" s="17"/>
      <c r="N71" s="17"/>
      <c r="O71" s="17"/>
      <c r="P71" s="17"/>
      <c r="Q71" s="25"/>
      <c r="R71" s="17"/>
      <c r="S71" s="17"/>
      <c r="T71" s="17"/>
      <c r="U71" s="17"/>
      <c r="V71" s="17"/>
      <c r="W71" s="17"/>
      <c r="X71" s="17"/>
      <c r="Y71" s="25"/>
      <c r="Z71" s="17"/>
      <c r="AA71" s="17"/>
      <c r="AB71" s="17"/>
      <c r="AC71" s="17"/>
      <c r="AD71" s="17"/>
      <c r="AE71" s="17"/>
      <c r="AF71" s="17"/>
      <c r="AG71" s="25"/>
      <c r="AH71" s="17"/>
      <c r="AI71" s="17"/>
      <c r="AJ71" s="17"/>
      <c r="AK71" s="17"/>
      <c r="AL71" s="17"/>
      <c r="AM71" s="17"/>
      <c r="AN71" s="17"/>
      <c r="AO71" s="25"/>
      <c r="AP71" s="25"/>
      <c r="AQ71" s="25"/>
      <c r="AR71" s="25"/>
    </row>
    <row r="72" spans="2:44" x14ac:dyDescent="0.25">
      <c r="B72" s="20">
        <f t="shared" si="10"/>
        <v>16.521739130434781</v>
      </c>
      <c r="C72" s="20"/>
      <c r="D72" s="20"/>
      <c r="E72" s="20">
        <f t="shared" si="11"/>
        <v>79.5</v>
      </c>
      <c r="F72" s="20">
        <f>(E72/100)*'Data &amp; ANOVA'!$S$7</f>
        <v>0.18101256775980015</v>
      </c>
      <c r="G72" s="20">
        <f>'Data &amp; ANOVA'!$S$7-F72</f>
        <v>4.6676196717935881E-2</v>
      </c>
      <c r="H72" s="20">
        <f t="shared" si="12"/>
        <v>1.582743297173056</v>
      </c>
      <c r="I72" s="25"/>
      <c r="J72" s="17"/>
      <c r="K72" s="17"/>
      <c r="L72" s="17"/>
      <c r="M72" s="17"/>
      <c r="N72" s="17"/>
      <c r="O72" s="17"/>
      <c r="P72" s="17"/>
      <c r="Q72" s="25"/>
      <c r="R72" s="17"/>
      <c r="S72" s="17"/>
      <c r="T72" s="17"/>
      <c r="U72" s="17"/>
      <c r="V72" s="17"/>
      <c r="W72" s="17"/>
      <c r="X72" s="17"/>
      <c r="Y72" s="25"/>
      <c r="Z72" s="17"/>
      <c r="AA72" s="17"/>
      <c r="AB72" s="17"/>
      <c r="AC72" s="17"/>
      <c r="AD72" s="17"/>
      <c r="AE72" s="17"/>
      <c r="AF72" s="17"/>
      <c r="AG72" s="25"/>
      <c r="AH72" s="17"/>
      <c r="AI72" s="17"/>
      <c r="AJ72" s="17"/>
      <c r="AK72" s="17"/>
      <c r="AL72" s="17"/>
      <c r="AM72" s="17"/>
      <c r="AN72" s="17"/>
      <c r="AO72" s="25"/>
      <c r="AP72" s="25"/>
      <c r="AQ72" s="25"/>
      <c r="AR72" s="25"/>
    </row>
    <row r="73" spans="2:44" x14ac:dyDescent="0.25">
      <c r="B73" s="3">
        <f t="shared" si="10"/>
        <v>17.554347826086953</v>
      </c>
      <c r="C73" s="3"/>
      <c r="D73" s="3"/>
      <c r="E73" s="3">
        <f t="shared" si="11"/>
        <v>83.8</v>
      </c>
      <c r="F73" s="3">
        <f>(E73/100)*'Data &amp; ANOVA'!$S$7</f>
        <v>0.19080318463234278</v>
      </c>
      <c r="G73" s="3">
        <f>'Data &amp; ANOVA'!$S$7-F73</f>
        <v>3.6885579845393257E-2</v>
      </c>
      <c r="H73" s="3">
        <f t="shared" si="12"/>
        <v>1.8181569410790794</v>
      </c>
      <c r="I73" s="25"/>
      <c r="J73" s="17"/>
      <c r="K73" s="17"/>
      <c r="L73" s="17"/>
      <c r="M73" s="17"/>
      <c r="N73" s="17"/>
      <c r="O73" s="17"/>
      <c r="P73" s="17"/>
      <c r="Q73" s="25"/>
      <c r="R73" s="17"/>
      <c r="S73" s="17"/>
      <c r="T73" s="17"/>
      <c r="U73" s="17"/>
      <c r="V73" s="17"/>
      <c r="W73" s="17"/>
      <c r="X73" s="17"/>
      <c r="Y73" s="25"/>
      <c r="Z73" s="17"/>
      <c r="AA73" s="17"/>
      <c r="AB73" s="17"/>
      <c r="AC73" s="17"/>
      <c r="AD73" s="17"/>
      <c r="AE73" s="17"/>
      <c r="AF73" s="17"/>
      <c r="AG73" s="25"/>
      <c r="AH73" s="17"/>
      <c r="AI73" s="17"/>
      <c r="AJ73" s="17"/>
      <c r="AK73" s="17"/>
      <c r="AL73" s="17"/>
      <c r="AM73" s="17"/>
      <c r="AN73" s="17"/>
      <c r="AO73" s="25"/>
      <c r="AP73" s="25"/>
      <c r="AQ73" s="25"/>
      <c r="AR73" s="25"/>
    </row>
    <row r="74" spans="2:44" x14ac:dyDescent="0.25">
      <c r="B74" s="3">
        <f t="shared" si="10"/>
        <v>18.586956521739129</v>
      </c>
      <c r="C74" s="3"/>
      <c r="D74" s="3"/>
      <c r="E74" s="3">
        <f t="shared" si="11"/>
        <v>87.7</v>
      </c>
      <c r="F74" s="3">
        <f>(E74/100)*'Data &amp; ANOVA'!$S$7</f>
        <v>0.19968304644697449</v>
      </c>
      <c r="G74" s="3">
        <f>'Data &amp; ANOVA'!$S$7-F74</f>
        <v>2.8005718030761545E-2</v>
      </c>
      <c r="H74" s="3">
        <f t="shared" si="12"/>
        <v>2.0935689209390458</v>
      </c>
      <c r="I74" s="25"/>
      <c r="J74" s="17"/>
      <c r="K74" s="17"/>
      <c r="L74" s="17"/>
      <c r="M74" s="17"/>
      <c r="N74" s="17"/>
      <c r="O74" s="17"/>
      <c r="P74" s="17"/>
      <c r="Q74" s="25"/>
      <c r="R74" s="17"/>
      <c r="S74" s="17"/>
      <c r="T74" s="17"/>
      <c r="U74" s="17"/>
      <c r="V74" s="17"/>
      <c r="W74" s="17"/>
      <c r="X74" s="17"/>
      <c r="Y74" s="25"/>
      <c r="Z74" s="17"/>
      <c r="AA74" s="17"/>
      <c r="AB74" s="17"/>
      <c r="AC74" s="17"/>
      <c r="AD74" s="17"/>
      <c r="AE74" s="17"/>
      <c r="AF74" s="17"/>
      <c r="AG74" s="25"/>
      <c r="AH74" s="17"/>
      <c r="AI74" s="17"/>
      <c r="AJ74" s="17"/>
      <c r="AK74" s="17"/>
      <c r="AL74" s="17"/>
      <c r="AM74" s="17"/>
      <c r="AN74" s="17"/>
      <c r="AO74" s="25"/>
      <c r="AP74" s="25"/>
      <c r="AQ74" s="25"/>
      <c r="AR74" s="25"/>
    </row>
    <row r="75" spans="2:44" x14ac:dyDescent="0.25">
      <c r="B75" s="3">
        <f t="shared" si="10"/>
        <v>19.619565217391305</v>
      </c>
      <c r="C75" s="3"/>
      <c r="D75" s="3"/>
      <c r="E75" s="3">
        <f t="shared" si="11"/>
        <v>91.5</v>
      </c>
      <c r="F75" s="3">
        <f>(E75/100)*'Data &amp; ANOVA'!$S$7</f>
        <v>0.20833521949712847</v>
      </c>
      <c r="G75" s="3">
        <f>'Data &amp; ANOVA'!$S$7-F75</f>
        <v>1.9353544980607568E-2</v>
      </c>
      <c r="H75" s="3">
        <f t="shared" si="12"/>
        <v>2.4631020198211475</v>
      </c>
      <c r="I75" s="25"/>
      <c r="J75" s="17"/>
      <c r="K75" s="17"/>
      <c r="L75" s="17"/>
      <c r="M75" s="17"/>
      <c r="N75" s="17"/>
      <c r="O75" s="17"/>
      <c r="P75" s="17"/>
      <c r="Q75" s="25"/>
      <c r="R75" s="17"/>
      <c r="S75" s="17"/>
      <c r="T75" s="17"/>
      <c r="U75" s="17"/>
      <c r="V75" s="17"/>
      <c r="W75" s="17"/>
      <c r="X75" s="17"/>
      <c r="Y75" s="25"/>
      <c r="Z75" s="17"/>
      <c r="AA75" s="17"/>
      <c r="AB75" s="17"/>
      <c r="AC75" s="17"/>
      <c r="AD75" s="17"/>
      <c r="AE75" s="17"/>
      <c r="AF75" s="17"/>
      <c r="AG75" s="25"/>
      <c r="AH75" s="17"/>
      <c r="AI75" s="17"/>
      <c r="AJ75" s="17"/>
      <c r="AK75" s="17"/>
      <c r="AL75" s="17"/>
      <c r="AM75" s="17"/>
      <c r="AN75" s="17"/>
      <c r="AO75" s="25"/>
      <c r="AP75" s="25"/>
      <c r="AQ75" s="25"/>
      <c r="AR75" s="25"/>
    </row>
    <row r="76" spans="2:44" x14ac:dyDescent="0.25">
      <c r="B76" s="3">
        <f t="shared" si="10"/>
        <v>20.652173913043477</v>
      </c>
      <c r="C76" s="3"/>
      <c r="D76" s="3"/>
      <c r="E76" s="3">
        <f t="shared" si="11"/>
        <v>94.8</v>
      </c>
      <c r="F76" s="3">
        <f>(E76/100)*'Data &amp; ANOVA'!$S$7</f>
        <v>0.21584894872489374</v>
      </c>
      <c r="G76" s="3">
        <f>'Data &amp; ANOVA'!$S$7-F76</f>
        <v>1.1839815752842292E-2</v>
      </c>
      <c r="H76" s="3">
        <f t="shared" si="12"/>
        <v>2.9545095577300349</v>
      </c>
      <c r="I76" s="25"/>
      <c r="J76" s="17"/>
      <c r="K76" s="17"/>
      <c r="L76" s="17"/>
      <c r="M76" s="17"/>
      <c r="N76" s="17"/>
      <c r="O76" s="17"/>
      <c r="P76" s="17"/>
      <c r="Q76" s="25"/>
      <c r="R76" s="17"/>
      <c r="S76" s="17"/>
      <c r="T76" s="17"/>
      <c r="U76" s="17"/>
      <c r="V76" s="17"/>
      <c r="W76" s="17"/>
      <c r="X76" s="17"/>
      <c r="Y76" s="25"/>
      <c r="Z76" s="17"/>
      <c r="AA76" s="17"/>
      <c r="AB76" s="17"/>
      <c r="AC76" s="17"/>
      <c r="AD76" s="17"/>
      <c r="AE76" s="17"/>
      <c r="AF76" s="17"/>
      <c r="AG76" s="25"/>
      <c r="AH76" s="17"/>
      <c r="AI76" s="17"/>
      <c r="AJ76" s="17"/>
      <c r="AK76" s="17"/>
      <c r="AL76" s="17"/>
      <c r="AM76" s="17"/>
      <c r="AN76" s="17"/>
      <c r="AO76" s="25"/>
      <c r="AP76" s="25"/>
      <c r="AQ76" s="25"/>
      <c r="AR76" s="25"/>
    </row>
    <row r="77" spans="2:44" x14ac:dyDescent="0.25">
      <c r="B77" s="3">
        <f t="shared" si="10"/>
        <v>21.684782608695649</v>
      </c>
      <c r="C77" s="3"/>
      <c r="D77" s="3"/>
      <c r="E77" s="3">
        <f t="shared" si="11"/>
        <v>97.6</v>
      </c>
      <c r="F77" s="3">
        <f>(E77/100)*'Data &amp; ANOVA'!$S$7</f>
        <v>0.22222423413027037</v>
      </c>
      <c r="G77" s="3">
        <f>'Data &amp; ANOVA'!$S$7-F77</f>
        <v>5.4645303474656626E-3</v>
      </c>
      <c r="H77" s="3">
        <f t="shared" si="12"/>
        <v>3.7276994459635189</v>
      </c>
      <c r="I77" s="25"/>
      <c r="J77" s="17"/>
      <c r="K77" s="17"/>
      <c r="L77" s="17"/>
      <c r="M77" s="17"/>
      <c r="N77" s="17"/>
      <c r="O77" s="17"/>
      <c r="P77" s="17"/>
      <c r="Q77" s="25"/>
      <c r="R77" s="17"/>
      <c r="S77" s="17"/>
      <c r="T77" s="17"/>
      <c r="U77" s="17"/>
      <c r="V77" s="17"/>
      <c r="W77" s="17"/>
      <c r="X77" s="17"/>
      <c r="Y77" s="25"/>
      <c r="Z77" s="17"/>
      <c r="AA77" s="17"/>
      <c r="AB77" s="17"/>
      <c r="AC77" s="17"/>
      <c r="AD77" s="17"/>
      <c r="AE77" s="17"/>
      <c r="AF77" s="17"/>
      <c r="AG77" s="25"/>
      <c r="AH77" s="17"/>
      <c r="AI77" s="17"/>
      <c r="AJ77" s="17"/>
      <c r="AK77" s="17"/>
      <c r="AL77" s="17"/>
      <c r="AM77" s="17"/>
      <c r="AN77" s="17"/>
      <c r="AO77" s="25"/>
      <c r="AP77" s="25"/>
      <c r="AQ77" s="25"/>
      <c r="AR77" s="25"/>
    </row>
    <row r="78" spans="2:44" x14ac:dyDescent="0.25">
      <c r="B78" s="3">
        <f t="shared" si="10"/>
        <v>22.717391304347824</v>
      </c>
      <c r="C78" s="3"/>
      <c r="D78" s="3"/>
      <c r="E78" s="3">
        <f t="shared" si="11"/>
        <v>100</v>
      </c>
      <c r="F78" s="3">
        <f>(E78/100)*'Data &amp; ANOVA'!$S$7</f>
        <v>0.22768876447773603</v>
      </c>
      <c r="G78" s="3">
        <f>'Data &amp; ANOVA'!$S$7-F78</f>
        <v>0</v>
      </c>
      <c r="H78" s="3" t="e">
        <f t="shared" si="12"/>
        <v>#DIV/0!</v>
      </c>
      <c r="I78" s="25"/>
      <c r="J78" s="17"/>
      <c r="K78" s="17"/>
      <c r="L78" s="17"/>
      <c r="M78" s="17"/>
      <c r="N78" s="17"/>
      <c r="O78" s="17"/>
      <c r="P78" s="17"/>
      <c r="Q78" s="25"/>
      <c r="R78" s="17"/>
      <c r="S78" s="17"/>
      <c r="T78" s="17"/>
      <c r="U78" s="17"/>
      <c r="V78" s="17"/>
      <c r="W78" s="17"/>
      <c r="X78" s="17"/>
      <c r="Y78" s="25"/>
      <c r="Z78" s="17"/>
      <c r="AA78" s="17"/>
      <c r="AB78" s="17"/>
      <c r="AC78" s="17"/>
      <c r="AD78" s="17"/>
      <c r="AE78" s="17"/>
      <c r="AF78" s="17"/>
      <c r="AG78" s="25"/>
      <c r="AH78" s="17"/>
      <c r="AI78" s="17"/>
      <c r="AJ78" s="17"/>
      <c r="AK78" s="17"/>
      <c r="AL78" s="17"/>
      <c r="AM78" s="17"/>
      <c r="AN78" s="17"/>
      <c r="AO78" s="25"/>
      <c r="AP78" s="25"/>
      <c r="AQ78" s="25"/>
      <c r="AR78" s="25"/>
    </row>
    <row r="79" spans="2:44" x14ac:dyDescent="0.25">
      <c r="B79" s="28">
        <f t="shared" si="10"/>
        <v>23.75</v>
      </c>
      <c r="C79" s="28"/>
      <c r="D79" s="28"/>
      <c r="E79" s="28">
        <f t="shared" si="11"/>
        <v>100</v>
      </c>
      <c r="F79" s="28">
        <f>(E79/100)*'Data &amp; ANOVA'!$S$7</f>
        <v>0.22768876447773603</v>
      </c>
      <c r="G79" s="28">
        <f>'Data &amp; ANOVA'!$S$7-F79</f>
        <v>0</v>
      </c>
      <c r="H79" s="28" t="e">
        <f t="shared" si="12"/>
        <v>#DIV/0!</v>
      </c>
      <c r="I79" s="25"/>
      <c r="J79" s="17"/>
      <c r="K79" s="17"/>
      <c r="L79" s="17"/>
      <c r="M79" s="17"/>
      <c r="N79" s="17"/>
      <c r="O79" s="17"/>
      <c r="P79" s="17"/>
      <c r="Q79" s="25"/>
      <c r="R79" s="17"/>
      <c r="S79" s="17"/>
      <c r="T79" s="17"/>
      <c r="U79" s="17"/>
      <c r="V79" s="17"/>
      <c r="W79" s="17"/>
      <c r="X79" s="17"/>
      <c r="Y79" s="25"/>
      <c r="Z79" s="17"/>
      <c r="AA79" s="17"/>
      <c r="AB79" s="17"/>
      <c r="AC79" s="17"/>
      <c r="AD79" s="17"/>
      <c r="AE79" s="17"/>
      <c r="AF79" s="17"/>
      <c r="AG79" s="25"/>
      <c r="AH79" s="17"/>
      <c r="AI79" s="17"/>
      <c r="AJ79" s="17"/>
      <c r="AK79" s="17"/>
      <c r="AL79" s="17"/>
      <c r="AM79" s="17"/>
      <c r="AN79" s="17"/>
      <c r="AO79" s="25"/>
      <c r="AP79" s="25"/>
      <c r="AQ79" s="25"/>
      <c r="AR79" s="25"/>
    </row>
    <row r="80" spans="2:44" x14ac:dyDescent="0.25">
      <c r="B80" s="17"/>
      <c r="C80" s="17"/>
      <c r="D80" s="17"/>
      <c r="E80" s="17"/>
      <c r="F80" s="17"/>
      <c r="G80" s="17"/>
      <c r="H80" s="17"/>
      <c r="I80" s="25"/>
      <c r="J80" s="17"/>
      <c r="K80" s="17"/>
      <c r="L80" s="17"/>
      <c r="M80" s="17"/>
      <c r="N80" s="17"/>
      <c r="O80" s="17"/>
      <c r="P80" s="17"/>
      <c r="Q80" s="25"/>
      <c r="R80" s="17"/>
      <c r="S80" s="17"/>
      <c r="T80" s="17"/>
      <c r="U80" s="17"/>
      <c r="V80" s="17"/>
      <c r="W80" s="17"/>
      <c r="X80" s="17"/>
      <c r="Y80" s="25"/>
      <c r="Z80" s="17"/>
      <c r="AA80" s="17"/>
      <c r="AB80" s="17"/>
      <c r="AC80" s="17"/>
      <c r="AD80" s="17"/>
      <c r="AE80" s="17"/>
      <c r="AF80" s="17"/>
      <c r="AG80" s="25"/>
      <c r="AH80" s="17"/>
      <c r="AI80" s="17"/>
      <c r="AJ80" s="17"/>
      <c r="AK80" s="17"/>
      <c r="AL80" s="17"/>
      <c r="AM80" s="17"/>
      <c r="AN80" s="17"/>
      <c r="AO80" s="25"/>
      <c r="AP80" s="25"/>
      <c r="AQ80" s="25"/>
      <c r="AR80" s="25"/>
    </row>
    <row r="81" spans="2:44" x14ac:dyDescent="0.25">
      <c r="B81" s="17"/>
      <c r="C81" s="17"/>
      <c r="D81" s="17"/>
      <c r="E81" s="17"/>
      <c r="F81" s="17"/>
      <c r="G81" s="17"/>
      <c r="H81" s="17"/>
      <c r="I81" s="25"/>
      <c r="J81" s="17"/>
      <c r="K81" s="17"/>
      <c r="L81" s="17"/>
      <c r="M81" s="17"/>
      <c r="N81" s="17"/>
      <c r="O81" s="17"/>
      <c r="P81" s="17"/>
      <c r="Q81" s="25"/>
      <c r="R81" s="17"/>
      <c r="S81" s="17"/>
      <c r="T81" s="17"/>
      <c r="U81" s="17"/>
      <c r="V81" s="17"/>
      <c r="W81" s="17"/>
      <c r="X81" s="17"/>
      <c r="Y81" s="25"/>
      <c r="Z81" s="17"/>
      <c r="AA81" s="17"/>
      <c r="AB81" s="17"/>
      <c r="AC81" s="17"/>
      <c r="AD81" s="17"/>
      <c r="AE81" s="17"/>
      <c r="AF81" s="17"/>
      <c r="AG81" s="25"/>
      <c r="AH81" s="17"/>
      <c r="AI81" s="17"/>
      <c r="AJ81" s="17"/>
      <c r="AK81" s="17"/>
      <c r="AL81" s="17"/>
      <c r="AM81" s="17"/>
      <c r="AN81" s="17"/>
      <c r="AO81" s="25"/>
      <c r="AP81" s="25"/>
      <c r="AQ81" s="25"/>
      <c r="AR81" s="25"/>
    </row>
    <row r="82" spans="2:44" x14ac:dyDescent="0.25">
      <c r="B82" s="17"/>
      <c r="C82" s="17"/>
      <c r="D82" s="17"/>
      <c r="E82" s="17"/>
      <c r="F82" s="17"/>
      <c r="G82" s="17"/>
      <c r="H82" s="17"/>
      <c r="I82" s="25"/>
      <c r="J82" s="17"/>
      <c r="K82" s="17"/>
      <c r="L82" s="17"/>
      <c r="M82" s="17"/>
      <c r="N82" s="17"/>
      <c r="O82" s="17"/>
      <c r="P82" s="17"/>
      <c r="Q82" s="25"/>
      <c r="R82" s="17"/>
      <c r="S82" s="17"/>
      <c r="T82" s="17"/>
      <c r="U82" s="17"/>
      <c r="V82" s="17"/>
      <c r="W82" s="17"/>
      <c r="X82" s="17"/>
      <c r="Y82" s="25"/>
      <c r="Z82" s="17"/>
      <c r="AA82" s="17"/>
      <c r="AB82" s="17"/>
      <c r="AC82" s="17"/>
      <c r="AD82" s="17"/>
      <c r="AE82" s="17"/>
      <c r="AF82" s="17"/>
      <c r="AG82" s="25"/>
      <c r="AH82" s="17"/>
      <c r="AI82" s="17"/>
      <c r="AJ82" s="17"/>
      <c r="AK82" s="17"/>
      <c r="AL82" s="17"/>
      <c r="AM82" s="17"/>
      <c r="AN82" s="17"/>
      <c r="AO82" s="25"/>
      <c r="AP82" s="25"/>
      <c r="AQ82" s="25"/>
      <c r="AR82" s="25"/>
    </row>
    <row r="83" spans="2:44" x14ac:dyDescent="0.25">
      <c r="B83" s="17"/>
      <c r="C83" s="17"/>
      <c r="D83" s="17"/>
      <c r="E83" s="17"/>
      <c r="F83" s="17"/>
      <c r="G83" s="17"/>
      <c r="H83" s="17"/>
      <c r="I83" s="25"/>
      <c r="J83" s="17"/>
      <c r="K83" s="17"/>
      <c r="L83" s="17"/>
      <c r="M83" s="17"/>
      <c r="N83" s="17"/>
      <c r="O83" s="17"/>
      <c r="P83" s="17"/>
      <c r="Q83" s="25"/>
      <c r="R83" s="17"/>
      <c r="S83" s="17"/>
      <c r="T83" s="17"/>
      <c r="U83" s="17"/>
      <c r="V83" s="17"/>
      <c r="W83" s="17"/>
      <c r="X83" s="17"/>
      <c r="Y83" s="25"/>
      <c r="Z83" s="17"/>
      <c r="AA83" s="17"/>
      <c r="AB83" s="17"/>
      <c r="AC83" s="17"/>
      <c r="AD83" s="17"/>
      <c r="AE83" s="17"/>
      <c r="AF83" s="17"/>
      <c r="AG83" s="25"/>
      <c r="AH83" s="17"/>
      <c r="AI83" s="17"/>
      <c r="AJ83" s="17"/>
      <c r="AK83" s="17"/>
      <c r="AL83" s="17"/>
      <c r="AM83" s="17"/>
      <c r="AN83" s="17"/>
      <c r="AO83" s="25"/>
      <c r="AP83" s="25"/>
      <c r="AQ83" s="25"/>
      <c r="AR83" s="25"/>
    </row>
    <row r="84" spans="2:44" x14ac:dyDescent="0.25">
      <c r="B84" s="17"/>
      <c r="C84" s="17"/>
      <c r="D84" s="17"/>
      <c r="E84" s="17"/>
      <c r="F84" s="17"/>
      <c r="G84" s="17"/>
      <c r="H84" s="17"/>
      <c r="I84" s="25"/>
      <c r="J84" s="17"/>
      <c r="K84" s="17"/>
      <c r="L84" s="17"/>
      <c r="M84" s="17"/>
      <c r="N84" s="17"/>
      <c r="O84" s="17"/>
      <c r="P84" s="17"/>
      <c r="Q84" s="25"/>
      <c r="R84" s="17"/>
      <c r="S84" s="17"/>
      <c r="T84" s="17"/>
      <c r="U84" s="17"/>
      <c r="V84" s="17"/>
      <c r="W84" s="17"/>
      <c r="X84" s="17"/>
      <c r="Y84" s="25"/>
      <c r="Z84" s="17"/>
      <c r="AA84" s="17"/>
      <c r="AB84" s="17"/>
      <c r="AC84" s="17"/>
      <c r="AD84" s="17"/>
      <c r="AE84" s="17"/>
      <c r="AF84" s="17"/>
      <c r="AG84" s="25"/>
      <c r="AH84" s="17"/>
      <c r="AI84" s="17"/>
      <c r="AJ84" s="17"/>
      <c r="AK84" s="17"/>
      <c r="AL84" s="17"/>
      <c r="AM84" s="17"/>
      <c r="AN84" s="17"/>
      <c r="AO84" s="25"/>
      <c r="AP84" s="25"/>
      <c r="AQ84" s="25"/>
      <c r="AR84" s="25"/>
    </row>
    <row r="85" spans="2:44" x14ac:dyDescent="0.25">
      <c r="B85" s="17"/>
      <c r="C85" s="17"/>
      <c r="D85" s="17"/>
      <c r="E85" s="17"/>
      <c r="F85" s="17"/>
      <c r="G85" s="17"/>
      <c r="H85" s="17"/>
      <c r="I85" s="25"/>
      <c r="J85" s="17"/>
      <c r="K85" s="17"/>
      <c r="L85" s="17"/>
      <c r="M85" s="17"/>
      <c r="N85" s="17"/>
      <c r="O85" s="17"/>
      <c r="P85" s="17"/>
      <c r="Q85" s="25"/>
      <c r="R85" s="17"/>
      <c r="S85" s="17"/>
      <c r="T85" s="17"/>
      <c r="U85" s="17"/>
      <c r="V85" s="17"/>
      <c r="W85" s="17"/>
      <c r="X85" s="17"/>
      <c r="Y85" s="25"/>
      <c r="Z85" s="17"/>
      <c r="AA85" s="17"/>
      <c r="AB85" s="17"/>
      <c r="AC85" s="17"/>
      <c r="AD85" s="17"/>
      <c r="AE85" s="17"/>
      <c r="AF85" s="17"/>
      <c r="AG85" s="25"/>
      <c r="AH85" s="17"/>
      <c r="AI85" s="17"/>
      <c r="AJ85" s="17"/>
      <c r="AK85" s="17"/>
      <c r="AL85" s="17"/>
      <c r="AM85" s="17"/>
      <c r="AN85" s="17"/>
      <c r="AO85" s="25"/>
      <c r="AP85" s="25"/>
      <c r="AQ85" s="25"/>
      <c r="AR85" s="25"/>
    </row>
    <row r="86" spans="2:44" x14ac:dyDescent="0.25">
      <c r="B86" s="17"/>
      <c r="C86" s="17"/>
      <c r="D86" s="17"/>
      <c r="E86" s="17"/>
      <c r="F86" s="17"/>
      <c r="G86" s="17"/>
      <c r="H86" s="17"/>
      <c r="I86" s="25"/>
      <c r="J86" s="17"/>
      <c r="K86" s="17"/>
      <c r="L86" s="17"/>
      <c r="M86" s="17"/>
      <c r="N86" s="17"/>
      <c r="O86" s="17"/>
      <c r="P86" s="17"/>
      <c r="Q86" s="25"/>
      <c r="R86" s="17"/>
      <c r="S86" s="17"/>
      <c r="T86" s="17"/>
      <c r="U86" s="17"/>
      <c r="V86" s="17"/>
      <c r="W86" s="17"/>
      <c r="X86" s="17"/>
      <c r="Y86" s="25"/>
      <c r="Z86" s="17"/>
      <c r="AA86" s="17"/>
      <c r="AB86" s="17"/>
      <c r="AC86" s="17"/>
      <c r="AD86" s="17"/>
      <c r="AE86" s="17"/>
      <c r="AF86" s="17"/>
      <c r="AG86" s="25"/>
      <c r="AH86" s="17"/>
      <c r="AI86" s="17"/>
      <c r="AJ86" s="17"/>
      <c r="AK86" s="17"/>
      <c r="AL86" s="17"/>
      <c r="AM86" s="17"/>
      <c r="AN86" s="17"/>
      <c r="AO86" s="25"/>
      <c r="AP86" s="25"/>
      <c r="AQ86" s="25"/>
      <c r="AR86" s="25"/>
    </row>
    <row r="87" spans="2:44" x14ac:dyDescent="0.25">
      <c r="B87" s="16"/>
      <c r="C87" s="16"/>
      <c r="D87" s="16"/>
      <c r="E87" s="16"/>
      <c r="F87" s="16"/>
      <c r="G87" s="16"/>
      <c r="H87" s="16"/>
      <c r="J87" s="17"/>
      <c r="K87" s="17"/>
      <c r="L87" s="17"/>
      <c r="M87" s="17"/>
      <c r="N87" s="17"/>
      <c r="O87" s="17"/>
      <c r="P87" s="17"/>
      <c r="R87" s="16"/>
      <c r="S87" s="16"/>
      <c r="T87" s="16"/>
      <c r="U87" s="16"/>
      <c r="V87" s="16"/>
      <c r="W87" s="16"/>
      <c r="X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M87" s="16"/>
      <c r="AN87" s="16"/>
    </row>
    <row r="88" spans="2:44" x14ac:dyDescent="0.25">
      <c r="B88" s="16"/>
      <c r="C88" s="16"/>
      <c r="D88" s="16"/>
      <c r="E88" s="16"/>
      <c r="F88" s="16"/>
      <c r="G88" s="16"/>
      <c r="H88" s="16"/>
      <c r="J88" s="17"/>
      <c r="K88" s="17"/>
      <c r="L88" s="17"/>
      <c r="M88" s="17"/>
      <c r="N88" s="17"/>
      <c r="O88" s="17"/>
      <c r="P88" s="17"/>
      <c r="R88" s="16"/>
      <c r="S88" s="16"/>
      <c r="T88" s="16"/>
      <c r="U88" s="16"/>
      <c r="V88" s="16"/>
      <c r="W88" s="16"/>
      <c r="X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M88" s="16"/>
      <c r="AN88" s="16"/>
    </row>
    <row r="89" spans="2:44" x14ac:dyDescent="0.25">
      <c r="B89" s="16"/>
      <c r="C89" s="16"/>
      <c r="D89" s="16"/>
      <c r="E89" s="16"/>
      <c r="F89" s="16"/>
      <c r="G89" s="16"/>
      <c r="H89" s="16"/>
      <c r="J89" s="17"/>
      <c r="K89" s="17"/>
      <c r="L89" s="17"/>
      <c r="M89" s="17"/>
      <c r="N89" s="17"/>
      <c r="O89" s="17"/>
      <c r="P89" s="17"/>
      <c r="R89" s="16"/>
      <c r="S89" s="16"/>
      <c r="T89" s="16"/>
      <c r="U89" s="16"/>
      <c r="V89" s="16"/>
      <c r="W89" s="16"/>
      <c r="X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6"/>
      <c r="AM89" s="16"/>
      <c r="AN89" s="16"/>
    </row>
    <row r="90" spans="2:44" x14ac:dyDescent="0.25">
      <c r="B90" s="16"/>
      <c r="C90" s="16"/>
      <c r="D90" s="16"/>
      <c r="E90" s="16"/>
      <c r="F90" s="16"/>
      <c r="G90" s="16"/>
      <c r="H90" s="16"/>
      <c r="J90" s="17"/>
      <c r="K90" s="17"/>
      <c r="L90" s="17"/>
      <c r="M90" s="17"/>
      <c r="N90" s="17"/>
      <c r="O90" s="17"/>
      <c r="P90" s="17"/>
      <c r="R90" s="16"/>
      <c r="S90" s="16"/>
      <c r="T90" s="16"/>
      <c r="U90" s="16"/>
      <c r="V90" s="16"/>
      <c r="W90" s="16"/>
      <c r="X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</row>
    <row r="91" spans="2:44" x14ac:dyDescent="0.25">
      <c r="B91" s="16"/>
      <c r="C91" s="16"/>
      <c r="D91" s="16"/>
      <c r="E91" s="16"/>
      <c r="F91" s="16"/>
      <c r="G91" s="16"/>
      <c r="H91" s="16"/>
      <c r="J91" s="17"/>
      <c r="K91" s="17"/>
      <c r="L91" s="17"/>
      <c r="M91" s="17"/>
      <c r="N91" s="17"/>
      <c r="O91" s="17"/>
      <c r="P91" s="17"/>
      <c r="R91" s="16"/>
      <c r="S91" s="16"/>
      <c r="T91" s="16"/>
      <c r="U91" s="16"/>
      <c r="V91" s="16"/>
      <c r="W91" s="16"/>
      <c r="X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/>
      <c r="AN91" s="16"/>
    </row>
    <row r="92" spans="2:44" x14ac:dyDescent="0.25">
      <c r="B92" s="16"/>
      <c r="C92" s="16"/>
      <c r="D92" s="16"/>
      <c r="E92" s="16"/>
      <c r="F92" s="16"/>
      <c r="G92" s="16"/>
      <c r="H92" s="16"/>
      <c r="J92" s="17"/>
      <c r="K92" s="17"/>
      <c r="L92" s="17"/>
      <c r="M92" s="17"/>
      <c r="N92" s="17"/>
      <c r="O92" s="17"/>
      <c r="P92" s="17"/>
      <c r="R92" s="16"/>
      <c r="S92" s="16"/>
      <c r="T92" s="16"/>
      <c r="U92" s="16"/>
      <c r="V92" s="16"/>
      <c r="W92" s="16"/>
      <c r="X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</row>
    <row r="93" spans="2:44" x14ac:dyDescent="0.25">
      <c r="B93" s="16"/>
      <c r="C93" s="16"/>
      <c r="D93" s="16"/>
      <c r="E93" s="16"/>
      <c r="F93" s="16"/>
      <c r="G93" s="16"/>
      <c r="H93" s="16"/>
      <c r="J93" s="17"/>
      <c r="K93" s="17"/>
      <c r="L93" s="17"/>
      <c r="M93" s="17"/>
      <c r="N93" s="17"/>
      <c r="O93" s="17"/>
      <c r="P93" s="17"/>
      <c r="R93" s="16"/>
      <c r="S93" s="16"/>
      <c r="T93" s="16"/>
      <c r="U93" s="16"/>
      <c r="V93" s="16"/>
      <c r="W93" s="16"/>
      <c r="X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</row>
    <row r="94" spans="2:44" x14ac:dyDescent="0.25">
      <c r="B94" s="16"/>
      <c r="C94" s="16"/>
      <c r="D94" s="16"/>
      <c r="E94" s="16"/>
      <c r="F94" s="16"/>
      <c r="G94" s="16"/>
      <c r="H94" s="16"/>
      <c r="J94" s="17"/>
      <c r="K94" s="17"/>
      <c r="L94" s="17"/>
      <c r="M94" s="17"/>
      <c r="N94" s="17"/>
      <c r="O94" s="17"/>
      <c r="P94" s="17"/>
      <c r="R94" s="16"/>
      <c r="S94" s="16"/>
      <c r="T94" s="16"/>
      <c r="U94" s="16"/>
      <c r="V94" s="16"/>
      <c r="W94" s="16"/>
      <c r="X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</row>
    <row r="95" spans="2:44" x14ac:dyDescent="0.25">
      <c r="B95" s="16"/>
      <c r="C95" s="16"/>
      <c r="D95" s="16"/>
      <c r="E95" s="16"/>
      <c r="F95" s="16"/>
      <c r="G95" s="16"/>
      <c r="H95" s="16"/>
      <c r="J95" s="17"/>
      <c r="K95" s="17"/>
      <c r="L95" s="17"/>
      <c r="M95" s="17"/>
      <c r="N95" s="17"/>
      <c r="O95" s="17"/>
      <c r="P95" s="17"/>
      <c r="R95" s="16"/>
      <c r="S95" s="16"/>
      <c r="T95" s="16"/>
      <c r="U95" s="16"/>
      <c r="V95" s="16"/>
      <c r="W95" s="16"/>
      <c r="X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</row>
    <row r="100" spans="2:44" ht="28.5" x14ac:dyDescent="0.45">
      <c r="B100" s="99" t="s">
        <v>98</v>
      </c>
      <c r="C100" s="99"/>
      <c r="D100" s="99"/>
      <c r="E100" s="99"/>
      <c r="F100" s="99"/>
      <c r="G100" s="99"/>
      <c r="H100" s="99"/>
      <c r="J100" s="99" t="s">
        <v>94</v>
      </c>
      <c r="K100" s="99"/>
      <c r="L100" s="99"/>
      <c r="M100" s="99"/>
      <c r="N100" s="99"/>
      <c r="O100" s="99"/>
      <c r="P100" s="99"/>
      <c r="R100" s="99" t="s">
        <v>95</v>
      </c>
      <c r="S100" s="99"/>
      <c r="T100" s="99"/>
      <c r="U100" s="99"/>
      <c r="V100" s="99"/>
      <c r="W100" s="99"/>
      <c r="X100" s="99"/>
      <c r="Z100" s="99" t="s">
        <v>96</v>
      </c>
      <c r="AA100" s="99"/>
      <c r="AB100" s="99"/>
      <c r="AC100" s="99"/>
      <c r="AD100" s="99"/>
      <c r="AE100" s="99"/>
      <c r="AF100" s="99"/>
      <c r="AH100" s="99" t="s">
        <v>97</v>
      </c>
      <c r="AI100" s="99"/>
      <c r="AJ100" s="99"/>
      <c r="AK100" s="99"/>
      <c r="AL100" s="99"/>
      <c r="AM100" s="99"/>
      <c r="AN100" s="99"/>
    </row>
    <row r="101" spans="2:44" ht="21" x14ac:dyDescent="0.35">
      <c r="B101" s="10" t="s">
        <v>0</v>
      </c>
      <c r="C101" s="2"/>
      <c r="D101" s="10">
        <f>D51</f>
        <v>0.3</v>
      </c>
      <c r="E101" s="10" t="s">
        <v>1</v>
      </c>
      <c r="F101" s="11" t="s">
        <v>3</v>
      </c>
      <c r="G101" s="10">
        <v>0.12396799999999999</v>
      </c>
      <c r="H101" s="10" t="s">
        <v>30</v>
      </c>
      <c r="J101" s="10" t="s">
        <v>0</v>
      </c>
      <c r="K101" s="2"/>
      <c r="L101" s="10">
        <f>D101</f>
        <v>0.3</v>
      </c>
      <c r="M101" s="10" t="s">
        <v>1</v>
      </c>
      <c r="N101" s="11" t="s">
        <v>3</v>
      </c>
      <c r="O101" s="10">
        <v>0.199403</v>
      </c>
      <c r="P101" s="10" t="s">
        <v>30</v>
      </c>
      <c r="R101" s="10" t="s">
        <v>0</v>
      </c>
      <c r="S101" s="2"/>
      <c r="T101" s="10">
        <f>D101</f>
        <v>0.3</v>
      </c>
      <c r="U101" s="10" t="s">
        <v>1</v>
      </c>
      <c r="V101" s="11" t="s">
        <v>3</v>
      </c>
      <c r="W101" s="10">
        <v>0.26469100000000001</v>
      </c>
      <c r="X101" s="10" t="s">
        <v>30</v>
      </c>
      <c r="Z101" s="10" t="s">
        <v>0</v>
      </c>
      <c r="AA101" s="2"/>
      <c r="AB101" s="10">
        <f>D101</f>
        <v>0.3</v>
      </c>
      <c r="AC101" s="10" t="s">
        <v>1</v>
      </c>
      <c r="AD101" s="11" t="s">
        <v>3</v>
      </c>
      <c r="AE101" s="10">
        <v>0.29044599999999998</v>
      </c>
      <c r="AF101" s="10" t="s">
        <v>30</v>
      </c>
      <c r="AH101" s="10" t="s">
        <v>0</v>
      </c>
      <c r="AI101" s="2"/>
      <c r="AJ101" s="10">
        <f>D101</f>
        <v>0.3</v>
      </c>
      <c r="AK101" s="10" t="s">
        <v>1</v>
      </c>
      <c r="AL101" s="11" t="s">
        <v>3</v>
      </c>
      <c r="AM101" s="10">
        <v>0.30379200000000001</v>
      </c>
      <c r="AN101" s="10" t="s">
        <v>30</v>
      </c>
    </row>
    <row r="102" spans="2:44" ht="21" x14ac:dyDescent="0.35">
      <c r="B102" s="10" t="s">
        <v>4</v>
      </c>
      <c r="C102" s="2"/>
      <c r="D102" s="12">
        <v>100</v>
      </c>
      <c r="E102" s="10" t="s">
        <v>5</v>
      </c>
      <c r="F102" s="11" t="s">
        <v>3</v>
      </c>
      <c r="G102" s="13">
        <f>G101*60</f>
        <v>7.4380799999999994</v>
      </c>
      <c r="H102" s="10" t="s">
        <v>31</v>
      </c>
      <c r="J102" s="10" t="s">
        <v>4</v>
      </c>
      <c r="K102" s="2"/>
      <c r="L102" s="12">
        <v>200</v>
      </c>
      <c r="M102" s="10" t="s">
        <v>5</v>
      </c>
      <c r="N102" s="11" t="s">
        <v>3</v>
      </c>
      <c r="O102" s="13">
        <f>O101*60</f>
        <v>11.964179999999999</v>
      </c>
      <c r="P102" s="10" t="s">
        <v>31</v>
      </c>
      <c r="R102" s="10" t="s">
        <v>4</v>
      </c>
      <c r="S102" s="2"/>
      <c r="T102" s="12">
        <v>300</v>
      </c>
      <c r="U102" s="10" t="s">
        <v>5</v>
      </c>
      <c r="V102" s="11" t="s">
        <v>3</v>
      </c>
      <c r="W102" s="13">
        <f>W101*60</f>
        <v>15.881460000000001</v>
      </c>
      <c r="X102" s="10" t="s">
        <v>31</v>
      </c>
      <c r="Z102" s="10" t="s">
        <v>4</v>
      </c>
      <c r="AA102" s="2"/>
      <c r="AB102" s="12">
        <v>400</v>
      </c>
      <c r="AC102" s="10" t="s">
        <v>5</v>
      </c>
      <c r="AD102" s="11" t="s">
        <v>3</v>
      </c>
      <c r="AE102" s="13">
        <f>AE101*60</f>
        <v>17.426759999999998</v>
      </c>
      <c r="AF102" s="10" t="s">
        <v>31</v>
      </c>
      <c r="AH102" s="10" t="s">
        <v>4</v>
      </c>
      <c r="AI102" s="2"/>
      <c r="AJ102" s="12">
        <v>500</v>
      </c>
      <c r="AK102" s="10" t="s">
        <v>5</v>
      </c>
      <c r="AL102" s="11" t="s">
        <v>3</v>
      </c>
      <c r="AM102" s="13">
        <f>AM101*60</f>
        <v>18.227520000000002</v>
      </c>
      <c r="AN102" s="10" t="s">
        <v>31</v>
      </c>
    </row>
    <row r="103" spans="2:44" x14ac:dyDescent="0.25">
      <c r="B103" s="2"/>
      <c r="C103" s="2"/>
      <c r="D103" s="2"/>
      <c r="E103" s="2"/>
      <c r="F103" s="2"/>
      <c r="G103" s="2"/>
      <c r="H103" s="6" t="s">
        <v>2</v>
      </c>
      <c r="J103" s="2"/>
      <c r="K103" s="2"/>
      <c r="L103" s="2"/>
      <c r="M103" s="2"/>
      <c r="N103" s="2"/>
      <c r="O103" s="2"/>
      <c r="P103" s="6" t="s">
        <v>2</v>
      </c>
      <c r="R103" s="2"/>
      <c r="S103" s="2"/>
      <c r="T103" s="2"/>
      <c r="U103" s="2"/>
      <c r="V103" s="2"/>
      <c r="W103" s="2"/>
      <c r="X103" s="6" t="s">
        <v>2</v>
      </c>
      <c r="Z103" s="2"/>
      <c r="AA103" s="2"/>
      <c r="AB103" s="2"/>
      <c r="AC103" s="2"/>
      <c r="AD103" s="2"/>
      <c r="AE103" s="2"/>
      <c r="AF103" s="6" t="s">
        <v>2</v>
      </c>
      <c r="AH103" s="2"/>
      <c r="AI103" s="2"/>
      <c r="AJ103" s="2"/>
      <c r="AK103" s="2"/>
      <c r="AL103" s="2"/>
      <c r="AM103" s="2"/>
      <c r="AN103" s="6" t="s">
        <v>2</v>
      </c>
    </row>
    <row r="104" spans="2:44" x14ac:dyDescent="0.25">
      <c r="B104" s="2"/>
      <c r="C104" s="2"/>
      <c r="D104" s="2"/>
      <c r="E104" s="2"/>
      <c r="F104" s="2"/>
      <c r="G104" s="6"/>
      <c r="H104" s="2">
        <f>'Data &amp; ANOVA'!$S$7-F106</f>
        <v>0.22723338694878056</v>
      </c>
      <c r="J104" s="2"/>
      <c r="K104" s="2"/>
      <c r="L104" s="2"/>
      <c r="M104" s="2"/>
      <c r="N104" s="2"/>
      <c r="O104" s="6"/>
      <c r="P104" s="2">
        <f>'Data &amp; ANOVA'!$S$7-N106</f>
        <v>0.22723338694878056</v>
      </c>
      <c r="R104" s="2"/>
      <c r="S104" s="2"/>
      <c r="T104" s="2"/>
      <c r="U104" s="2"/>
      <c r="V104" s="2"/>
      <c r="W104" s="6"/>
      <c r="X104" s="2">
        <f>'Data &amp; ANOVA'!$S$7-V106</f>
        <v>0.22723338694878056</v>
      </c>
      <c r="Z104" s="2"/>
      <c r="AA104" s="2"/>
      <c r="AB104" s="2"/>
      <c r="AC104" s="2"/>
      <c r="AD104" s="2"/>
      <c r="AE104" s="6"/>
      <c r="AF104" s="2">
        <f>'Data &amp; ANOVA'!$S$7-AD106</f>
        <v>0.22723338694878056</v>
      </c>
      <c r="AH104" s="2"/>
      <c r="AI104" s="2"/>
      <c r="AJ104" s="2"/>
      <c r="AK104" s="2"/>
      <c r="AL104" s="2"/>
      <c r="AM104" s="6"/>
      <c r="AN104" s="2">
        <f>'Data &amp; ANOVA'!$S$7-AL106</f>
        <v>0.22768876447773603</v>
      </c>
    </row>
    <row r="105" spans="2:44" x14ac:dyDescent="0.25">
      <c r="B105" s="6" t="s">
        <v>21</v>
      </c>
      <c r="C105" s="6"/>
      <c r="D105" s="2"/>
      <c r="E105" s="7" t="s">
        <v>35</v>
      </c>
      <c r="F105" s="7" t="s">
        <v>6</v>
      </c>
      <c r="G105" s="7" t="s">
        <v>7</v>
      </c>
      <c r="H105" s="7" t="s">
        <v>8</v>
      </c>
      <c r="J105" s="6" t="s">
        <v>21</v>
      </c>
      <c r="K105" s="6"/>
      <c r="L105" s="2"/>
      <c r="M105" s="7" t="s">
        <v>35</v>
      </c>
      <c r="N105" s="7" t="s">
        <v>6</v>
      </c>
      <c r="O105" s="7" t="s">
        <v>7</v>
      </c>
      <c r="P105" s="7" t="s">
        <v>8</v>
      </c>
      <c r="R105" s="6" t="s">
        <v>21</v>
      </c>
      <c r="S105" s="6"/>
      <c r="T105" s="2"/>
      <c r="U105" s="7" t="s">
        <v>35</v>
      </c>
      <c r="V105" s="7" t="s">
        <v>6</v>
      </c>
      <c r="W105" s="7" t="s">
        <v>7</v>
      </c>
      <c r="X105" s="7" t="s">
        <v>8</v>
      </c>
      <c r="Z105" s="6" t="s">
        <v>21</v>
      </c>
      <c r="AA105" s="6"/>
      <c r="AB105" s="2"/>
      <c r="AC105" s="7" t="s">
        <v>35</v>
      </c>
      <c r="AD105" s="7" t="s">
        <v>6</v>
      </c>
      <c r="AE105" s="7" t="s">
        <v>7</v>
      </c>
      <c r="AF105" s="7" t="s">
        <v>8</v>
      </c>
      <c r="AH105" s="6" t="s">
        <v>21</v>
      </c>
      <c r="AI105" s="6"/>
      <c r="AJ105" s="2"/>
      <c r="AK105" s="7" t="s">
        <v>35</v>
      </c>
      <c r="AL105" s="7" t="s">
        <v>6</v>
      </c>
      <c r="AM105" s="7" t="s">
        <v>7</v>
      </c>
      <c r="AN105" s="7" t="s">
        <v>8</v>
      </c>
    </row>
    <row r="106" spans="2:44" x14ac:dyDescent="0.25">
      <c r="B106" s="2">
        <f t="shared" ref="B106:B129" si="25">B24</f>
        <v>0</v>
      </c>
      <c r="C106" s="2"/>
      <c r="D106" s="2"/>
      <c r="E106" s="2">
        <f t="shared" ref="E106:E129" si="26">D24</f>
        <v>0.2</v>
      </c>
      <c r="F106" s="2">
        <f>(E106/100)*'Data &amp; ANOVA'!$S$7</f>
        <v>4.5537752895547206E-4</v>
      </c>
      <c r="G106" s="2">
        <f>'Data &amp; ANOVA'!$S$7-F106</f>
        <v>0.22723338694878056</v>
      </c>
      <c r="H106" s="2">
        <f t="shared" ref="H106:H129" si="27">LN($H$104/G106)</f>
        <v>0</v>
      </c>
      <c r="J106" s="2">
        <f t="shared" ref="J106:J121" si="28">J24</f>
        <v>0</v>
      </c>
      <c r="K106" s="2"/>
      <c r="L106" s="2"/>
      <c r="M106" s="2">
        <f t="shared" ref="M106:M121" si="29">L24</f>
        <v>0.2</v>
      </c>
      <c r="N106" s="2">
        <f>(M106/100)*'Data &amp; ANOVA'!$S$7</f>
        <v>4.5537752895547206E-4</v>
      </c>
      <c r="O106" s="2">
        <f>'Data &amp; ANOVA'!$S$7-N106</f>
        <v>0.22723338694878056</v>
      </c>
      <c r="P106" s="2">
        <f>LN($P$104/O106)</f>
        <v>0</v>
      </c>
      <c r="R106" s="2">
        <f t="shared" ref="R106:R117" si="30">R24</f>
        <v>0</v>
      </c>
      <c r="S106" s="2"/>
      <c r="T106" s="2"/>
      <c r="U106" s="2">
        <f t="shared" ref="U106:U117" si="31">T24</f>
        <v>0.2</v>
      </c>
      <c r="V106" s="2">
        <f>(U106/100)*'Data &amp; ANOVA'!$S$7</f>
        <v>4.5537752895547206E-4</v>
      </c>
      <c r="W106" s="2">
        <f>'Data &amp; ANOVA'!$S$7-V106</f>
        <v>0.22723338694878056</v>
      </c>
      <c r="X106" s="2">
        <f>LN($X$104/W106)</f>
        <v>0</v>
      </c>
      <c r="Z106" s="2">
        <f t="shared" ref="Z106:Z116" si="32">Z24</f>
        <v>0</v>
      </c>
      <c r="AA106" s="2"/>
      <c r="AB106" s="2"/>
      <c r="AC106" s="2">
        <f t="shared" ref="AC106:AC116" si="33">AB24</f>
        <v>0.2</v>
      </c>
      <c r="AD106" s="2">
        <f>(AC106/100)*'Data &amp; ANOVA'!$S$7</f>
        <v>4.5537752895547206E-4</v>
      </c>
      <c r="AE106" s="2">
        <f>'Data &amp; ANOVA'!$S$7-AD106</f>
        <v>0.22723338694878056</v>
      </c>
      <c r="AF106" s="2">
        <f>LN($AF$104/AE106)</f>
        <v>0</v>
      </c>
      <c r="AH106" s="2">
        <f t="shared" ref="AH106:AH115" si="34">AH24</f>
        <v>0</v>
      </c>
      <c r="AI106" s="2"/>
      <c r="AJ106" s="2"/>
      <c r="AK106" s="2">
        <f t="shared" ref="AK106:AK115" si="35">AJ24</f>
        <v>0</v>
      </c>
      <c r="AL106" s="2">
        <f>(AK106/100)*'Data &amp; ANOVA'!$S$7</f>
        <v>0</v>
      </c>
      <c r="AM106" s="2">
        <f>'Data &amp; ANOVA'!$S$7-AL106</f>
        <v>0.22768876447773603</v>
      </c>
      <c r="AN106" s="2">
        <f t="shared" ref="AN106:AN115" si="36">LN($H$104/AM106)</f>
        <v>-2.0020026706730793E-3</v>
      </c>
    </row>
    <row r="107" spans="2:44" x14ac:dyDescent="0.25">
      <c r="B107" s="2">
        <f t="shared" si="25"/>
        <v>1.0326086956521738</v>
      </c>
      <c r="C107" s="2"/>
      <c r="D107" s="2"/>
      <c r="E107" s="2">
        <f t="shared" si="26"/>
        <v>0.5</v>
      </c>
      <c r="F107" s="2">
        <f>(E107/100)*'Data &amp; ANOVA'!$S$7</f>
        <v>1.1384438223886802E-3</v>
      </c>
      <c r="G107" s="2">
        <f>'Data &amp; ANOVA'!$S$7-F107</f>
        <v>0.22655032065534736</v>
      </c>
      <c r="H107" s="2">
        <f t="shared" si="27"/>
        <v>3.0105391528712842E-3</v>
      </c>
      <c r="J107" s="2">
        <f t="shared" si="28"/>
        <v>1</v>
      </c>
      <c r="K107" s="2"/>
      <c r="L107" s="2"/>
      <c r="M107" s="2">
        <f t="shared" si="29"/>
        <v>0.7</v>
      </c>
      <c r="N107" s="2">
        <f>(M107/100)*'Data &amp; ANOVA'!$S$7</f>
        <v>1.5938213513441522E-3</v>
      </c>
      <c r="O107" s="2">
        <f>'Data &amp; ANOVA'!$S$7-N107</f>
        <v>0.22609494312639189</v>
      </c>
      <c r="P107" s="2">
        <f t="shared" ref="P107:P121" si="37">LN($P$104/O107)</f>
        <v>5.0226122662913042E-3</v>
      </c>
      <c r="R107" s="2">
        <f t="shared" si="30"/>
        <v>1</v>
      </c>
      <c r="S107" s="2"/>
      <c r="T107" s="2"/>
      <c r="U107" s="2">
        <f t="shared" si="31"/>
        <v>1.2</v>
      </c>
      <c r="V107" s="2">
        <f>(U107/100)*'Data &amp; ANOVA'!$S$7</f>
        <v>2.7322651737328326E-3</v>
      </c>
      <c r="W107" s="2">
        <f>'Data &amp; ANOVA'!$S$7-V107</f>
        <v>0.22495649930400319</v>
      </c>
      <c r="X107" s="2">
        <f t="shared" ref="X107:X117" si="38">LN($X$104/W107)</f>
        <v>1.0070578563596309E-2</v>
      </c>
      <c r="Z107" s="2">
        <f t="shared" si="32"/>
        <v>1</v>
      </c>
      <c r="AA107" s="2"/>
      <c r="AB107" s="2"/>
      <c r="AC107" s="2">
        <f t="shared" si="33"/>
        <v>2</v>
      </c>
      <c r="AD107" s="2">
        <f>(AC107/100)*'Data &amp; ANOVA'!$S$7</f>
        <v>4.5537752895547208E-3</v>
      </c>
      <c r="AE107" s="2">
        <f>'Data &amp; ANOVA'!$S$7-AD107</f>
        <v>0.22313498918818131</v>
      </c>
      <c r="AF107" s="2">
        <f t="shared" ref="AF107:AF116" si="39">LN($AF$104/AE107)</f>
        <v>1.820070464684637E-2</v>
      </c>
      <c r="AH107" s="2">
        <f t="shared" si="34"/>
        <v>1</v>
      </c>
      <c r="AI107" s="2"/>
      <c r="AJ107" s="2"/>
      <c r="AK107" s="2">
        <f t="shared" si="35"/>
        <v>2.2999999999999998</v>
      </c>
      <c r="AL107" s="2">
        <f>(AK107/100)*'Data &amp; ANOVA'!$S$7</f>
        <v>5.2368415829879287E-3</v>
      </c>
      <c r="AM107" s="2">
        <f>'Data &amp; ANOVA'!$S$7-AL107</f>
        <v>0.22245192289474811</v>
      </c>
      <c r="AN107" s="2">
        <f t="shared" si="36"/>
        <v>2.1266624268681183E-2</v>
      </c>
    </row>
    <row r="108" spans="2:44" x14ac:dyDescent="0.25">
      <c r="B108" s="2">
        <f t="shared" si="25"/>
        <v>2.0652173913043477</v>
      </c>
      <c r="C108" s="2"/>
      <c r="D108" s="2"/>
      <c r="E108" s="2">
        <f t="shared" si="26"/>
        <v>1.5</v>
      </c>
      <c r="F108" s="2">
        <f>(E108/100)*'Data &amp; ANOVA'!$S$7</f>
        <v>3.4153314671660404E-3</v>
      </c>
      <c r="G108" s="2">
        <f>'Data &amp; ANOVA'!$S$7-F108</f>
        <v>0.22427343301056998</v>
      </c>
      <c r="H108" s="2">
        <f t="shared" si="27"/>
        <v>1.311163513937511E-2</v>
      </c>
      <c r="J108" s="2">
        <f t="shared" si="28"/>
        <v>2</v>
      </c>
      <c r="K108" s="2"/>
      <c r="L108" s="2"/>
      <c r="M108" s="2">
        <f t="shared" si="29"/>
        <v>4.3</v>
      </c>
      <c r="N108" s="2">
        <f>(M108/100)*'Data &amp; ANOVA'!$S$7</f>
        <v>9.7906168725426495E-3</v>
      </c>
      <c r="O108" s="2">
        <f>'Data &amp; ANOVA'!$S$7-N108</f>
        <v>0.21789814760519338</v>
      </c>
      <c r="P108" s="2">
        <f t="shared" si="37"/>
        <v>4.1949884858509749E-2</v>
      </c>
      <c r="R108" s="2">
        <f t="shared" si="30"/>
        <v>2</v>
      </c>
      <c r="S108" s="2"/>
      <c r="T108" s="2"/>
      <c r="U108" s="2">
        <f t="shared" si="31"/>
        <v>7.1</v>
      </c>
      <c r="V108" s="2">
        <f>(U108/100)*'Data &amp; ANOVA'!$S$7</f>
        <v>1.6165902277919256E-2</v>
      </c>
      <c r="W108" s="2">
        <f>'Data &amp; ANOVA'!$S$7-V108</f>
        <v>0.21152286219981678</v>
      </c>
      <c r="X108" s="2">
        <f t="shared" si="38"/>
        <v>7.1644537497625421E-2</v>
      </c>
      <c r="Z108" s="2">
        <f t="shared" si="32"/>
        <v>2</v>
      </c>
      <c r="AA108" s="2"/>
      <c r="AB108" s="2"/>
      <c r="AC108" s="2">
        <f t="shared" si="33"/>
        <v>10.199999999999999</v>
      </c>
      <c r="AD108" s="2">
        <f>(AC108/100)*'Data &amp; ANOVA'!$S$7</f>
        <v>2.3224253976729073E-2</v>
      </c>
      <c r="AE108" s="2">
        <f>'Data &amp; ANOVA'!$S$7-AD108</f>
        <v>0.20446451050100695</v>
      </c>
      <c r="AF108" s="2">
        <f t="shared" si="39"/>
        <v>0.10558320800926439</v>
      </c>
      <c r="AH108" s="2">
        <f t="shared" si="34"/>
        <v>2</v>
      </c>
      <c r="AI108" s="2"/>
      <c r="AJ108" s="2"/>
      <c r="AK108" s="2">
        <f t="shared" si="35"/>
        <v>12.2</v>
      </c>
      <c r="AL108" s="2">
        <f>(AK108/100)*'Data &amp; ANOVA'!$S$7</f>
        <v>2.7778029266283796E-2</v>
      </c>
      <c r="AM108" s="2">
        <f>'Data &amp; ANOVA'!$S$7-AL108</f>
        <v>0.19991073521145225</v>
      </c>
      <c r="AN108" s="2">
        <f t="shared" si="36"/>
        <v>0.1281066826763472</v>
      </c>
    </row>
    <row r="109" spans="2:44" x14ac:dyDescent="0.25">
      <c r="B109" s="2">
        <f t="shared" si="25"/>
        <v>3.0978260869565215</v>
      </c>
      <c r="C109" s="2"/>
      <c r="D109" s="2"/>
      <c r="E109" s="2">
        <f t="shared" si="26"/>
        <v>3.8</v>
      </c>
      <c r="F109" s="2">
        <f>(E109/100)*'Data &amp; ANOVA'!$S$7</f>
        <v>8.6521730501539686E-3</v>
      </c>
      <c r="G109" s="2">
        <f>'Data &amp; ANOVA'!$S$7-F109</f>
        <v>0.21903659142758206</v>
      </c>
      <c r="H109" s="2">
        <f t="shared" si="27"/>
        <v>3.6738825645757596E-2</v>
      </c>
      <c r="J109" s="2">
        <f t="shared" si="28"/>
        <v>3</v>
      </c>
      <c r="K109" s="2"/>
      <c r="L109" s="2"/>
      <c r="M109" s="2">
        <f t="shared" si="29"/>
        <v>10.7</v>
      </c>
      <c r="N109" s="2">
        <f>(M109/100)*'Data &amp; ANOVA'!$S$7</f>
        <v>2.4362697799117754E-2</v>
      </c>
      <c r="O109" s="2">
        <f>'Data &amp; ANOVA'!$S$7-N109</f>
        <v>0.20332606667861827</v>
      </c>
      <c r="P109" s="2">
        <f t="shared" si="37"/>
        <v>0.111166695434965</v>
      </c>
      <c r="R109" s="2">
        <f t="shared" si="30"/>
        <v>3</v>
      </c>
      <c r="S109" s="2"/>
      <c r="T109" s="2"/>
      <c r="U109" s="2">
        <f t="shared" si="31"/>
        <v>16.3</v>
      </c>
      <c r="V109" s="2">
        <f>(U109/100)*'Data &amp; ANOVA'!$S$7</f>
        <v>3.7113268609870978E-2</v>
      </c>
      <c r="W109" s="2">
        <f>'Data &amp; ANOVA'!$S$7-V109</f>
        <v>0.19057549586786504</v>
      </c>
      <c r="X109" s="2">
        <f t="shared" si="38"/>
        <v>0.17592920582198884</v>
      </c>
      <c r="Z109" s="20">
        <f t="shared" si="32"/>
        <v>3</v>
      </c>
      <c r="AA109" s="20"/>
      <c r="AB109" s="20"/>
      <c r="AC109" s="20">
        <f t="shared" si="33"/>
        <v>21.7</v>
      </c>
      <c r="AD109" s="20">
        <f>(AC109/100)*'Data &amp; ANOVA'!$S$7</f>
        <v>4.9408461891668719E-2</v>
      </c>
      <c r="AE109" s="20">
        <f>'Data &amp; ANOVA'!$S$7-AD109</f>
        <v>0.17828030258606731</v>
      </c>
      <c r="AF109" s="20">
        <f t="shared" si="39"/>
        <v>0.242620580320661</v>
      </c>
      <c r="AH109" s="20">
        <f t="shared" si="34"/>
        <v>3</v>
      </c>
      <c r="AI109" s="20"/>
      <c r="AJ109" s="20"/>
      <c r="AK109" s="20">
        <f t="shared" si="35"/>
        <v>26</v>
      </c>
      <c r="AL109" s="20">
        <f>(AK109/100)*'Data &amp; ANOVA'!$S$7</f>
        <v>5.919907876421137E-2</v>
      </c>
      <c r="AM109" s="20">
        <f>'Data &amp; ANOVA'!$S$7-AL109</f>
        <v>0.16848968571352466</v>
      </c>
      <c r="AN109" s="20">
        <f t="shared" si="36"/>
        <v>0.29910309011324854</v>
      </c>
    </row>
    <row r="110" spans="2:44" x14ac:dyDescent="0.25">
      <c r="B110" s="3">
        <f t="shared" si="25"/>
        <v>4.1304347826086953</v>
      </c>
      <c r="C110" s="3"/>
      <c r="D110" s="3"/>
      <c r="E110" s="3">
        <f t="shared" si="26"/>
        <v>8.1</v>
      </c>
      <c r="F110" s="3">
        <f>(E110/100)*'Data &amp; ANOVA'!$S$7</f>
        <v>1.8442789922696618E-2</v>
      </c>
      <c r="G110" s="3">
        <f>'Data &amp; ANOVA'!$S$7-F110</f>
        <v>0.2092459745550394</v>
      </c>
      <c r="H110" s="3">
        <f t="shared" si="27"/>
        <v>8.2467153955776931E-2</v>
      </c>
      <c r="I110" s="25"/>
      <c r="J110" s="3">
        <f t="shared" si="28"/>
        <v>4</v>
      </c>
      <c r="K110" s="3"/>
      <c r="L110" s="3"/>
      <c r="M110" s="3">
        <f t="shared" si="29"/>
        <v>18.100000000000001</v>
      </c>
      <c r="N110" s="3">
        <f>(M110/100)*'Data &amp; ANOVA'!$S$7</f>
        <v>4.1211666370470225E-2</v>
      </c>
      <c r="O110" s="3">
        <f>'Data &amp; ANOVA'!$S$7-N110</f>
        <v>0.18647709810726582</v>
      </c>
      <c r="P110" s="3">
        <f t="shared" si="37"/>
        <v>0.19766919245839445</v>
      </c>
      <c r="Q110" s="25"/>
      <c r="R110" s="20">
        <f t="shared" si="30"/>
        <v>4</v>
      </c>
      <c r="S110" s="20"/>
      <c r="T110" s="20"/>
      <c r="U110" s="20">
        <f t="shared" si="31"/>
        <v>28.1</v>
      </c>
      <c r="V110" s="20">
        <f>(U110/100)*'Data &amp; ANOVA'!$S$7</f>
        <v>6.3980542818243835E-2</v>
      </c>
      <c r="W110" s="20">
        <f>'Data &amp; ANOVA'!$S$7-V110</f>
        <v>0.1637082216594922</v>
      </c>
      <c r="X110" s="20">
        <f t="shared" si="38"/>
        <v>0.32789191859041739</v>
      </c>
      <c r="Y110" s="25"/>
      <c r="Z110" s="20">
        <f t="shared" si="32"/>
        <v>4</v>
      </c>
      <c r="AA110" s="20"/>
      <c r="AB110" s="20"/>
      <c r="AC110" s="20">
        <f t="shared" si="33"/>
        <v>36</v>
      </c>
      <c r="AD110" s="20">
        <f>(AC110/100)*'Data &amp; ANOVA'!$S$7</f>
        <v>8.1967955211984966E-2</v>
      </c>
      <c r="AE110" s="20">
        <f>'Data &amp; ANOVA'!$S$7-AD110</f>
        <v>0.14572080926575107</v>
      </c>
      <c r="AF110" s="20">
        <f t="shared" si="39"/>
        <v>0.4442850999577464</v>
      </c>
      <c r="AG110" s="25"/>
      <c r="AH110" s="20">
        <f t="shared" si="34"/>
        <v>4</v>
      </c>
      <c r="AI110" s="20"/>
      <c r="AJ110" s="20"/>
      <c r="AK110" s="20">
        <f t="shared" si="35"/>
        <v>41.6</v>
      </c>
      <c r="AL110" s="20">
        <f>(AK110/100)*'Data &amp; ANOVA'!$S$7</f>
        <v>9.4718526022738198E-2</v>
      </c>
      <c r="AM110" s="20">
        <f>'Data &amp; ANOVA'!$S$7-AL110</f>
        <v>0.13297023845499784</v>
      </c>
      <c r="AN110" s="20">
        <f t="shared" si="36"/>
        <v>0.53585229348323693</v>
      </c>
      <c r="AO110" s="25"/>
      <c r="AP110" s="25"/>
      <c r="AQ110" s="25"/>
      <c r="AR110" s="25"/>
    </row>
    <row r="111" spans="2:44" x14ac:dyDescent="0.25">
      <c r="B111" s="3">
        <f t="shared" si="25"/>
        <v>5.1630434782608692</v>
      </c>
      <c r="C111" s="3"/>
      <c r="D111" s="3"/>
      <c r="E111" s="3">
        <f t="shared" si="26"/>
        <v>13</v>
      </c>
      <c r="F111" s="3">
        <f>(E111/100)*'Data &amp; ANOVA'!$S$7</f>
        <v>2.9599539382105685E-2</v>
      </c>
      <c r="G111" s="3">
        <f>'Data &amp; ANOVA'!$S$7-F111</f>
        <v>0.19808922509563034</v>
      </c>
      <c r="H111" s="3">
        <f t="shared" si="27"/>
        <v>0.13726006466283458</v>
      </c>
      <c r="I111" s="25"/>
      <c r="J111" s="20">
        <f t="shared" si="28"/>
        <v>5</v>
      </c>
      <c r="K111" s="20"/>
      <c r="L111" s="20"/>
      <c r="M111" s="20">
        <f t="shared" si="29"/>
        <v>27.6</v>
      </c>
      <c r="N111" s="20">
        <f>(M111/100)*'Data &amp; ANOVA'!$S$7</f>
        <v>6.2842098995855147E-2</v>
      </c>
      <c r="O111" s="20">
        <f>'Data &amp; ANOVA'!$S$7-N111</f>
        <v>0.16484666548188087</v>
      </c>
      <c r="P111" s="20">
        <f t="shared" si="37"/>
        <v>0.32096188392574765</v>
      </c>
      <c r="Q111" s="25"/>
      <c r="R111" s="20">
        <f t="shared" si="30"/>
        <v>5</v>
      </c>
      <c r="S111" s="20"/>
      <c r="T111" s="20"/>
      <c r="U111" s="20">
        <f t="shared" si="31"/>
        <v>40.6</v>
      </c>
      <c r="V111" s="20">
        <f>(U111/100)*'Data &amp; ANOVA'!$S$7</f>
        <v>9.2441638377960836E-2</v>
      </c>
      <c r="W111" s="20">
        <f>'Data &amp; ANOVA'!$S$7-V111</f>
        <v>0.13524712609977518</v>
      </c>
      <c r="X111" s="20">
        <f t="shared" si="38"/>
        <v>0.51887395694881921</v>
      </c>
      <c r="Y111" s="25"/>
      <c r="Z111" s="20">
        <f t="shared" si="32"/>
        <v>5</v>
      </c>
      <c r="AA111" s="20"/>
      <c r="AB111" s="20"/>
      <c r="AC111" s="20">
        <f t="shared" si="33"/>
        <v>50.3</v>
      </c>
      <c r="AD111" s="20">
        <f>(AC111/100)*'Data &amp; ANOVA'!$S$7</f>
        <v>0.11452744853230122</v>
      </c>
      <c r="AE111" s="20">
        <f>'Data &amp; ANOVA'!$S$7-AD111</f>
        <v>0.11316131594543481</v>
      </c>
      <c r="AF111" s="20">
        <f t="shared" si="39"/>
        <v>0.69716325021483527</v>
      </c>
      <c r="AG111" s="25"/>
      <c r="AH111" s="20">
        <f t="shared" si="34"/>
        <v>5</v>
      </c>
      <c r="AI111" s="20"/>
      <c r="AJ111" s="20"/>
      <c r="AK111" s="20">
        <f t="shared" si="35"/>
        <v>56.7</v>
      </c>
      <c r="AL111" s="20">
        <f>(AK111/100)*'Data &amp; ANOVA'!$S$7</f>
        <v>0.12909952945887634</v>
      </c>
      <c r="AM111" s="20">
        <f>'Data &amp; ANOVA'!$S$7-AL111</f>
        <v>9.8589235018859689E-2</v>
      </c>
      <c r="AN111" s="20">
        <f t="shared" si="36"/>
        <v>0.83501554830897418</v>
      </c>
      <c r="AO111" s="25"/>
      <c r="AP111" s="25"/>
      <c r="AQ111" s="25"/>
      <c r="AR111" s="25"/>
    </row>
    <row r="112" spans="2:44" x14ac:dyDescent="0.25">
      <c r="B112" s="3">
        <f t="shared" si="25"/>
        <v>6.195652173913043</v>
      </c>
      <c r="C112" s="3"/>
      <c r="D112" s="3"/>
      <c r="E112" s="3">
        <f t="shared" si="26"/>
        <v>18.899999999999999</v>
      </c>
      <c r="F112" s="3">
        <f>(E112/100)*'Data &amp; ANOVA'!$S$7</f>
        <v>4.3033176486292103E-2</v>
      </c>
      <c r="G112" s="3">
        <f>'Data &amp; ANOVA'!$S$7-F112</f>
        <v>0.18465558799144394</v>
      </c>
      <c r="H112" s="3">
        <f t="shared" si="27"/>
        <v>0.20748522219605098</v>
      </c>
      <c r="I112" s="25"/>
      <c r="J112" s="20">
        <f t="shared" si="28"/>
        <v>6</v>
      </c>
      <c r="K112" s="20"/>
      <c r="L112" s="20"/>
      <c r="M112" s="20">
        <f t="shared" si="29"/>
        <v>37.299999999999997</v>
      </c>
      <c r="N112" s="20">
        <f>(M112/100)*'Data &amp; ANOVA'!$S$7</f>
        <v>8.4927909150195546E-2</v>
      </c>
      <c r="O112" s="20">
        <f>'Data &amp; ANOVA'!$S$7-N112</f>
        <v>0.14276085532754049</v>
      </c>
      <c r="P112" s="20">
        <f t="shared" si="37"/>
        <v>0.46480673567854336</v>
      </c>
      <c r="Q112" s="25"/>
      <c r="R112" s="20">
        <f t="shared" si="30"/>
        <v>6</v>
      </c>
      <c r="S112" s="20"/>
      <c r="T112" s="20"/>
      <c r="U112" s="20">
        <f t="shared" si="31"/>
        <v>53.1</v>
      </c>
      <c r="V112" s="20">
        <f>(U112/100)*'Data &amp; ANOVA'!$S$7</f>
        <v>0.12090273393767784</v>
      </c>
      <c r="W112" s="20">
        <f>'Data &amp; ANOVA'!$S$7-V112</f>
        <v>0.1067860305400582</v>
      </c>
      <c r="X112" s="20">
        <f t="shared" si="38"/>
        <v>0.75515050786518467</v>
      </c>
      <c r="Y112" s="25"/>
      <c r="Z112" s="20">
        <f t="shared" si="32"/>
        <v>6</v>
      </c>
      <c r="AA112" s="20"/>
      <c r="AB112" s="20"/>
      <c r="AC112" s="20">
        <f t="shared" si="33"/>
        <v>63.6</v>
      </c>
      <c r="AD112" s="20">
        <f>(AC112/100)*'Data &amp; ANOVA'!$S$7</f>
        <v>0.14481005420784013</v>
      </c>
      <c r="AE112" s="20">
        <f>'Data &amp; ANOVA'!$S$7-AD112</f>
        <v>8.2878710269895906E-2</v>
      </c>
      <c r="AF112" s="20">
        <f t="shared" si="39"/>
        <v>1.0085994086747234</v>
      </c>
      <c r="AG112" s="25"/>
      <c r="AH112" s="20">
        <f t="shared" si="34"/>
        <v>6</v>
      </c>
      <c r="AI112" s="20"/>
      <c r="AJ112" s="20"/>
      <c r="AK112" s="20">
        <f t="shared" si="35"/>
        <v>70.3</v>
      </c>
      <c r="AL112" s="20">
        <f>(AK112/100)*'Data &amp; ANOVA'!$S$7</f>
        <v>0.16006520142784841</v>
      </c>
      <c r="AM112" s="20">
        <f>'Data &amp; ANOVA'!$S$7-AL112</f>
        <v>6.7623563049887619E-2</v>
      </c>
      <c r="AN112" s="20">
        <f t="shared" si="36"/>
        <v>1.2120211375087642</v>
      </c>
      <c r="AO112" s="25"/>
      <c r="AP112" s="25"/>
      <c r="AQ112" s="25"/>
      <c r="AR112" s="25"/>
    </row>
    <row r="113" spans="2:44" x14ac:dyDescent="0.25">
      <c r="B113" s="20">
        <f t="shared" si="25"/>
        <v>7.2282608695652169</v>
      </c>
      <c r="C113" s="20"/>
      <c r="D113" s="20"/>
      <c r="E113" s="20">
        <f t="shared" si="26"/>
        <v>25</v>
      </c>
      <c r="F113" s="20">
        <f>(E113/100)*'Data &amp; ANOVA'!$S$7</f>
        <v>5.6922191119434008E-2</v>
      </c>
      <c r="G113" s="20">
        <f>'Data &amp; ANOVA'!$S$7-F113</f>
        <v>0.17076657335830203</v>
      </c>
      <c r="H113" s="20">
        <f t="shared" si="27"/>
        <v>0.28568006978110783</v>
      </c>
      <c r="I113" s="25"/>
      <c r="J113" s="20">
        <f t="shared" si="28"/>
        <v>7</v>
      </c>
      <c r="K113" s="20"/>
      <c r="L113" s="20"/>
      <c r="M113" s="20">
        <f t="shared" si="29"/>
        <v>46.8</v>
      </c>
      <c r="N113" s="20">
        <f>(M113/100)*'Data &amp; ANOVA'!$S$7</f>
        <v>0.10655834177558046</v>
      </c>
      <c r="O113" s="20">
        <f>'Data &amp; ANOVA'!$S$7-N113</f>
        <v>0.12113042270215557</v>
      </c>
      <c r="P113" s="20">
        <f t="shared" si="37"/>
        <v>0.62910978696981967</v>
      </c>
      <c r="Q113" s="25"/>
      <c r="R113" s="20">
        <f t="shared" si="30"/>
        <v>7</v>
      </c>
      <c r="S113" s="20"/>
      <c r="T113" s="20"/>
      <c r="U113" s="20">
        <f t="shared" si="31"/>
        <v>64.900000000000006</v>
      </c>
      <c r="V113" s="20">
        <f>(U113/100)*'Data &amp; ANOVA'!$S$7</f>
        <v>0.14777000814605068</v>
      </c>
      <c r="W113" s="20">
        <f>'Data &amp; ANOVA'!$S$7-V113</f>
        <v>7.9918756331685353E-2</v>
      </c>
      <c r="X113" s="20">
        <f t="shared" si="38"/>
        <v>1.0449670528455981</v>
      </c>
      <c r="Y113" s="25"/>
      <c r="Z113" s="20">
        <f t="shared" si="32"/>
        <v>7</v>
      </c>
      <c r="AA113" s="20"/>
      <c r="AB113" s="20"/>
      <c r="AC113" s="20">
        <f t="shared" si="33"/>
        <v>75.7</v>
      </c>
      <c r="AD113" s="20">
        <f>(AC113/100)*'Data &amp; ANOVA'!$S$7</f>
        <v>0.17236039470964618</v>
      </c>
      <c r="AE113" s="20">
        <f>'Data &amp; ANOVA'!$S$7-AD113</f>
        <v>5.5328369768089858E-2</v>
      </c>
      <c r="AF113" s="20">
        <f t="shared" si="39"/>
        <v>1.4126918329709155</v>
      </c>
      <c r="AG113" s="25"/>
      <c r="AH113" s="3">
        <f t="shared" si="34"/>
        <v>7</v>
      </c>
      <c r="AI113" s="3"/>
      <c r="AJ113" s="3"/>
      <c r="AK113" s="3">
        <f t="shared" si="35"/>
        <v>82.6</v>
      </c>
      <c r="AL113" s="3">
        <f>(AK113/100)*'Data &amp; ANOVA'!$S$7</f>
        <v>0.18807091945860996</v>
      </c>
      <c r="AM113" s="3">
        <f>'Data &amp; ANOVA'!$S$7-AL113</f>
        <v>3.9617845019126074E-2</v>
      </c>
      <c r="AN113" s="3">
        <f t="shared" si="36"/>
        <v>1.7466979770969349</v>
      </c>
      <c r="AO113" s="25"/>
      <c r="AP113" s="25"/>
      <c r="AQ113" s="25"/>
      <c r="AR113" s="25"/>
    </row>
    <row r="114" spans="2:44" x14ac:dyDescent="0.25">
      <c r="B114" s="20">
        <f t="shared" si="25"/>
        <v>8.2608695652173907</v>
      </c>
      <c r="C114" s="20"/>
      <c r="D114" s="20"/>
      <c r="E114" s="20">
        <f t="shared" si="26"/>
        <v>31.4</v>
      </c>
      <c r="F114" s="20">
        <f>(E114/100)*'Data &amp; ANOVA'!$S$7</f>
        <v>7.1494272046009111E-2</v>
      </c>
      <c r="G114" s="20">
        <f>'Data &amp; ANOVA'!$S$7-F114</f>
        <v>0.15619449243172692</v>
      </c>
      <c r="H114" s="20">
        <f t="shared" si="27"/>
        <v>0.37487564858557876</v>
      </c>
      <c r="I114" s="25"/>
      <c r="J114" s="20">
        <f t="shared" si="28"/>
        <v>8</v>
      </c>
      <c r="K114" s="20"/>
      <c r="L114" s="20"/>
      <c r="M114" s="20">
        <f t="shared" si="29"/>
        <v>56.2</v>
      </c>
      <c r="N114" s="20">
        <f>(M114/100)*'Data &amp; ANOVA'!$S$7</f>
        <v>0.12796108563648767</v>
      </c>
      <c r="O114" s="20">
        <f>'Data &amp; ANOVA'!$S$7-N114</f>
        <v>9.9727678841248363E-2</v>
      </c>
      <c r="P114" s="20">
        <f t="shared" si="37"/>
        <v>0.82353436593501805</v>
      </c>
      <c r="Q114" s="25"/>
      <c r="R114" s="20">
        <f t="shared" si="30"/>
        <v>8</v>
      </c>
      <c r="S114" s="20"/>
      <c r="T114" s="20"/>
      <c r="U114" s="20">
        <f t="shared" si="31"/>
        <v>75.099999999999994</v>
      </c>
      <c r="V114" s="20">
        <f>(U114/100)*'Data &amp; ANOVA'!$S$7</f>
        <v>0.17099426212277974</v>
      </c>
      <c r="W114" s="20">
        <f>'Data &amp; ANOVA'!$S$7-V114</f>
        <v>5.6694502354956294E-2</v>
      </c>
      <c r="X114" s="20">
        <f t="shared" si="38"/>
        <v>1.3883003798467559</v>
      </c>
      <c r="Y114" s="25"/>
      <c r="Z114" s="3">
        <f t="shared" si="32"/>
        <v>8</v>
      </c>
      <c r="AA114" s="3"/>
      <c r="AB114" s="3"/>
      <c r="AC114" s="3">
        <f t="shared" si="33"/>
        <v>85.9</v>
      </c>
      <c r="AD114" s="3">
        <f>(AC114/100)*'Data &amp; ANOVA'!$S$7</f>
        <v>0.19558464868637526</v>
      </c>
      <c r="AE114" s="3">
        <f>'Data &amp; ANOVA'!$S$7-AD114</f>
        <v>3.2104115791360771E-2</v>
      </c>
      <c r="AF114" s="3">
        <f t="shared" si="39"/>
        <v>1.956993385933296</v>
      </c>
      <c r="AG114" s="25"/>
      <c r="AH114" s="3">
        <f t="shared" si="34"/>
        <v>8</v>
      </c>
      <c r="AI114" s="3"/>
      <c r="AJ114" s="3"/>
      <c r="AK114" s="3">
        <f t="shared" si="35"/>
        <v>93.3</v>
      </c>
      <c r="AL114" s="3">
        <f>(AK114/100)*'Data &amp; ANOVA'!$S$7</f>
        <v>0.21243361725772769</v>
      </c>
      <c r="AM114" s="3">
        <f>'Data &amp; ANOVA'!$S$7-AL114</f>
        <v>1.5255147220008342E-2</v>
      </c>
      <c r="AN114" s="3">
        <f t="shared" si="36"/>
        <v>2.7010606569204962</v>
      </c>
      <c r="AO114" s="25"/>
      <c r="AP114" s="25"/>
      <c r="AQ114" s="25"/>
      <c r="AR114" s="25"/>
    </row>
    <row r="115" spans="2:44" x14ac:dyDescent="0.25">
      <c r="B115" s="20">
        <f t="shared" si="25"/>
        <v>9.2934782608695645</v>
      </c>
      <c r="C115" s="20"/>
      <c r="D115" s="20"/>
      <c r="E115" s="20">
        <f t="shared" si="26"/>
        <v>37.799999999999997</v>
      </c>
      <c r="F115" s="20">
        <f>(E115/100)*'Data &amp; ANOVA'!$S$7</f>
        <v>8.6066352972584206E-2</v>
      </c>
      <c r="G115" s="20">
        <f>'Data &amp; ANOVA'!$S$7-F115</f>
        <v>0.14162241150515181</v>
      </c>
      <c r="H115" s="20">
        <f t="shared" si="27"/>
        <v>0.47281318357228452</v>
      </c>
      <c r="I115" s="25"/>
      <c r="J115" s="20">
        <f t="shared" si="28"/>
        <v>9</v>
      </c>
      <c r="K115" s="20"/>
      <c r="L115" s="20"/>
      <c r="M115" s="20">
        <f t="shared" si="29"/>
        <v>64.900000000000006</v>
      </c>
      <c r="N115" s="20">
        <f>(M115/100)*'Data &amp; ANOVA'!$S$7</f>
        <v>0.14777000814605068</v>
      </c>
      <c r="O115" s="20">
        <f>'Data &amp; ANOVA'!$S$7-N115</f>
        <v>7.9918756331685353E-2</v>
      </c>
      <c r="P115" s="20">
        <f t="shared" si="37"/>
        <v>1.0449670528455981</v>
      </c>
      <c r="Q115" s="25"/>
      <c r="R115" s="3">
        <f t="shared" si="30"/>
        <v>9</v>
      </c>
      <c r="S115" s="3"/>
      <c r="T115" s="3"/>
      <c r="U115" s="3">
        <f t="shared" si="31"/>
        <v>84.6</v>
      </c>
      <c r="V115" s="3">
        <f>(U115/100)*'Data &amp; ANOVA'!$S$7</f>
        <v>0.19262469474816468</v>
      </c>
      <c r="W115" s="3">
        <f>'Data &amp; ANOVA'!$S$7-V115</f>
        <v>3.5064069729571351E-2</v>
      </c>
      <c r="X115" s="3">
        <f t="shared" si="38"/>
        <v>1.8688006738978349</v>
      </c>
      <c r="Y115" s="25"/>
      <c r="Z115" s="3">
        <f t="shared" si="32"/>
        <v>9</v>
      </c>
      <c r="AA115" s="3"/>
      <c r="AB115" s="3"/>
      <c r="AC115" s="3">
        <f t="shared" si="33"/>
        <v>94.6</v>
      </c>
      <c r="AD115" s="3">
        <f>(AC115/100)*'Data &amp; ANOVA'!$S$7</f>
        <v>0.21539357119593827</v>
      </c>
      <c r="AE115" s="3">
        <f>'Data &amp; ANOVA'!$S$7-AD115</f>
        <v>1.2295193281797762E-2</v>
      </c>
      <c r="AF115" s="3">
        <f t="shared" si="39"/>
        <v>2.9167692297471883</v>
      </c>
      <c r="AG115" s="25"/>
      <c r="AH115" s="3">
        <f t="shared" si="34"/>
        <v>9</v>
      </c>
      <c r="AI115" s="3"/>
      <c r="AJ115" s="3"/>
      <c r="AK115" s="3">
        <f t="shared" si="35"/>
        <v>100</v>
      </c>
      <c r="AL115" s="3">
        <f>(AK115/100)*'Data &amp; ANOVA'!$S$7</f>
        <v>0.22768876447773603</v>
      </c>
      <c r="AM115" s="3">
        <f>'Data &amp; ANOVA'!$S$7-AL115</f>
        <v>0</v>
      </c>
      <c r="AN115" s="3" t="e">
        <f t="shared" si="36"/>
        <v>#DIV/0!</v>
      </c>
      <c r="AO115" s="25"/>
      <c r="AP115" s="25"/>
      <c r="AQ115" s="25"/>
      <c r="AR115" s="25"/>
    </row>
    <row r="116" spans="2:44" x14ac:dyDescent="0.25">
      <c r="B116" s="20">
        <f t="shared" si="25"/>
        <v>10.326086956521738</v>
      </c>
      <c r="C116" s="20"/>
      <c r="D116" s="20"/>
      <c r="E116" s="20">
        <f t="shared" si="26"/>
        <v>44.2</v>
      </c>
      <c r="F116" s="20">
        <f>(E116/100)*'Data &amp; ANOVA'!$S$7</f>
        <v>0.10063843389915933</v>
      </c>
      <c r="G116" s="20">
        <f>'Data &amp; ANOVA'!$S$7-F116</f>
        <v>0.1270503305785767</v>
      </c>
      <c r="H116" s="20">
        <f t="shared" si="27"/>
        <v>0.58139431393015306</v>
      </c>
      <c r="I116" s="25"/>
      <c r="J116" s="20">
        <f t="shared" si="28"/>
        <v>10</v>
      </c>
      <c r="K116" s="20"/>
      <c r="L116" s="20"/>
      <c r="M116" s="20">
        <f t="shared" si="29"/>
        <v>73.599999999999994</v>
      </c>
      <c r="N116" s="20">
        <f>(M116/100)*'Data &amp; ANOVA'!$S$7</f>
        <v>0.16757893065561372</v>
      </c>
      <c r="O116" s="20">
        <f>'Data &amp; ANOVA'!$S$7-N116</f>
        <v>6.0109833822122316E-2</v>
      </c>
      <c r="P116" s="20">
        <f t="shared" si="37"/>
        <v>1.3298041731651478</v>
      </c>
      <c r="Q116" s="25"/>
      <c r="R116" s="3">
        <f t="shared" si="30"/>
        <v>10</v>
      </c>
      <c r="S116" s="3"/>
      <c r="T116" s="3"/>
      <c r="U116" s="3">
        <f t="shared" si="31"/>
        <v>92.5</v>
      </c>
      <c r="V116" s="3">
        <f>(U116/100)*'Data &amp; ANOVA'!$S$7</f>
        <v>0.21061210714190584</v>
      </c>
      <c r="W116" s="3">
        <f>'Data &amp; ANOVA'!$S$7-V116</f>
        <v>1.7076657335830192E-2</v>
      </c>
      <c r="X116" s="3">
        <f t="shared" si="38"/>
        <v>2.5882651627751541</v>
      </c>
      <c r="Y116" s="25"/>
      <c r="Z116" s="3">
        <f t="shared" si="32"/>
        <v>10</v>
      </c>
      <c r="AA116" s="3"/>
      <c r="AB116" s="3"/>
      <c r="AC116" s="3">
        <f t="shared" si="33"/>
        <v>100</v>
      </c>
      <c r="AD116" s="3">
        <f>(AC116/100)*'Data &amp; ANOVA'!$S$7</f>
        <v>0.22768876447773603</v>
      </c>
      <c r="AE116" s="3">
        <f>'Data &amp; ANOVA'!$S$7-AD116</f>
        <v>0</v>
      </c>
      <c r="AF116" s="3" t="e">
        <f t="shared" si="39"/>
        <v>#DIV/0!</v>
      </c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2:44" x14ac:dyDescent="0.25">
      <c r="B117" s="20">
        <f t="shared" si="25"/>
        <v>11.358695652173912</v>
      </c>
      <c r="C117" s="20"/>
      <c r="D117" s="20"/>
      <c r="E117" s="20">
        <f t="shared" si="26"/>
        <v>50.6</v>
      </c>
      <c r="F117" s="20">
        <f>(E117/100)*'Data &amp; ANOVA'!$S$7</f>
        <v>0.11521051482573444</v>
      </c>
      <c r="G117" s="20">
        <f>'Data &amp; ANOVA'!$S$7-F117</f>
        <v>0.11247824965200159</v>
      </c>
      <c r="H117" s="20">
        <f t="shared" si="27"/>
        <v>0.70321775912354156</v>
      </c>
      <c r="I117" s="25"/>
      <c r="J117" s="3">
        <f t="shared" si="28"/>
        <v>11</v>
      </c>
      <c r="K117" s="3"/>
      <c r="L117" s="3"/>
      <c r="M117" s="3">
        <f t="shared" si="29"/>
        <v>81.3</v>
      </c>
      <c r="N117" s="3">
        <f>(M117/100)*'Data &amp; ANOVA'!$S$7</f>
        <v>0.18511096552039938</v>
      </c>
      <c r="O117" s="3">
        <f>'Data &amp; ANOVA'!$S$7-N117</f>
        <v>4.2577798957336654E-2</v>
      </c>
      <c r="P117" s="3">
        <f t="shared" si="37"/>
        <v>1.6746446594568771</v>
      </c>
      <c r="Q117" s="25"/>
      <c r="R117" s="3">
        <f t="shared" si="30"/>
        <v>11</v>
      </c>
      <c r="S117" s="3"/>
      <c r="T117" s="3"/>
      <c r="U117" s="3">
        <f t="shared" si="31"/>
        <v>100</v>
      </c>
      <c r="V117" s="3">
        <f>(U117/100)*'Data &amp; ANOVA'!$S$7</f>
        <v>0.22768876447773603</v>
      </c>
      <c r="W117" s="3">
        <f>'Data &amp; ANOVA'!$S$7-V117</f>
        <v>0</v>
      </c>
      <c r="X117" s="3" t="e">
        <f t="shared" si="38"/>
        <v>#DIV/0!</v>
      </c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2:44" x14ac:dyDescent="0.25">
      <c r="B118" s="20">
        <f t="shared" si="25"/>
        <v>12.391304347826086</v>
      </c>
      <c r="C118" s="20"/>
      <c r="D118" s="20"/>
      <c r="E118" s="20">
        <f t="shared" si="26"/>
        <v>57</v>
      </c>
      <c r="F118" s="20">
        <f>(E118/100)*'Data &amp; ANOVA'!$S$7</f>
        <v>0.12978259575230952</v>
      </c>
      <c r="G118" s="20">
        <f>'Data &amp; ANOVA'!$S$7-F118</f>
        <v>9.7906168725426512E-2</v>
      </c>
      <c r="H118" s="20">
        <f t="shared" si="27"/>
        <v>0.84196806762385568</v>
      </c>
      <c r="I118" s="25"/>
      <c r="J118" s="3">
        <f t="shared" si="28"/>
        <v>12</v>
      </c>
      <c r="K118" s="3"/>
      <c r="L118" s="3"/>
      <c r="M118" s="3">
        <f t="shared" si="29"/>
        <v>87.9</v>
      </c>
      <c r="N118" s="3">
        <f>(M118/100)*'Data &amp; ANOVA'!$S$7</f>
        <v>0.20013842397592999</v>
      </c>
      <c r="O118" s="3">
        <f>'Data &amp; ANOVA'!$S$7-N118</f>
        <v>2.7550340501806048E-2</v>
      </c>
      <c r="P118" s="3">
        <f t="shared" si="37"/>
        <v>2.1099627307147233</v>
      </c>
      <c r="Q118" s="25"/>
      <c r="R118" s="17"/>
      <c r="S118" s="17"/>
      <c r="T118" s="17"/>
      <c r="U118" s="17"/>
      <c r="V118" s="17"/>
      <c r="W118" s="17"/>
      <c r="X118" s="17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2:44" x14ac:dyDescent="0.25">
      <c r="B119" s="20">
        <f t="shared" si="25"/>
        <v>13.42391304347826</v>
      </c>
      <c r="C119" s="20"/>
      <c r="D119" s="20"/>
      <c r="E119" s="20">
        <f t="shared" si="26"/>
        <v>62.4</v>
      </c>
      <c r="F119" s="20">
        <f>(E119/100)*'Data &amp; ANOVA'!$S$7</f>
        <v>0.14207778903410728</v>
      </c>
      <c r="G119" s="20">
        <f>'Data &amp; ANOVA'!$S$7-F119</f>
        <v>8.5610975443628751E-2</v>
      </c>
      <c r="H119" s="20">
        <f t="shared" si="27"/>
        <v>0.97616413292156945</v>
      </c>
      <c r="I119" s="25"/>
      <c r="J119" s="3">
        <f t="shared" si="28"/>
        <v>13</v>
      </c>
      <c r="K119" s="3"/>
      <c r="L119" s="3"/>
      <c r="M119" s="3">
        <f t="shared" si="29"/>
        <v>94.6</v>
      </c>
      <c r="N119" s="3">
        <f>(M119/100)*'Data &amp; ANOVA'!$S$7</f>
        <v>0.21539357119593827</v>
      </c>
      <c r="O119" s="3">
        <f>'Data &amp; ANOVA'!$S$7-N119</f>
        <v>1.2295193281797762E-2</v>
      </c>
      <c r="P119" s="3">
        <f t="shared" si="37"/>
        <v>2.9167692297471883</v>
      </c>
      <c r="Q119" s="25"/>
      <c r="R119" s="17"/>
      <c r="S119" s="17"/>
      <c r="T119" s="17"/>
      <c r="U119" s="17"/>
      <c r="V119" s="17"/>
      <c r="W119" s="17"/>
      <c r="X119" s="17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2:44" x14ac:dyDescent="0.25">
      <c r="B120" s="20">
        <f t="shared" si="25"/>
        <v>14.456521739130434</v>
      </c>
      <c r="C120" s="20"/>
      <c r="D120" s="20"/>
      <c r="E120" s="20">
        <f t="shared" si="26"/>
        <v>67.5</v>
      </c>
      <c r="F120" s="20">
        <f>(E120/100)*'Data &amp; ANOVA'!$S$7</f>
        <v>0.15368991602247184</v>
      </c>
      <c r="G120" s="20">
        <f>'Data &amp; ANOVA'!$S$7-F120</f>
        <v>7.3998848455264193E-2</v>
      </c>
      <c r="H120" s="20">
        <f t="shared" si="27"/>
        <v>1.1219280939817267</v>
      </c>
      <c r="I120" s="25"/>
      <c r="J120" s="3">
        <f t="shared" si="28"/>
        <v>14</v>
      </c>
      <c r="K120" s="3"/>
      <c r="L120" s="3"/>
      <c r="M120" s="3">
        <f t="shared" si="29"/>
        <v>99.7</v>
      </c>
      <c r="N120" s="3">
        <f>(M120/100)*'Data &amp; ANOVA'!$S$7</f>
        <v>0.22700569818430283</v>
      </c>
      <c r="O120" s="3">
        <f>'Data &amp; ANOVA'!$S$7-N120</f>
        <v>6.8306629343320435E-4</v>
      </c>
      <c r="P120" s="3">
        <f t="shared" si="37"/>
        <v>5.8071409876433595</v>
      </c>
      <c r="Q120" s="25"/>
      <c r="R120" s="17"/>
      <c r="S120" s="17"/>
      <c r="T120" s="17"/>
      <c r="U120" s="17"/>
      <c r="V120" s="17"/>
      <c r="W120" s="17"/>
      <c r="X120" s="17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2:44" x14ac:dyDescent="0.25">
      <c r="B121" s="20">
        <f t="shared" si="25"/>
        <v>15.489130434782608</v>
      </c>
      <c r="C121" s="20"/>
      <c r="D121" s="20"/>
      <c r="E121" s="20">
        <f t="shared" si="26"/>
        <v>71.8</v>
      </c>
      <c r="F121" s="20">
        <f>(E121/100)*'Data &amp; ANOVA'!$S$7</f>
        <v>0.16348053289501446</v>
      </c>
      <c r="G121" s="20">
        <f>'Data &amp; ANOVA'!$S$7-F121</f>
        <v>6.420823158272157E-2</v>
      </c>
      <c r="H121" s="20">
        <f t="shared" si="27"/>
        <v>1.2638462053733501</v>
      </c>
      <c r="I121" s="25"/>
      <c r="J121" s="3">
        <f t="shared" si="28"/>
        <v>15</v>
      </c>
      <c r="K121" s="3"/>
      <c r="L121" s="3"/>
      <c r="M121" s="3">
        <f t="shared" si="29"/>
        <v>100</v>
      </c>
      <c r="N121" s="3">
        <f>(M121/100)*'Data &amp; ANOVA'!$S$7</f>
        <v>0.22768876447773603</v>
      </c>
      <c r="O121" s="3">
        <f>'Data &amp; ANOVA'!$S$7-N121</f>
        <v>0</v>
      </c>
      <c r="P121" s="3" t="e">
        <f t="shared" si="37"/>
        <v>#DIV/0!</v>
      </c>
      <c r="Q121" s="25"/>
      <c r="R121" s="17"/>
      <c r="S121" s="17"/>
      <c r="T121" s="17"/>
      <c r="U121" s="17"/>
      <c r="V121" s="17"/>
      <c r="W121" s="17"/>
      <c r="X121" s="17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2:44" x14ac:dyDescent="0.25">
      <c r="B122" s="20">
        <f t="shared" si="25"/>
        <v>16.521739130434781</v>
      </c>
      <c r="C122" s="20"/>
      <c r="D122" s="20"/>
      <c r="E122" s="20">
        <f t="shared" si="26"/>
        <v>76.2</v>
      </c>
      <c r="F122" s="20">
        <f>(E122/100)*'Data &amp; ANOVA'!$S$7</f>
        <v>0.17349883853203485</v>
      </c>
      <c r="G122" s="20">
        <f>'Data &amp; ANOVA'!$S$7-F122</f>
        <v>5.4189925945701184E-2</v>
      </c>
      <c r="H122" s="20">
        <f t="shared" si="27"/>
        <v>1.4334826026399892</v>
      </c>
      <c r="I122" s="25"/>
      <c r="J122" s="16"/>
      <c r="K122" s="16"/>
      <c r="L122" s="16"/>
      <c r="M122" s="16"/>
      <c r="N122" s="16"/>
      <c r="O122" s="16"/>
      <c r="P122" s="16"/>
      <c r="Q122" s="25"/>
      <c r="R122" s="17"/>
      <c r="S122" s="17"/>
      <c r="T122" s="17"/>
      <c r="U122" s="17"/>
      <c r="V122" s="17"/>
      <c r="W122" s="17"/>
      <c r="X122" s="17"/>
      <c r="Y122" s="25"/>
      <c r="AG122" s="25"/>
      <c r="AO122" s="25"/>
      <c r="AP122" s="25"/>
      <c r="AQ122" s="25"/>
      <c r="AR122" s="25"/>
    </row>
    <row r="123" spans="2:44" x14ac:dyDescent="0.25">
      <c r="B123" s="3">
        <f t="shared" si="25"/>
        <v>17.554347826086953</v>
      </c>
      <c r="C123" s="3"/>
      <c r="D123" s="3"/>
      <c r="E123" s="3">
        <f t="shared" si="26"/>
        <v>80</v>
      </c>
      <c r="F123" s="3">
        <f>(E123/100)*'Data &amp; ANOVA'!$S$7</f>
        <v>0.18215101158218883</v>
      </c>
      <c r="G123" s="3">
        <f>'Data &amp; ANOVA'!$S$7-F123</f>
        <v>4.5537752895547207E-2</v>
      </c>
      <c r="H123" s="3">
        <f t="shared" si="27"/>
        <v>1.6074359097634274</v>
      </c>
      <c r="I123" s="25"/>
      <c r="J123" s="16"/>
      <c r="K123" s="16"/>
      <c r="L123" s="16"/>
      <c r="M123" s="16"/>
      <c r="N123" s="16"/>
      <c r="O123" s="16"/>
      <c r="P123" s="16"/>
      <c r="Q123" s="25"/>
      <c r="R123" s="16"/>
      <c r="S123" s="16"/>
      <c r="T123" s="16"/>
      <c r="U123" s="16"/>
      <c r="V123" s="16"/>
      <c r="W123" s="16"/>
      <c r="X123" s="16"/>
      <c r="Y123" s="25"/>
      <c r="AG123" s="25"/>
      <c r="AO123" s="25"/>
      <c r="AP123" s="25"/>
      <c r="AQ123" s="25"/>
      <c r="AR123" s="25"/>
    </row>
    <row r="124" spans="2:44" x14ac:dyDescent="0.25">
      <c r="B124" s="3">
        <f t="shared" si="25"/>
        <v>18.586956521739129</v>
      </c>
      <c r="C124" s="3"/>
      <c r="D124" s="3"/>
      <c r="E124" s="3">
        <f t="shared" si="26"/>
        <v>84.1</v>
      </c>
      <c r="F124" s="3">
        <f>(E124/100)*'Data &amp; ANOVA'!$S$7</f>
        <v>0.19148625092577601</v>
      </c>
      <c r="G124" s="3">
        <f>'Data &amp; ANOVA'!$S$7-F124</f>
        <v>3.6202513551960025E-2</v>
      </c>
      <c r="H124" s="3">
        <f t="shared" si="27"/>
        <v>1.8368490740912327</v>
      </c>
      <c r="I124" s="25"/>
      <c r="J124" s="16"/>
      <c r="K124" s="16"/>
      <c r="L124" s="16"/>
      <c r="M124" s="16"/>
      <c r="N124" s="16"/>
      <c r="O124" s="16"/>
      <c r="P124" s="16"/>
      <c r="Q124" s="25"/>
      <c r="R124" s="16"/>
      <c r="S124" s="16"/>
      <c r="T124" s="16"/>
      <c r="U124" s="16"/>
      <c r="V124" s="16"/>
      <c r="W124" s="16"/>
      <c r="X124" s="16"/>
      <c r="Y124" s="25"/>
      <c r="AG124" s="25"/>
      <c r="AO124" s="25"/>
      <c r="AP124" s="25"/>
      <c r="AQ124" s="25"/>
      <c r="AR124" s="25"/>
    </row>
    <row r="125" spans="2:44" x14ac:dyDescent="0.25">
      <c r="B125" s="3">
        <f t="shared" si="25"/>
        <v>19.619565217391305</v>
      </c>
      <c r="C125" s="3"/>
      <c r="D125" s="3"/>
      <c r="E125" s="3">
        <f t="shared" si="26"/>
        <v>87.4</v>
      </c>
      <c r="F125" s="3">
        <f>(E125/100)*'Data &amp; ANOVA'!$S$7</f>
        <v>0.19899998015354131</v>
      </c>
      <c r="G125" s="3">
        <f>'Data &amp; ANOVA'!$S$7-F125</f>
        <v>2.8688784324194722E-2</v>
      </c>
      <c r="H125" s="3">
        <f t="shared" si="27"/>
        <v>2.0694713693599867</v>
      </c>
      <c r="I125" s="25"/>
      <c r="J125" s="16"/>
      <c r="K125" s="16"/>
      <c r="L125" s="16"/>
      <c r="M125" s="16"/>
      <c r="N125" s="16"/>
      <c r="O125" s="16"/>
      <c r="P125" s="16"/>
      <c r="Q125" s="25"/>
      <c r="R125" s="16"/>
      <c r="S125" s="16"/>
      <c r="T125" s="16"/>
      <c r="U125" s="16"/>
      <c r="V125" s="16"/>
      <c r="W125" s="16"/>
      <c r="X125" s="16"/>
      <c r="Y125" s="25"/>
      <c r="AG125" s="25"/>
      <c r="AO125" s="25"/>
      <c r="AP125" s="25"/>
      <c r="AQ125" s="25"/>
      <c r="AR125" s="25"/>
    </row>
    <row r="126" spans="2:44" x14ac:dyDescent="0.25">
      <c r="B126" s="3">
        <f t="shared" si="25"/>
        <v>20.652173913043477</v>
      </c>
      <c r="C126" s="3"/>
      <c r="D126" s="3"/>
      <c r="E126" s="3">
        <f t="shared" si="26"/>
        <v>91</v>
      </c>
      <c r="F126" s="3">
        <f>(E126/100)*'Data &amp; ANOVA'!$S$7</f>
        <v>0.20719677567473979</v>
      </c>
      <c r="G126" s="3">
        <f>'Data &amp; ANOVA'!$S$7-F126</f>
        <v>2.0491988802996242E-2</v>
      </c>
      <c r="H126" s="3">
        <f t="shared" si="27"/>
        <v>2.4059436059811992</v>
      </c>
      <c r="I126" s="25"/>
      <c r="J126" s="16"/>
      <c r="K126" s="16"/>
      <c r="L126" s="16"/>
      <c r="M126" s="16"/>
      <c r="N126" s="16"/>
      <c r="O126" s="16"/>
      <c r="P126" s="16"/>
      <c r="Q126" s="25"/>
      <c r="R126" s="16"/>
      <c r="S126" s="16"/>
      <c r="T126" s="16"/>
      <c r="U126" s="16"/>
      <c r="V126" s="16"/>
      <c r="W126" s="16"/>
      <c r="X126" s="16"/>
      <c r="Y126" s="25"/>
      <c r="AG126" s="25"/>
      <c r="AO126" s="25"/>
      <c r="AP126" s="25"/>
      <c r="AQ126" s="25"/>
      <c r="AR126" s="25"/>
    </row>
    <row r="127" spans="2:44" x14ac:dyDescent="0.25">
      <c r="B127" s="3">
        <f t="shared" si="25"/>
        <v>21.684782608695649</v>
      </c>
      <c r="C127" s="3"/>
      <c r="D127" s="3"/>
      <c r="E127" s="3">
        <f t="shared" si="26"/>
        <v>94.6</v>
      </c>
      <c r="F127" s="3">
        <f>(E127/100)*'Data &amp; ANOVA'!$S$7</f>
        <v>0.21539357119593827</v>
      </c>
      <c r="G127" s="3">
        <f>'Data &amp; ANOVA'!$S$7-F127</f>
        <v>1.2295193281797762E-2</v>
      </c>
      <c r="H127" s="3">
        <f t="shared" si="27"/>
        <v>2.9167692297471883</v>
      </c>
      <c r="I127" s="25"/>
      <c r="J127" s="16"/>
      <c r="K127" s="16"/>
      <c r="L127" s="16"/>
      <c r="M127" s="16"/>
      <c r="N127" s="16"/>
      <c r="O127" s="16"/>
      <c r="P127" s="16"/>
      <c r="Q127" s="25"/>
      <c r="R127" s="16"/>
      <c r="S127" s="16"/>
      <c r="T127" s="16"/>
      <c r="U127" s="16"/>
      <c r="V127" s="16"/>
      <c r="W127" s="16"/>
      <c r="X127" s="16"/>
      <c r="Y127" s="25"/>
      <c r="AG127" s="25"/>
      <c r="AO127" s="25"/>
      <c r="AP127" s="25"/>
      <c r="AQ127" s="25"/>
      <c r="AR127" s="25"/>
    </row>
    <row r="128" spans="2:44" x14ac:dyDescent="0.25">
      <c r="B128" s="3">
        <f t="shared" si="25"/>
        <v>22.717391304347824</v>
      </c>
      <c r="C128" s="3"/>
      <c r="D128" s="3"/>
      <c r="E128" s="3">
        <f t="shared" si="26"/>
        <v>97.6</v>
      </c>
      <c r="F128" s="3">
        <f>(E128/100)*'Data &amp; ANOVA'!$S$7</f>
        <v>0.22222423413027037</v>
      </c>
      <c r="G128" s="3">
        <f>'Data &amp; ANOVA'!$S$7-F128</f>
        <v>5.4645303474656626E-3</v>
      </c>
      <c r="H128" s="3">
        <f t="shared" si="27"/>
        <v>3.7276994459635189</v>
      </c>
      <c r="I128" s="25"/>
      <c r="J128" s="16"/>
      <c r="K128" s="16"/>
      <c r="L128" s="16"/>
      <c r="M128" s="16"/>
      <c r="N128" s="16"/>
      <c r="O128" s="16"/>
      <c r="P128" s="16"/>
      <c r="Q128" s="25"/>
      <c r="R128" s="16"/>
      <c r="S128" s="16"/>
      <c r="T128" s="16"/>
      <c r="U128" s="16"/>
      <c r="V128" s="16"/>
      <c r="W128" s="16"/>
      <c r="X128" s="16"/>
      <c r="Y128" s="25"/>
      <c r="AG128" s="25"/>
      <c r="AO128" s="25"/>
      <c r="AP128" s="25"/>
      <c r="AQ128" s="25"/>
      <c r="AR128" s="25"/>
    </row>
    <row r="129" spans="2:44" x14ac:dyDescent="0.25">
      <c r="B129" s="3">
        <f t="shared" si="25"/>
        <v>23.75</v>
      </c>
      <c r="C129" s="3"/>
      <c r="D129" s="3"/>
      <c r="E129" s="3">
        <f t="shared" si="26"/>
        <v>100</v>
      </c>
      <c r="F129" s="3">
        <f>(E129/100)*'Data &amp; ANOVA'!$S$7</f>
        <v>0.22768876447773603</v>
      </c>
      <c r="G129" s="3">
        <f>'Data &amp; ANOVA'!$S$7-F129</f>
        <v>0</v>
      </c>
      <c r="H129" s="3" t="e">
        <f t="shared" si="27"/>
        <v>#DIV/0!</v>
      </c>
      <c r="I129" s="25"/>
      <c r="J129" s="16"/>
      <c r="K129" s="16"/>
      <c r="L129" s="16"/>
      <c r="M129" s="16"/>
      <c r="N129" s="16"/>
      <c r="O129" s="16"/>
      <c r="P129" s="16"/>
      <c r="Q129" s="25"/>
      <c r="R129" s="16"/>
      <c r="S129" s="16"/>
      <c r="T129" s="16"/>
      <c r="U129" s="16"/>
      <c r="V129" s="16"/>
      <c r="W129" s="16"/>
      <c r="X129" s="16"/>
      <c r="Y129" s="25"/>
      <c r="AG129" s="25"/>
      <c r="AO129" s="25"/>
      <c r="AP129" s="25"/>
      <c r="AQ129" s="25"/>
      <c r="AR129" s="25"/>
    </row>
    <row r="130" spans="2:44" x14ac:dyDescent="0.25">
      <c r="I130" s="25"/>
      <c r="Q130" s="25"/>
      <c r="R130" s="16"/>
      <c r="S130" s="16"/>
      <c r="T130" s="16"/>
      <c r="U130" s="16"/>
      <c r="V130" s="16"/>
      <c r="W130" s="16"/>
      <c r="X130" s="16"/>
      <c r="Y130" s="25"/>
      <c r="AG130" s="25"/>
      <c r="AO130" s="25"/>
      <c r="AP130" s="25"/>
      <c r="AQ130" s="25"/>
      <c r="AR130" s="25"/>
    </row>
    <row r="131" spans="2:44" x14ac:dyDescent="0.25">
      <c r="I131" s="25"/>
      <c r="Q131" s="25"/>
      <c r="Y131" s="25"/>
      <c r="AG131" s="25"/>
      <c r="AO131" s="25"/>
      <c r="AP131" s="25"/>
      <c r="AQ131" s="25"/>
      <c r="AR131" s="25"/>
    </row>
    <row r="132" spans="2:44" x14ac:dyDescent="0.25">
      <c r="I132" s="25"/>
      <c r="Q132" s="25"/>
      <c r="Y132" s="25"/>
      <c r="AG132" s="25"/>
      <c r="AO132" s="25"/>
      <c r="AP132" s="25"/>
      <c r="AQ132" s="25"/>
      <c r="AR132" s="25"/>
    </row>
    <row r="133" spans="2:44" x14ac:dyDescent="0.25">
      <c r="I133" s="25"/>
      <c r="Q133" s="25"/>
      <c r="Y133" s="25"/>
      <c r="AG133" s="25"/>
      <c r="AO133" s="25"/>
      <c r="AP133" s="25"/>
      <c r="AQ133" s="25"/>
      <c r="AR133" s="25"/>
    </row>
    <row r="134" spans="2:44" x14ac:dyDescent="0.25">
      <c r="I134" s="25"/>
      <c r="Q134" s="25"/>
      <c r="Y134" s="25"/>
      <c r="AG134" s="25"/>
      <c r="AO134" s="25"/>
      <c r="AP134" s="25"/>
      <c r="AQ134" s="25"/>
      <c r="AR134" s="25"/>
    </row>
    <row r="135" spans="2:44" x14ac:dyDescent="0.25">
      <c r="I135" s="25"/>
      <c r="Q135" s="25"/>
      <c r="Y135" s="25"/>
      <c r="AG135" s="25"/>
      <c r="AO135" s="25"/>
      <c r="AP135" s="25"/>
      <c r="AQ135" s="25"/>
      <c r="AR135" s="25"/>
    </row>
    <row r="136" spans="2:44" x14ac:dyDescent="0.25">
      <c r="I136" s="25"/>
      <c r="Q136" s="25"/>
      <c r="Y136" s="25"/>
      <c r="AG136" s="25"/>
      <c r="AO136" s="25"/>
      <c r="AP136" s="25"/>
      <c r="AQ136" s="25"/>
      <c r="AR136" s="25"/>
    </row>
  </sheetData>
  <mergeCells count="12">
    <mergeCell ref="B100:H100"/>
    <mergeCell ref="J100:P100"/>
    <mergeCell ref="R100:X100"/>
    <mergeCell ref="Z100:AF100"/>
    <mergeCell ref="AH100:AN100"/>
    <mergeCell ref="B1:AN1"/>
    <mergeCell ref="B49:AN49"/>
    <mergeCell ref="B50:H50"/>
    <mergeCell ref="J50:P50"/>
    <mergeCell ref="R50:X50"/>
    <mergeCell ref="Z50:AF50"/>
    <mergeCell ref="AH50:AN5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131"/>
  <sheetViews>
    <sheetView topLeftCell="AJ1" zoomScale="85" zoomScaleNormal="85" workbookViewId="0">
      <selection activeCell="AM3" sqref="AM3"/>
    </sheetView>
  </sheetViews>
  <sheetFormatPr defaultColWidth="12.7109375" defaultRowHeight="15" x14ac:dyDescent="0.25"/>
  <cols>
    <col min="8" max="8" width="13" customWidth="1"/>
    <col min="9" max="9" width="12.7109375" customWidth="1"/>
  </cols>
  <sheetData>
    <row r="1" spans="2:40" s="14" customFormat="1" ht="39.75" x14ac:dyDescent="0.7">
      <c r="B1" s="95" t="s">
        <v>99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1" x14ac:dyDescent="0.35">
      <c r="B2" s="10" t="s">
        <v>0</v>
      </c>
      <c r="C2" s="2"/>
      <c r="D2" s="10">
        <v>0.4</v>
      </c>
      <c r="E2" s="10" t="s">
        <v>1</v>
      </c>
      <c r="F2" s="11" t="s">
        <v>3</v>
      </c>
      <c r="G2" s="10">
        <v>0.115829</v>
      </c>
      <c r="H2" s="10" t="s">
        <v>30</v>
      </c>
      <c r="J2" s="10" t="s">
        <v>0</v>
      </c>
      <c r="K2" s="2"/>
      <c r="L2" s="10">
        <f>D2</f>
        <v>0.4</v>
      </c>
      <c r="M2" s="10" t="s">
        <v>1</v>
      </c>
      <c r="N2" s="11" t="s">
        <v>3</v>
      </c>
      <c r="O2" s="10">
        <v>0.19797200000000001</v>
      </c>
      <c r="P2" s="10" t="s">
        <v>30</v>
      </c>
      <c r="R2" s="10" t="s">
        <v>0</v>
      </c>
      <c r="S2" s="2"/>
      <c r="T2" s="10">
        <f>D2</f>
        <v>0.4</v>
      </c>
      <c r="U2" s="10" t="s">
        <v>1</v>
      </c>
      <c r="V2" s="11" t="s">
        <v>3</v>
      </c>
      <c r="W2" s="10">
        <v>0.25484000000000001</v>
      </c>
      <c r="X2" s="10" t="s">
        <v>30</v>
      </c>
      <c r="Z2" s="10" t="s">
        <v>0</v>
      </c>
      <c r="AA2" s="2"/>
      <c r="AB2" s="10">
        <f>D2</f>
        <v>0.4</v>
      </c>
      <c r="AC2" s="10" t="s">
        <v>1</v>
      </c>
      <c r="AD2" s="11" t="s">
        <v>3</v>
      </c>
      <c r="AE2" s="10">
        <v>0.34239399999999998</v>
      </c>
      <c r="AF2" s="10" t="s">
        <v>30</v>
      </c>
      <c r="AH2" s="10" t="s">
        <v>0</v>
      </c>
      <c r="AI2" s="2"/>
      <c r="AJ2" s="10">
        <f>D2</f>
        <v>0.4</v>
      </c>
      <c r="AK2" s="10" t="s">
        <v>1</v>
      </c>
      <c r="AL2" s="11" t="s">
        <v>3</v>
      </c>
      <c r="AM2" s="10">
        <v>0.35838100000000001</v>
      </c>
      <c r="AN2" s="10" t="s">
        <v>30</v>
      </c>
    </row>
    <row r="3" spans="2:40" ht="21" x14ac:dyDescent="0.35">
      <c r="B3" s="10" t="s">
        <v>4</v>
      </c>
      <c r="C3" s="2"/>
      <c r="D3" s="12">
        <v>100</v>
      </c>
      <c r="E3" s="10" t="s">
        <v>5</v>
      </c>
      <c r="F3" s="11" t="s">
        <v>3</v>
      </c>
      <c r="G3" s="13">
        <f>G2*60</f>
        <v>6.9497400000000003</v>
      </c>
      <c r="H3" s="10" t="s">
        <v>31</v>
      </c>
      <c r="J3" s="10" t="s">
        <v>4</v>
      </c>
      <c r="K3" s="2"/>
      <c r="L3" s="12">
        <v>200</v>
      </c>
      <c r="M3" s="10" t="s">
        <v>5</v>
      </c>
      <c r="N3" s="11" t="s">
        <v>3</v>
      </c>
      <c r="O3" s="13">
        <f>O2*60</f>
        <v>11.87832</v>
      </c>
      <c r="P3" s="10" t="s">
        <v>31</v>
      </c>
      <c r="R3" s="10" t="s">
        <v>4</v>
      </c>
      <c r="S3" s="2"/>
      <c r="T3" s="12">
        <v>300</v>
      </c>
      <c r="U3" s="10" t="s">
        <v>5</v>
      </c>
      <c r="V3" s="11" t="s">
        <v>3</v>
      </c>
      <c r="W3" s="13">
        <f>W2*60</f>
        <v>15.2904</v>
      </c>
      <c r="X3" s="10" t="s">
        <v>31</v>
      </c>
      <c r="Z3" s="10" t="s">
        <v>4</v>
      </c>
      <c r="AA3" s="2"/>
      <c r="AB3" s="12">
        <v>400</v>
      </c>
      <c r="AC3" s="10" t="s">
        <v>5</v>
      </c>
      <c r="AD3" s="11" t="s">
        <v>3</v>
      </c>
      <c r="AE3" s="13">
        <f>AE2*60</f>
        <v>20.54364</v>
      </c>
      <c r="AF3" s="10" t="s">
        <v>31</v>
      </c>
      <c r="AH3" s="10" t="s">
        <v>4</v>
      </c>
      <c r="AI3" s="2"/>
      <c r="AJ3" s="12">
        <v>500</v>
      </c>
      <c r="AK3" s="10" t="s">
        <v>5</v>
      </c>
      <c r="AL3" s="11" t="s">
        <v>3</v>
      </c>
      <c r="AM3" s="13">
        <f>AM2*60</f>
        <v>21.502860000000002</v>
      </c>
      <c r="AN3" s="10" t="s">
        <v>31</v>
      </c>
    </row>
    <row r="20" spans="1:43" ht="18.75" x14ac:dyDescent="0.3">
      <c r="D20" s="1"/>
      <c r="L20" s="1"/>
      <c r="T20" s="1"/>
      <c r="AB20" s="1"/>
      <c r="AJ20" s="1"/>
    </row>
    <row r="21" spans="1:43" s="15" customFormat="1" x14ac:dyDescent="0.25">
      <c r="B21" s="6" t="s">
        <v>22</v>
      </c>
      <c r="C21" s="8">
        <f>(D2/(60*1000))/'Data &amp; ANOVA'!$V$11</f>
        <v>0.82893199527028827</v>
      </c>
      <c r="D21" s="6" t="s">
        <v>28</v>
      </c>
      <c r="E21" s="9"/>
      <c r="F21" s="9"/>
      <c r="G21" s="9"/>
      <c r="H21" s="6" t="s">
        <v>2</v>
      </c>
      <c r="J21" s="6" t="s">
        <v>22</v>
      </c>
      <c r="K21" s="8">
        <f>(L2/(60*1000))/'Data &amp; ANOVA'!$V$11</f>
        <v>0.82893199527028827</v>
      </c>
      <c r="L21" s="6" t="s">
        <v>28</v>
      </c>
      <c r="M21" s="9"/>
      <c r="N21" s="9"/>
      <c r="O21" s="9"/>
      <c r="P21" s="6" t="s">
        <v>2</v>
      </c>
      <c r="R21" s="6" t="s">
        <v>22</v>
      </c>
      <c r="S21" s="8">
        <f>(T2/(60*1000))/'Data &amp; ANOVA'!$V$11</f>
        <v>0.82893199527028827</v>
      </c>
      <c r="T21" s="6" t="s">
        <v>28</v>
      </c>
      <c r="U21" s="9"/>
      <c r="V21" s="9"/>
      <c r="W21" s="9"/>
      <c r="X21" s="6" t="s">
        <v>2</v>
      </c>
      <c r="Z21" s="6" t="s">
        <v>22</v>
      </c>
      <c r="AA21" s="8">
        <f>(AB2/(60*1000))/'Data &amp; ANOVA'!$V$11</f>
        <v>0.82893199527028827</v>
      </c>
      <c r="AB21" s="6" t="s">
        <v>28</v>
      </c>
      <c r="AC21" s="9"/>
      <c r="AD21" s="9"/>
      <c r="AE21" s="9"/>
      <c r="AF21" s="6" t="s">
        <v>2</v>
      </c>
      <c r="AH21" s="6" t="s">
        <v>22</v>
      </c>
      <c r="AI21" s="8">
        <f>(AJ2/(60*1000))/'Data &amp; ANOVA'!$V$11</f>
        <v>0.82893199527028827</v>
      </c>
      <c r="AJ21" s="6" t="s">
        <v>28</v>
      </c>
      <c r="AK21" s="9"/>
      <c r="AL21" s="9"/>
      <c r="AM21" s="9"/>
      <c r="AN21" s="6" t="s">
        <v>2</v>
      </c>
    </row>
    <row r="22" spans="1:43" s="15" customFormat="1" ht="15" customHeight="1" x14ac:dyDescent="0.25">
      <c r="B22" s="6" t="s">
        <v>4</v>
      </c>
      <c r="C22" s="8">
        <f>D3/60</f>
        <v>1.6666666666666667</v>
      </c>
      <c r="D22" s="6" t="s">
        <v>23</v>
      </c>
      <c r="E22" s="9"/>
      <c r="F22" s="9"/>
      <c r="G22" s="9"/>
      <c r="H22" s="9">
        <f>'Data &amp; ANOVA'!$S$7-F24</f>
        <v>0.22689185380206395</v>
      </c>
      <c r="J22" s="6" t="s">
        <v>4</v>
      </c>
      <c r="K22" s="8">
        <f>L3/60</f>
        <v>3.3333333333333335</v>
      </c>
      <c r="L22" s="6" t="s">
        <v>23</v>
      </c>
      <c r="M22" s="9"/>
      <c r="N22" s="9"/>
      <c r="O22" s="9"/>
      <c r="P22" s="9">
        <f>'Data &amp; ANOVA'!$S$7-N24</f>
        <v>0.22723338694878056</v>
      </c>
      <c r="R22" s="6" t="s">
        <v>4</v>
      </c>
      <c r="S22" s="8">
        <f>T3/60</f>
        <v>5</v>
      </c>
      <c r="T22" s="6" t="s">
        <v>23</v>
      </c>
      <c r="U22" s="9"/>
      <c r="V22" s="9"/>
      <c r="W22" s="9"/>
      <c r="X22" s="9">
        <f>'Data &amp; ANOVA'!$S$7-V24</f>
        <v>0.22768876447773603</v>
      </c>
      <c r="Z22" s="6" t="s">
        <v>4</v>
      </c>
      <c r="AA22" s="8">
        <f>AB3/60</f>
        <v>6.666666666666667</v>
      </c>
      <c r="AB22" s="6" t="s">
        <v>23</v>
      </c>
      <c r="AC22" s="9"/>
      <c r="AD22" s="9"/>
      <c r="AE22" s="9"/>
      <c r="AF22" s="9">
        <f>'Data &amp; ANOVA'!$S$7-AD24</f>
        <v>0.22768876447773603</v>
      </c>
      <c r="AH22" s="6" t="s">
        <v>4</v>
      </c>
      <c r="AI22" s="8">
        <f>AJ3/60</f>
        <v>8.3333333333333339</v>
      </c>
      <c r="AJ22" s="6" t="s">
        <v>23</v>
      </c>
      <c r="AK22" s="9"/>
      <c r="AL22" s="9"/>
      <c r="AM22" s="9"/>
      <c r="AN22" s="9">
        <f>'Data &amp; ANOVA'!$S$7-AL24</f>
        <v>0.22768876447773603</v>
      </c>
    </row>
    <row r="23" spans="1:43" s="15" customFormat="1" ht="15" customHeight="1" x14ac:dyDescent="0.25">
      <c r="B23" s="6" t="s">
        <v>21</v>
      </c>
      <c r="C23" s="6" t="s">
        <v>18</v>
      </c>
      <c r="D23" s="6" t="s">
        <v>19</v>
      </c>
      <c r="E23" s="7" t="s">
        <v>20</v>
      </c>
      <c r="F23" s="7" t="s">
        <v>6</v>
      </c>
      <c r="G23" s="7" t="s">
        <v>7</v>
      </c>
      <c r="H23" s="7" t="s">
        <v>8</v>
      </c>
      <c r="J23" s="6" t="s">
        <v>21</v>
      </c>
      <c r="K23" s="6" t="s">
        <v>18</v>
      </c>
      <c r="L23" s="6" t="s">
        <v>19</v>
      </c>
      <c r="M23" s="7" t="s">
        <v>20</v>
      </c>
      <c r="N23" s="7" t="s">
        <v>6</v>
      </c>
      <c r="O23" s="7" t="s">
        <v>7</v>
      </c>
      <c r="P23" s="7" t="s">
        <v>8</v>
      </c>
      <c r="R23" s="6" t="s">
        <v>21</v>
      </c>
      <c r="S23" s="6" t="s">
        <v>18</v>
      </c>
      <c r="T23" s="6" t="s">
        <v>19</v>
      </c>
      <c r="U23" s="7" t="s">
        <v>20</v>
      </c>
      <c r="V23" s="7" t="s">
        <v>6</v>
      </c>
      <c r="W23" s="7" t="s">
        <v>7</v>
      </c>
      <c r="X23" s="7" t="s">
        <v>8</v>
      </c>
      <c r="Z23" s="6" t="s">
        <v>21</v>
      </c>
      <c r="AA23" s="6" t="s">
        <v>18</v>
      </c>
      <c r="AB23" s="6" t="s">
        <v>19</v>
      </c>
      <c r="AC23" s="7" t="s">
        <v>20</v>
      </c>
      <c r="AD23" s="7" t="s">
        <v>6</v>
      </c>
      <c r="AE23" s="7" t="s">
        <v>7</v>
      </c>
      <c r="AF23" s="7" t="s">
        <v>8</v>
      </c>
      <c r="AH23" s="6" t="s">
        <v>21</v>
      </c>
      <c r="AI23" s="6" t="s">
        <v>18</v>
      </c>
      <c r="AJ23" s="6" t="s">
        <v>19</v>
      </c>
      <c r="AK23" s="7" t="s">
        <v>20</v>
      </c>
      <c r="AL23" s="7" t="s">
        <v>6</v>
      </c>
      <c r="AM23" s="7" t="s">
        <v>7</v>
      </c>
      <c r="AN23" s="7" t="s">
        <v>8</v>
      </c>
    </row>
    <row r="24" spans="1:43" s="15" customFormat="1" ht="15" customHeight="1" x14ac:dyDescent="0.25">
      <c r="A24" s="15">
        <v>0</v>
      </c>
      <c r="B24" s="9">
        <f>A24*'Data &amp; ANOVA'!$U$46</f>
        <v>0</v>
      </c>
      <c r="C24" s="9">
        <v>0.5</v>
      </c>
      <c r="D24" s="9">
        <v>0.2</v>
      </c>
      <c r="E24" s="9">
        <f>AVERAGE(C24:D24)</f>
        <v>0.35</v>
      </c>
      <c r="F24" s="9">
        <f>(E24/100)*'Data &amp; ANOVA'!$S$7</f>
        <v>7.9691067567207608E-4</v>
      </c>
      <c r="G24" s="9">
        <f>'Data &amp; ANOVA'!$S$7-F24</f>
        <v>0.22689185380206395</v>
      </c>
      <c r="H24" s="9">
        <f>LN(($H$22)/(G24))</f>
        <v>0</v>
      </c>
      <c r="J24" s="9">
        <f>A24*'Data &amp; ANOVA'!$U$47</f>
        <v>0</v>
      </c>
      <c r="K24" s="9">
        <v>0.2</v>
      </c>
      <c r="L24" s="9">
        <v>0.2</v>
      </c>
      <c r="M24" s="9">
        <f>AVERAGE(K24:L24)</f>
        <v>0.2</v>
      </c>
      <c r="N24" s="9">
        <f>(M24/100)*'Data &amp; ANOVA'!$S$7</f>
        <v>4.5537752895547206E-4</v>
      </c>
      <c r="O24" s="9">
        <f>'Data &amp; ANOVA'!$S$7-N24</f>
        <v>0.22723338694878056</v>
      </c>
      <c r="P24" s="9">
        <f>LN(($P$22)/(O24))</f>
        <v>0</v>
      </c>
      <c r="R24" s="9">
        <f>A24*'Data &amp; ANOVA'!$U$48</f>
        <v>0</v>
      </c>
      <c r="S24" s="9">
        <v>0</v>
      </c>
      <c r="T24" s="9">
        <v>0</v>
      </c>
      <c r="U24" s="9">
        <f>AVERAGE(S24:T24)</f>
        <v>0</v>
      </c>
      <c r="V24" s="9">
        <f>(U24/100)*'Data &amp; ANOVA'!$S$7</f>
        <v>0</v>
      </c>
      <c r="W24" s="9">
        <f>'Data &amp; ANOVA'!$S$7-V24</f>
        <v>0.22768876447773603</v>
      </c>
      <c r="X24" s="9">
        <f>LN(($X$22)/(W24))</f>
        <v>0</v>
      </c>
      <c r="Z24" s="9">
        <f>A24*'Data &amp; ANOVA'!$U$49</f>
        <v>0</v>
      </c>
      <c r="AA24" s="9">
        <v>0</v>
      </c>
      <c r="AB24" s="9">
        <v>0</v>
      </c>
      <c r="AC24" s="9">
        <f>AVERAGE(AA24:AB24)</f>
        <v>0</v>
      </c>
      <c r="AD24" s="9">
        <f>(AC24/100)*'Data &amp; ANOVA'!$S$7</f>
        <v>0</v>
      </c>
      <c r="AE24" s="9">
        <f>'Data &amp; ANOVA'!$S$7-AD24</f>
        <v>0.22768876447773603</v>
      </c>
      <c r="AF24" s="9">
        <f>LN(($AF$22)/(AE24))</f>
        <v>0</v>
      </c>
      <c r="AH24" s="9">
        <f>A24*'Data &amp; ANOVA'!$U$50</f>
        <v>0</v>
      </c>
      <c r="AI24" s="9">
        <v>0</v>
      </c>
      <c r="AJ24" s="9">
        <v>0</v>
      </c>
      <c r="AK24" s="9">
        <f>AVERAGE(AI24:AJ24)</f>
        <v>0</v>
      </c>
      <c r="AL24" s="9">
        <f>(AK24/100)*'Data &amp; ANOVA'!$S$7</f>
        <v>0</v>
      </c>
      <c r="AM24" s="9">
        <f>'Data &amp; ANOVA'!$S$7-AL24</f>
        <v>0.22768876447773603</v>
      </c>
      <c r="AN24" s="9">
        <f>LN(($AN$22)/(AM24))</f>
        <v>0</v>
      </c>
    </row>
    <row r="25" spans="1:43" s="15" customFormat="1" ht="15" customHeight="1" x14ac:dyDescent="0.25">
      <c r="A25" s="15">
        <v>1</v>
      </c>
      <c r="B25" s="9">
        <f>A25*'Data &amp; ANOVA'!$U$46</f>
        <v>1.037037037037037</v>
      </c>
      <c r="C25" s="9">
        <v>1</v>
      </c>
      <c r="D25" s="9">
        <v>0.5</v>
      </c>
      <c r="E25" s="9">
        <f t="shared" ref="E25:E45" si="0">AVERAGE(C25:D25)</f>
        <v>0.75</v>
      </c>
      <c r="F25" s="9">
        <f>(E25/100)*'Data &amp; ANOVA'!$S$7</f>
        <v>1.7076657335830202E-3</v>
      </c>
      <c r="G25" s="9">
        <f>'Data &amp; ANOVA'!$S$7-F25</f>
        <v>0.22598109874415301</v>
      </c>
      <c r="H25" s="9">
        <f t="shared" ref="H25:H45" si="1">LN(($H$22)/(G25))</f>
        <v>4.0221270915039237E-3</v>
      </c>
      <c r="J25" s="9">
        <f>A25*'Data &amp; ANOVA'!$U$47</f>
        <v>1.0162500000000001</v>
      </c>
      <c r="K25" s="9">
        <v>3.5</v>
      </c>
      <c r="L25" s="9">
        <v>0.5</v>
      </c>
      <c r="M25" s="9">
        <f t="shared" ref="M25:M39" si="2">AVERAGE(K25:L25)</f>
        <v>2</v>
      </c>
      <c r="N25" s="9">
        <f>(M25/100)*'Data &amp; ANOVA'!$S$7</f>
        <v>4.5537752895547208E-3</v>
      </c>
      <c r="O25" s="9">
        <f>'Data &amp; ANOVA'!$S$7-N25</f>
        <v>0.22313498918818131</v>
      </c>
      <c r="P25" s="9">
        <f t="shared" ref="P25:P39" si="3">LN(($P$22)/(O25))</f>
        <v>1.820070464684637E-2</v>
      </c>
      <c r="R25" s="9">
        <f>A25*'Data &amp; ANOVA'!$U$48</f>
        <v>1.0118750000000003</v>
      </c>
      <c r="S25" s="9">
        <v>1.5</v>
      </c>
      <c r="T25" s="9">
        <v>2.5</v>
      </c>
      <c r="U25" s="9">
        <f t="shared" ref="U25:U35" si="4">AVERAGE(S25:T25)</f>
        <v>2</v>
      </c>
      <c r="V25" s="9">
        <f>(U25/100)*'Data &amp; ANOVA'!$S$7</f>
        <v>4.5537752895547208E-3</v>
      </c>
      <c r="W25" s="9">
        <f>'Data &amp; ANOVA'!$S$7-V25</f>
        <v>0.22313498918818131</v>
      </c>
      <c r="X25" s="9">
        <f t="shared" ref="X25:X35" si="5">LN(($X$22)/(W25))</f>
        <v>2.0202707317519469E-2</v>
      </c>
      <c r="Z25" s="9">
        <f>A25*'Data &amp; ANOVA'!$U$49</f>
        <v>1.0510000000000002</v>
      </c>
      <c r="AA25" s="9">
        <v>0.2</v>
      </c>
      <c r="AB25" s="9">
        <v>0.2</v>
      </c>
      <c r="AC25" s="9">
        <f t="shared" ref="AC25:AC34" si="6">AVERAGE(AA25:AB25)</f>
        <v>0.2</v>
      </c>
      <c r="AD25" s="9">
        <f>(AC25/100)*'Data &amp; ANOVA'!$S$7</f>
        <v>4.5537752895547206E-4</v>
      </c>
      <c r="AE25" s="9">
        <f>'Data &amp; ANOVA'!$S$7-AD25</f>
        <v>0.22723338694878056</v>
      </c>
      <c r="AF25" s="9">
        <f t="shared" ref="AF25:AF34" si="7">LN(($AF$22)/(AE25))</f>
        <v>2.0020026706729687E-3</v>
      </c>
      <c r="AH25" s="9">
        <f>A25*'Data &amp; ANOVA'!$U$50</f>
        <v>1.0122222222222221</v>
      </c>
      <c r="AI25" s="9">
        <v>0.2</v>
      </c>
      <c r="AJ25" s="9">
        <v>0.2</v>
      </c>
      <c r="AK25" s="9">
        <f t="shared" ref="AK25:AK33" si="8">AVERAGE(AI25:AJ25)</f>
        <v>0.2</v>
      </c>
      <c r="AL25" s="9">
        <f>(AK25/100)*'Data &amp; ANOVA'!$S$7</f>
        <v>4.5537752895547206E-4</v>
      </c>
      <c r="AM25" s="9">
        <f>'Data &amp; ANOVA'!$S$7-AL25</f>
        <v>0.22723338694878056</v>
      </c>
      <c r="AN25" s="9">
        <f t="shared" ref="AN25:AN33" si="9">LN(($AN$22)/(AM25))</f>
        <v>2.0020026706729687E-3</v>
      </c>
    </row>
    <row r="26" spans="1:43" s="15" customFormat="1" ht="15" customHeight="1" x14ac:dyDescent="0.25">
      <c r="A26" s="15">
        <v>2</v>
      </c>
      <c r="B26" s="9">
        <f>A26*'Data &amp; ANOVA'!$U$46</f>
        <v>2.074074074074074</v>
      </c>
      <c r="C26" s="9">
        <v>2.8</v>
      </c>
      <c r="D26" s="9">
        <v>0.5</v>
      </c>
      <c r="E26" s="9">
        <f t="shared" si="0"/>
        <v>1.65</v>
      </c>
      <c r="F26" s="9">
        <f>(E26/100)*'Data &amp; ANOVA'!$S$7</f>
        <v>3.7568646138826448E-3</v>
      </c>
      <c r="G26" s="9">
        <f>'Data &amp; ANOVA'!$S$7-F26</f>
        <v>0.2239318998638534</v>
      </c>
      <c r="H26" s="9">
        <f t="shared" si="1"/>
        <v>1.3131501823735481E-2</v>
      </c>
      <c r="J26" s="9">
        <f>A26*'Data &amp; ANOVA'!$U$47</f>
        <v>2.0325000000000002</v>
      </c>
      <c r="K26" s="9">
        <v>10.9</v>
      </c>
      <c r="L26" s="9">
        <v>3.8</v>
      </c>
      <c r="M26" s="9">
        <f t="shared" si="2"/>
        <v>7.35</v>
      </c>
      <c r="N26" s="9">
        <f>(M26/100)*'Data &amp; ANOVA'!$S$7</f>
        <v>1.6735124189113597E-2</v>
      </c>
      <c r="O26" s="9">
        <f>'Data &amp; ANOVA'!$S$7-N26</f>
        <v>0.21095364028862243</v>
      </c>
      <c r="P26" s="9">
        <f t="shared" si="3"/>
        <v>7.4339230586049618E-2</v>
      </c>
      <c r="R26" s="9">
        <f>A26*'Data &amp; ANOVA'!$U$48</f>
        <v>2.0237500000000006</v>
      </c>
      <c r="S26" s="9">
        <v>8.1</v>
      </c>
      <c r="T26" s="9">
        <v>10.7</v>
      </c>
      <c r="U26" s="9">
        <f t="shared" si="4"/>
        <v>9.3999999999999986</v>
      </c>
      <c r="V26" s="9">
        <f>(U26/100)*'Data &amp; ANOVA'!$S$7</f>
        <v>2.1402743860907184E-2</v>
      </c>
      <c r="W26" s="9">
        <f>'Data &amp; ANOVA'!$S$7-V26</f>
        <v>0.20628602061682885</v>
      </c>
      <c r="X26" s="9">
        <f t="shared" si="5"/>
        <v>9.8715972939157598E-2</v>
      </c>
      <c r="Z26" s="9">
        <f>A26*'Data &amp; ANOVA'!$U$49</f>
        <v>2.1020000000000003</v>
      </c>
      <c r="AA26" s="9">
        <v>4.3</v>
      </c>
      <c r="AB26" s="9">
        <v>5.8</v>
      </c>
      <c r="AC26" s="9">
        <f t="shared" si="6"/>
        <v>5.05</v>
      </c>
      <c r="AD26" s="9">
        <f>(AC26/100)*'Data &amp; ANOVA'!$S$7</f>
        <v>1.1498282606125669E-2</v>
      </c>
      <c r="AE26" s="9">
        <f>'Data &amp; ANOVA'!$S$7-AD26</f>
        <v>0.21619048187161036</v>
      </c>
      <c r="AF26" s="9">
        <f t="shared" si="7"/>
        <v>5.181974872979643E-2</v>
      </c>
      <c r="AH26" s="9">
        <f>A26*'Data &amp; ANOVA'!$U$50</f>
        <v>2.0244444444444443</v>
      </c>
      <c r="AI26" s="9">
        <v>4.5999999999999996</v>
      </c>
      <c r="AJ26" s="9">
        <v>6.6</v>
      </c>
      <c r="AK26" s="9">
        <f t="shared" si="8"/>
        <v>5.6</v>
      </c>
      <c r="AL26" s="9">
        <f>(AK26/100)*'Data &amp; ANOVA'!$S$7</f>
        <v>1.2750570810753217E-2</v>
      </c>
      <c r="AM26" s="9">
        <f>'Data &amp; ANOVA'!$S$7-AL26</f>
        <v>0.2149381936669828</v>
      </c>
      <c r="AN26" s="9">
        <f t="shared" si="9"/>
        <v>5.7629112836636423E-2</v>
      </c>
    </row>
    <row r="27" spans="1:43" s="15" customFormat="1" ht="15" customHeight="1" x14ac:dyDescent="0.25">
      <c r="A27" s="15">
        <v>3</v>
      </c>
      <c r="B27" s="9">
        <f>A27*'Data &amp; ANOVA'!$U$46</f>
        <v>3.1111111111111107</v>
      </c>
      <c r="C27" s="9">
        <v>6.1</v>
      </c>
      <c r="D27" s="9">
        <v>1.5</v>
      </c>
      <c r="E27" s="9">
        <f t="shared" si="0"/>
        <v>3.8</v>
      </c>
      <c r="F27" s="9">
        <f>(E27/100)*'Data &amp; ANOVA'!$S$7</f>
        <v>8.6521730501539686E-3</v>
      </c>
      <c r="G27" s="9">
        <f>'Data &amp; ANOVA'!$S$7-F27</f>
        <v>0.21903659142758206</v>
      </c>
      <c r="H27" s="9">
        <f t="shared" si="1"/>
        <v>3.5234688987142854E-2</v>
      </c>
      <c r="J27" s="9">
        <f>A27*'Data &amp; ANOVA'!$U$47</f>
        <v>3.0487500000000001</v>
      </c>
      <c r="K27" s="9">
        <v>20.399999999999999</v>
      </c>
      <c r="L27" s="9">
        <v>10.199999999999999</v>
      </c>
      <c r="M27" s="9">
        <f t="shared" si="2"/>
        <v>15.299999999999999</v>
      </c>
      <c r="N27" s="9">
        <f>(M27/100)*'Data &amp; ANOVA'!$S$7</f>
        <v>3.4836380965093609E-2</v>
      </c>
      <c r="O27" s="9">
        <f>'Data &amp; ANOVA'!$S$7-N27</f>
        <v>0.19285238351264242</v>
      </c>
      <c r="P27" s="9">
        <f t="shared" si="3"/>
        <v>0.16405258165940959</v>
      </c>
      <c r="R27" s="21">
        <f>A27*'Data &amp; ANOVA'!$U$48</f>
        <v>3.0356250000000009</v>
      </c>
      <c r="S27" s="21">
        <v>18.600000000000001</v>
      </c>
      <c r="T27" s="21">
        <v>21.7</v>
      </c>
      <c r="U27" s="21">
        <f t="shared" si="4"/>
        <v>20.149999999999999</v>
      </c>
      <c r="V27" s="21">
        <f>(U27/100)*'Data &amp; ANOVA'!$S$7</f>
        <v>4.5879286042263809E-2</v>
      </c>
      <c r="W27" s="21">
        <f>'Data &amp; ANOVA'!$S$7-V27</f>
        <v>0.18180947843547224</v>
      </c>
      <c r="X27" s="21">
        <f t="shared" si="5"/>
        <v>0.2250203113270699</v>
      </c>
      <c r="Z27" s="9">
        <f>A27*'Data &amp; ANOVA'!$U$49</f>
        <v>3.1530000000000005</v>
      </c>
      <c r="AA27" s="9">
        <v>15.6</v>
      </c>
      <c r="AB27" s="9">
        <v>17.3</v>
      </c>
      <c r="AC27" s="9">
        <f t="shared" si="6"/>
        <v>16.45</v>
      </c>
      <c r="AD27" s="9">
        <f>(AC27/100)*'Data &amp; ANOVA'!$S$7</f>
        <v>3.7454801756587573E-2</v>
      </c>
      <c r="AE27" s="9">
        <f>'Data &amp; ANOVA'!$S$7-AD27</f>
        <v>0.19023396272114845</v>
      </c>
      <c r="AF27" s="9">
        <f t="shared" si="7"/>
        <v>0.17972493094668865</v>
      </c>
      <c r="AH27" s="9">
        <f>A27*'Data &amp; ANOVA'!$U$50</f>
        <v>3.0366666666666662</v>
      </c>
      <c r="AI27" s="9">
        <v>16.600000000000001</v>
      </c>
      <c r="AJ27" s="9">
        <v>20.2</v>
      </c>
      <c r="AK27" s="9">
        <f t="shared" si="8"/>
        <v>18.399999999999999</v>
      </c>
      <c r="AL27" s="9">
        <f>(AK27/100)*'Data &amp; ANOVA'!$S$7</f>
        <v>4.1894732663903429E-2</v>
      </c>
      <c r="AM27" s="9">
        <f>'Data &amp; ANOVA'!$S$7-AL27</f>
        <v>0.18579403181383261</v>
      </c>
      <c r="AN27" s="9">
        <f t="shared" si="9"/>
        <v>0.20334092401802994</v>
      </c>
    </row>
    <row r="28" spans="1:43" s="15" customFormat="1" x14ac:dyDescent="0.25">
      <c r="A28" s="15">
        <v>4</v>
      </c>
      <c r="B28" s="9">
        <f>A28*'Data &amp; ANOVA'!$U$46</f>
        <v>4.1481481481481479</v>
      </c>
      <c r="C28" s="9">
        <v>10.4</v>
      </c>
      <c r="D28" s="9">
        <v>4.8</v>
      </c>
      <c r="E28" s="9">
        <f t="shared" si="0"/>
        <v>7.6</v>
      </c>
      <c r="F28" s="9">
        <f>(E28/100)*'Data &amp; ANOVA'!$S$7</f>
        <v>1.7304346100307937E-2</v>
      </c>
      <c r="G28" s="9">
        <f>'Data &amp; ANOVA'!$S$7-F28</f>
        <v>0.21038441837742811</v>
      </c>
      <c r="H28" s="9">
        <f t="shared" si="1"/>
        <v>7.5537068011165137E-2</v>
      </c>
      <c r="J28" s="21">
        <f>A28*'Data &amp; ANOVA'!$U$47</f>
        <v>4.0650000000000004</v>
      </c>
      <c r="K28" s="21">
        <v>32.4</v>
      </c>
      <c r="L28" s="21">
        <v>17.3</v>
      </c>
      <c r="M28" s="21">
        <f t="shared" si="2"/>
        <v>24.85</v>
      </c>
      <c r="N28" s="21">
        <f>(M28/100)*'Data &amp; ANOVA'!$S$7</f>
        <v>5.6580657972717413E-2</v>
      </c>
      <c r="O28" s="21">
        <f>'Data &amp; ANOVA'!$S$7-N28</f>
        <v>0.17110810650501862</v>
      </c>
      <c r="P28" s="21">
        <f t="shared" si="3"/>
        <v>0.2836820671184348</v>
      </c>
      <c r="R28" s="21">
        <f>A28*'Data &amp; ANOVA'!$U$48</f>
        <v>4.0475000000000012</v>
      </c>
      <c r="S28" s="21">
        <v>31.7</v>
      </c>
      <c r="T28" s="21">
        <v>35.200000000000003</v>
      </c>
      <c r="U28" s="21">
        <f t="shared" si="4"/>
        <v>33.450000000000003</v>
      </c>
      <c r="V28" s="21">
        <f>(U28/100)*'Data &amp; ANOVA'!$S$7</f>
        <v>7.6161891717802702E-2</v>
      </c>
      <c r="W28" s="21">
        <f>'Data &amp; ANOVA'!$S$7-V28</f>
        <v>0.15152687275993332</v>
      </c>
      <c r="X28" s="21">
        <f t="shared" si="5"/>
        <v>0.40721664114697087</v>
      </c>
      <c r="Z28" s="21">
        <f>A28*'Data &amp; ANOVA'!$U$49</f>
        <v>4.2040000000000006</v>
      </c>
      <c r="AA28" s="21">
        <v>30.1</v>
      </c>
      <c r="AB28" s="21">
        <v>32.700000000000003</v>
      </c>
      <c r="AC28" s="21">
        <f t="shared" si="6"/>
        <v>31.400000000000002</v>
      </c>
      <c r="AD28" s="21">
        <f>(AC28/100)*'Data &amp; ANOVA'!$S$7</f>
        <v>7.1494272046009111E-2</v>
      </c>
      <c r="AE28" s="21">
        <f>'Data &amp; ANOVA'!$S$7-AD28</f>
        <v>0.15619449243172692</v>
      </c>
      <c r="AF28" s="21">
        <f t="shared" si="7"/>
        <v>0.37687765125625178</v>
      </c>
      <c r="AH28" s="21">
        <f>A28*'Data &amp; ANOVA'!$U$50</f>
        <v>4.0488888888888885</v>
      </c>
      <c r="AI28" s="21">
        <v>33.200000000000003</v>
      </c>
      <c r="AJ28" s="21">
        <v>38.1</v>
      </c>
      <c r="AK28" s="21">
        <f t="shared" si="8"/>
        <v>35.650000000000006</v>
      </c>
      <c r="AL28" s="21">
        <f>(AK28/100)*'Data &amp; ANOVA'!$S$7</f>
        <v>8.1171044536312909E-2</v>
      </c>
      <c r="AM28" s="21">
        <f>'Data &amp; ANOVA'!$S$7-AL28</f>
        <v>0.14651771994142312</v>
      </c>
      <c r="AN28" s="21">
        <f t="shared" si="9"/>
        <v>0.4408332519459558</v>
      </c>
    </row>
    <row r="29" spans="1:43" s="15" customFormat="1" x14ac:dyDescent="0.25">
      <c r="A29" s="15">
        <v>5</v>
      </c>
      <c r="B29" s="23">
        <f>A29*'Data &amp; ANOVA'!$U$46</f>
        <v>5.1851851851851851</v>
      </c>
      <c r="C29" s="23">
        <v>15.8</v>
      </c>
      <c r="D29" s="23">
        <v>10.199999999999999</v>
      </c>
      <c r="E29" s="23">
        <f t="shared" si="0"/>
        <v>13</v>
      </c>
      <c r="F29" s="23">
        <f>(E29/100)*'Data &amp; ANOVA'!$S$7</f>
        <v>2.9599539382105685E-2</v>
      </c>
      <c r="G29" s="23">
        <f>'Data &amp; ANOVA'!$S$7-F29</f>
        <v>0.19808922509563034</v>
      </c>
      <c r="H29" s="23">
        <f t="shared" si="1"/>
        <v>0.13575592800422004</v>
      </c>
      <c r="I29" s="24"/>
      <c r="J29" s="21">
        <f>A29*'Data &amp; ANOVA'!$U$47</f>
        <v>5.0812500000000007</v>
      </c>
      <c r="K29" s="21">
        <v>43.7</v>
      </c>
      <c r="L29" s="21">
        <v>26.5</v>
      </c>
      <c r="M29" s="21">
        <f t="shared" si="2"/>
        <v>35.1</v>
      </c>
      <c r="N29" s="21">
        <f>(M29/100)*'Data &amp; ANOVA'!$S$7</f>
        <v>7.9918756331685353E-2</v>
      </c>
      <c r="O29" s="21">
        <f>'Data &amp; ANOVA'!$S$7-N29</f>
        <v>0.14777000814605068</v>
      </c>
      <c r="P29" s="21">
        <f t="shared" si="3"/>
        <v>0.43032055960737398</v>
      </c>
      <c r="Q29" s="24"/>
      <c r="R29" s="21">
        <f>A29*'Data &amp; ANOVA'!$U$48</f>
        <v>5.0593750000000011</v>
      </c>
      <c r="S29" s="21">
        <v>45.2</v>
      </c>
      <c r="T29" s="21">
        <v>48.3</v>
      </c>
      <c r="U29" s="21">
        <f t="shared" si="4"/>
        <v>46.75</v>
      </c>
      <c r="V29" s="21">
        <f>(U29/100)*'Data &amp; ANOVA'!$S$7</f>
        <v>0.10644449739334161</v>
      </c>
      <c r="W29" s="21">
        <f>'Data &amp; ANOVA'!$S$7-V29</f>
        <v>0.12124426708439442</v>
      </c>
      <c r="X29" s="21">
        <f t="shared" si="5"/>
        <v>0.63017238139855702</v>
      </c>
      <c r="Y29" s="24"/>
      <c r="Z29" s="21">
        <f>A29*'Data &amp; ANOVA'!$U$49</f>
        <v>5.2550000000000008</v>
      </c>
      <c r="AA29" s="21">
        <v>47</v>
      </c>
      <c r="AB29" s="21">
        <v>49.1</v>
      </c>
      <c r="AC29" s="21">
        <f t="shared" si="6"/>
        <v>48.05</v>
      </c>
      <c r="AD29" s="21">
        <f>(AC29/100)*'Data &amp; ANOVA'!$S$7</f>
        <v>0.10940445133155216</v>
      </c>
      <c r="AE29" s="21">
        <f>'Data &amp; ANOVA'!$S$7-AD29</f>
        <v>0.11828431314618387</v>
      </c>
      <c r="AF29" s="21">
        <f t="shared" si="7"/>
        <v>0.65488846844285498</v>
      </c>
      <c r="AG29" s="24"/>
      <c r="AH29" s="21">
        <f>A29*'Data &amp; ANOVA'!$U$50</f>
        <v>5.0611111111111109</v>
      </c>
      <c r="AI29" s="21">
        <v>50.3</v>
      </c>
      <c r="AJ29" s="21">
        <v>55.7</v>
      </c>
      <c r="AK29" s="21">
        <f t="shared" si="8"/>
        <v>53</v>
      </c>
      <c r="AL29" s="21">
        <f>(AK29/100)*'Data &amp; ANOVA'!$S$7</f>
        <v>0.1206750451732001</v>
      </c>
      <c r="AM29" s="21">
        <f>'Data &amp; ANOVA'!$S$7-AL29</f>
        <v>0.10701371930453593</v>
      </c>
      <c r="AN29" s="21">
        <f t="shared" si="9"/>
        <v>0.75502258427803282</v>
      </c>
      <c r="AO29" s="24"/>
      <c r="AP29" s="24"/>
      <c r="AQ29" s="24"/>
    </row>
    <row r="30" spans="1:43" s="15" customFormat="1" x14ac:dyDescent="0.25">
      <c r="A30" s="15">
        <v>6</v>
      </c>
      <c r="B30" s="23">
        <f>A30*'Data &amp; ANOVA'!$U$46</f>
        <v>6.2222222222222214</v>
      </c>
      <c r="C30" s="23">
        <v>20.7</v>
      </c>
      <c r="D30" s="23">
        <v>15.8</v>
      </c>
      <c r="E30" s="23">
        <f t="shared" si="0"/>
        <v>18.25</v>
      </c>
      <c r="F30" s="23">
        <f>(E30/100)*'Data &amp; ANOVA'!$S$7</f>
        <v>4.1553199517186827E-2</v>
      </c>
      <c r="G30" s="23">
        <f>'Data &amp; ANOVA'!$S$7-F30</f>
        <v>0.1861355649605492</v>
      </c>
      <c r="H30" s="23">
        <f t="shared" si="1"/>
        <v>0.197998236881441</v>
      </c>
      <c r="I30" s="24"/>
      <c r="J30" s="21">
        <f>A30*'Data &amp; ANOVA'!$U$47</f>
        <v>6.0975000000000001</v>
      </c>
      <c r="K30" s="21">
        <v>54.4</v>
      </c>
      <c r="L30" s="21">
        <v>36.299999999999997</v>
      </c>
      <c r="M30" s="21">
        <f t="shared" si="2"/>
        <v>45.349999999999994</v>
      </c>
      <c r="N30" s="21">
        <f>(M30/100)*'Data &amp; ANOVA'!$S$7</f>
        <v>0.10325685469065328</v>
      </c>
      <c r="O30" s="21">
        <f>'Data &amp; ANOVA'!$S$7-N30</f>
        <v>0.12443190978708275</v>
      </c>
      <c r="P30" s="21">
        <f t="shared" si="3"/>
        <v>0.60221896869487068</v>
      </c>
      <c r="Q30" s="24"/>
      <c r="R30" s="21">
        <f>A30*'Data &amp; ANOVA'!$U$48</f>
        <v>6.0712500000000018</v>
      </c>
      <c r="S30" s="21">
        <v>58.5</v>
      </c>
      <c r="T30" s="21">
        <v>61.1</v>
      </c>
      <c r="U30" s="21">
        <f t="shared" si="4"/>
        <v>59.8</v>
      </c>
      <c r="V30" s="21">
        <f>(U30/100)*'Data &amp; ANOVA'!$S$7</f>
        <v>0.13615788115768615</v>
      </c>
      <c r="W30" s="21">
        <f>'Data &amp; ANOVA'!$S$7-V30</f>
        <v>9.1530883320049883E-2</v>
      </c>
      <c r="X30" s="21">
        <f t="shared" si="5"/>
        <v>0.91130319036311613</v>
      </c>
      <c r="Y30" s="24"/>
      <c r="Z30" s="21">
        <f>A30*'Data &amp; ANOVA'!$U$49</f>
        <v>6.3060000000000009</v>
      </c>
      <c r="AA30" s="21">
        <v>62.9</v>
      </c>
      <c r="AB30" s="21">
        <v>63.6</v>
      </c>
      <c r="AC30" s="21">
        <f t="shared" si="6"/>
        <v>63.25</v>
      </c>
      <c r="AD30" s="21">
        <f>(AC30/100)*'Data &amp; ANOVA'!$S$7</f>
        <v>0.14401314353216804</v>
      </c>
      <c r="AE30" s="21">
        <f>'Data &amp; ANOVA'!$S$7-AD30</f>
        <v>8.3675620945567991E-2</v>
      </c>
      <c r="AF30" s="21">
        <f t="shared" si="7"/>
        <v>1.0010319603292457</v>
      </c>
      <c r="AG30" s="24"/>
      <c r="AH30" s="21">
        <f>A30*'Data &amp; ANOVA'!$U$50</f>
        <v>6.0733333333333324</v>
      </c>
      <c r="AI30" s="21">
        <v>65.900000000000006</v>
      </c>
      <c r="AJ30" s="21">
        <v>71.8</v>
      </c>
      <c r="AK30" s="21">
        <f t="shared" si="8"/>
        <v>68.849999999999994</v>
      </c>
      <c r="AL30" s="21">
        <f>(AK30/100)*'Data &amp; ANOVA'!$S$7</f>
        <v>0.15676371434292125</v>
      </c>
      <c r="AM30" s="21">
        <f>'Data &amp; ANOVA'!$S$7-AL30</f>
        <v>7.0925050134814788E-2</v>
      </c>
      <c r="AN30" s="21">
        <f t="shared" si="9"/>
        <v>1.1663559407546289</v>
      </c>
      <c r="AO30" s="24"/>
      <c r="AP30" s="24"/>
      <c r="AQ30" s="24"/>
    </row>
    <row r="31" spans="1:43" s="15" customFormat="1" x14ac:dyDescent="0.25">
      <c r="A31" s="15">
        <v>7</v>
      </c>
      <c r="B31" s="21">
        <f>A31*'Data &amp; ANOVA'!$U$46</f>
        <v>7.2592592592592586</v>
      </c>
      <c r="C31" s="21">
        <v>25.5</v>
      </c>
      <c r="D31" s="21">
        <v>22.7</v>
      </c>
      <c r="E31" s="21">
        <f t="shared" si="0"/>
        <v>24.1</v>
      </c>
      <c r="F31" s="21">
        <f>(E31/100)*'Data &amp; ANOVA'!$S$7</f>
        <v>5.4872992239134388E-2</v>
      </c>
      <c r="G31" s="21">
        <f>'Data &amp; ANOVA'!$S$7-F31</f>
        <v>0.17281577223860164</v>
      </c>
      <c r="H31" s="21">
        <f t="shared" si="1"/>
        <v>0.27224736225721941</v>
      </c>
      <c r="I31" s="24"/>
      <c r="J31" s="21">
        <f>A31*'Data &amp; ANOVA'!$U$47</f>
        <v>7.1137500000000005</v>
      </c>
      <c r="K31" s="21">
        <v>64.400000000000006</v>
      </c>
      <c r="L31" s="21">
        <v>45.7</v>
      </c>
      <c r="M31" s="21">
        <f t="shared" si="2"/>
        <v>55.050000000000004</v>
      </c>
      <c r="N31" s="21">
        <f>(M31/100)*'Data &amp; ANOVA'!$S$7</f>
        <v>0.12534266484499368</v>
      </c>
      <c r="O31" s="21">
        <f>'Data &amp; ANOVA'!$S$7-N31</f>
        <v>0.10234609963274235</v>
      </c>
      <c r="P31" s="21">
        <f t="shared" si="3"/>
        <v>0.79761742239978883</v>
      </c>
      <c r="Q31" s="24"/>
      <c r="R31" s="21">
        <f>A31*'Data &amp; ANOVA'!$U$48</f>
        <v>7.0831250000000026</v>
      </c>
      <c r="S31" s="21">
        <v>70.8</v>
      </c>
      <c r="T31" s="21">
        <v>72.599999999999994</v>
      </c>
      <c r="U31" s="21">
        <f t="shared" si="4"/>
        <v>71.699999999999989</v>
      </c>
      <c r="V31" s="21">
        <f>(U31/100)*'Data &amp; ANOVA'!$S$7</f>
        <v>0.1632528441305367</v>
      </c>
      <c r="W31" s="21">
        <f>'Data &amp; ANOVA'!$S$7-V31</f>
        <v>6.4435920347199332E-2</v>
      </c>
      <c r="X31" s="21">
        <f t="shared" si="5"/>
        <v>1.2623083813388989</v>
      </c>
      <c r="Y31" s="24"/>
      <c r="Z31" s="21">
        <f>A31*'Data &amp; ANOVA'!$U$49</f>
        <v>7.3570000000000011</v>
      </c>
      <c r="AA31" s="21">
        <v>76.7</v>
      </c>
      <c r="AB31" s="21">
        <v>76.900000000000006</v>
      </c>
      <c r="AC31" s="21">
        <f t="shared" si="6"/>
        <v>76.800000000000011</v>
      </c>
      <c r="AD31" s="21">
        <f>(AC31/100)*'Data &amp; ANOVA'!$S$7</f>
        <v>0.17486497111890131</v>
      </c>
      <c r="AE31" s="21">
        <f>'Data &amp; ANOVA'!$S$7-AD31</f>
        <v>5.282379335883472E-2</v>
      </c>
      <c r="AF31" s="21">
        <f t="shared" si="7"/>
        <v>1.4610179073158278</v>
      </c>
      <c r="AG31" s="24"/>
      <c r="AH31" s="23">
        <f>A31*'Data &amp; ANOVA'!$U$50</f>
        <v>7.0855555555555547</v>
      </c>
      <c r="AI31" s="23">
        <v>80</v>
      </c>
      <c r="AJ31" s="23">
        <v>85.6</v>
      </c>
      <c r="AK31" s="23">
        <f t="shared" si="8"/>
        <v>82.8</v>
      </c>
      <c r="AL31" s="23">
        <f>(AK31/100)*'Data &amp; ANOVA'!$S$7</f>
        <v>0.18852629698756543</v>
      </c>
      <c r="AM31" s="23">
        <f>'Data &amp; ANOVA'!$S$7-AL31</f>
        <v>3.9162467490170605E-2</v>
      </c>
      <c r="AN31" s="23">
        <f t="shared" si="9"/>
        <v>1.7602608021686839</v>
      </c>
      <c r="AO31" s="24"/>
      <c r="AP31" s="24"/>
      <c r="AQ31" s="24"/>
    </row>
    <row r="32" spans="1:43" s="15" customFormat="1" x14ac:dyDescent="0.25">
      <c r="A32" s="15">
        <v>8</v>
      </c>
      <c r="B32" s="21">
        <f>A32*'Data &amp; ANOVA'!$U$46</f>
        <v>8.2962962962962958</v>
      </c>
      <c r="C32" s="21">
        <v>31.2</v>
      </c>
      <c r="D32" s="21">
        <v>29.6</v>
      </c>
      <c r="E32" s="21">
        <f t="shared" si="0"/>
        <v>30.4</v>
      </c>
      <c r="F32" s="21">
        <f>(E32/100)*'Data &amp; ANOVA'!$S$7</f>
        <v>6.9217384401231749E-2</v>
      </c>
      <c r="G32" s="21">
        <f>'Data &amp; ANOVA'!$S$7-F32</f>
        <v>0.1584713800765043</v>
      </c>
      <c r="H32" s="21">
        <f t="shared" si="1"/>
        <v>0.35889947931842958</v>
      </c>
      <c r="I32" s="24"/>
      <c r="J32" s="21">
        <f>A32*'Data &amp; ANOVA'!$U$47</f>
        <v>8.1300000000000008</v>
      </c>
      <c r="K32" s="21">
        <v>73.900000000000006</v>
      </c>
      <c r="L32" s="21">
        <v>54.9</v>
      </c>
      <c r="M32" s="21">
        <f t="shared" si="2"/>
        <v>64.400000000000006</v>
      </c>
      <c r="N32" s="21">
        <f>(M32/100)*'Data &amp; ANOVA'!$S$7</f>
        <v>0.14663156432366201</v>
      </c>
      <c r="O32" s="21">
        <f>'Data &amp; ANOVA'!$S$7-N32</f>
        <v>8.1057200154074027E-2</v>
      </c>
      <c r="P32" s="21">
        <f t="shared" si="3"/>
        <v>1.0308225454594335</v>
      </c>
      <c r="Q32" s="24"/>
      <c r="R32" s="23">
        <f>A32*'Data &amp; ANOVA'!$U$48</f>
        <v>8.0950000000000024</v>
      </c>
      <c r="S32" s="23">
        <v>81</v>
      </c>
      <c r="T32" s="23">
        <v>82.8</v>
      </c>
      <c r="U32" s="23">
        <f t="shared" si="4"/>
        <v>81.900000000000006</v>
      </c>
      <c r="V32" s="23">
        <f>(U32/100)*'Data &amp; ANOVA'!$S$7</f>
        <v>0.18647709810726582</v>
      </c>
      <c r="W32" s="23">
        <f>'Data &amp; ANOVA'!$S$7-V32</f>
        <v>4.1211666370470218E-2</v>
      </c>
      <c r="X32" s="23">
        <f t="shared" si="5"/>
        <v>1.7092582477163114</v>
      </c>
      <c r="Y32" s="24"/>
      <c r="Z32" s="23">
        <f>A32*'Data &amp; ANOVA'!$U$49</f>
        <v>8.4080000000000013</v>
      </c>
      <c r="AA32" s="23">
        <v>88.4</v>
      </c>
      <c r="AB32" s="23">
        <v>88.4</v>
      </c>
      <c r="AC32" s="23">
        <f t="shared" si="6"/>
        <v>88.4</v>
      </c>
      <c r="AD32" s="23">
        <f>(AC32/100)*'Data &amp; ANOVA'!$S$7</f>
        <v>0.20127686779831866</v>
      </c>
      <c r="AE32" s="23">
        <f>'Data &amp; ANOVA'!$S$7-AD32</f>
        <v>2.6411896679417374E-2</v>
      </c>
      <c r="AF32" s="23">
        <f t="shared" si="7"/>
        <v>2.1541650878757728</v>
      </c>
      <c r="AG32" s="24"/>
      <c r="AH32" s="23">
        <f>A32*'Data &amp; ANOVA'!$U$50</f>
        <v>8.0977777777777771</v>
      </c>
      <c r="AI32" s="23">
        <v>91.5</v>
      </c>
      <c r="AJ32" s="23">
        <v>96.4</v>
      </c>
      <c r="AK32" s="23">
        <f t="shared" si="8"/>
        <v>93.95</v>
      </c>
      <c r="AL32" s="23">
        <f>(AK32/100)*'Data &amp; ANOVA'!$S$7</f>
        <v>0.21391359422683301</v>
      </c>
      <c r="AM32" s="23">
        <f>'Data &amp; ANOVA'!$S$7-AL32</f>
        <v>1.3775170250903024E-2</v>
      </c>
      <c r="AN32" s="23">
        <f t="shared" si="9"/>
        <v>2.8051119139453418</v>
      </c>
      <c r="AO32" s="24"/>
      <c r="AP32" s="24"/>
      <c r="AQ32" s="24"/>
    </row>
    <row r="33" spans="1:44" s="15" customFormat="1" x14ac:dyDescent="0.25">
      <c r="A33" s="15">
        <v>9</v>
      </c>
      <c r="B33" s="21">
        <f>A33*'Data &amp; ANOVA'!$U$46</f>
        <v>9.3333333333333321</v>
      </c>
      <c r="C33" s="21">
        <v>36.299999999999997</v>
      </c>
      <c r="D33" s="21">
        <v>37.299999999999997</v>
      </c>
      <c r="E33" s="21">
        <f t="shared" si="0"/>
        <v>36.799999999999997</v>
      </c>
      <c r="F33" s="21">
        <f>(E33/100)*'Data &amp; ANOVA'!$S$7</f>
        <v>8.3789465327806859E-2</v>
      </c>
      <c r="G33" s="21">
        <f>'Data &amp; ANOVA'!$S$7-F33</f>
        <v>0.14389929914992916</v>
      </c>
      <c r="H33" s="21">
        <f t="shared" si="1"/>
        <v>0.45535974550599201</v>
      </c>
      <c r="I33" s="24"/>
      <c r="J33" s="21">
        <f>A33*'Data &amp; ANOVA'!$U$47</f>
        <v>9.1462500000000002</v>
      </c>
      <c r="K33" s="21">
        <v>81.8</v>
      </c>
      <c r="L33" s="21">
        <v>63.4</v>
      </c>
      <c r="M33" s="21">
        <f t="shared" si="2"/>
        <v>72.599999999999994</v>
      </c>
      <c r="N33" s="21">
        <f>(M33/100)*'Data &amp; ANOVA'!$S$7</f>
        <v>0.16530204301083634</v>
      </c>
      <c r="O33" s="21">
        <f>'Data &amp; ANOVA'!$S$7-N33</f>
        <v>6.2386721466899692E-2</v>
      </c>
      <c r="P33" s="21">
        <f t="shared" si="3"/>
        <v>1.2926251699233935</v>
      </c>
      <c r="Q33" s="24"/>
      <c r="R33" s="23">
        <f>A33*'Data &amp; ANOVA'!$U$48</f>
        <v>9.1068750000000023</v>
      </c>
      <c r="S33" s="23">
        <v>90.5</v>
      </c>
      <c r="T33" s="23">
        <v>92</v>
      </c>
      <c r="U33" s="23">
        <f t="shared" si="4"/>
        <v>91.25</v>
      </c>
      <c r="V33" s="23">
        <f>(U33/100)*'Data &amp; ANOVA'!$S$7</f>
        <v>0.20776599758593411</v>
      </c>
      <c r="W33" s="23">
        <f>'Data &amp; ANOVA'!$S$7-V33</f>
        <v>1.9922766891801919E-2</v>
      </c>
      <c r="X33" s="23">
        <f t="shared" si="5"/>
        <v>2.4361164856185678</v>
      </c>
      <c r="Y33" s="24"/>
      <c r="Z33" s="23">
        <f>A33*'Data &amp; ANOVA'!$U$49</f>
        <v>9.4590000000000014</v>
      </c>
      <c r="AA33" s="23">
        <v>98.4</v>
      </c>
      <c r="AB33" s="23">
        <v>98.2</v>
      </c>
      <c r="AC33" s="23">
        <f t="shared" si="6"/>
        <v>98.300000000000011</v>
      </c>
      <c r="AD33" s="23">
        <f>(AC33/100)*'Data &amp; ANOVA'!$S$7</f>
        <v>0.22381805548161454</v>
      </c>
      <c r="AE33" s="23">
        <f>'Data &amp; ANOVA'!$S$7-AD33</f>
        <v>3.8707089961214913E-3</v>
      </c>
      <c r="AF33" s="23">
        <f t="shared" si="7"/>
        <v>4.0745419349259269</v>
      </c>
      <c r="AG33" s="24"/>
      <c r="AH33" s="26">
        <f>A33*'Data &amp; ANOVA'!$U$50</f>
        <v>9.11</v>
      </c>
      <c r="AI33" s="26">
        <v>100</v>
      </c>
      <c r="AJ33" s="26">
        <v>100</v>
      </c>
      <c r="AK33" s="26">
        <f t="shared" si="8"/>
        <v>100</v>
      </c>
      <c r="AL33" s="26">
        <f>(AK33/100)*'Data &amp; ANOVA'!$S$7</f>
        <v>0.22768876447773603</v>
      </c>
      <c r="AM33" s="26">
        <f>'Data &amp; ANOVA'!$S$7-AL33</f>
        <v>0</v>
      </c>
      <c r="AN33" s="26" t="e">
        <f t="shared" si="9"/>
        <v>#DIV/0!</v>
      </c>
      <c r="AO33" s="24"/>
      <c r="AP33" s="24"/>
      <c r="AQ33" s="24"/>
    </row>
    <row r="34" spans="1:44" s="15" customFormat="1" x14ac:dyDescent="0.25">
      <c r="A34" s="15">
        <v>10</v>
      </c>
      <c r="B34" s="21">
        <f>A34*'Data &amp; ANOVA'!$U$46</f>
        <v>10.37037037037037</v>
      </c>
      <c r="C34" s="21">
        <v>41.9</v>
      </c>
      <c r="D34" s="21">
        <v>44.5</v>
      </c>
      <c r="E34" s="21">
        <f t="shared" si="0"/>
        <v>43.2</v>
      </c>
      <c r="F34" s="21">
        <f>(E34/100)*'Data &amp; ANOVA'!$S$7</f>
        <v>9.8361546254381982E-2</v>
      </c>
      <c r="G34" s="21">
        <f>'Data &amp; ANOVA'!$S$7-F34</f>
        <v>0.12932721822335405</v>
      </c>
      <c r="H34" s="21">
        <f t="shared" si="1"/>
        <v>0.56212772093169816</v>
      </c>
      <c r="I34" s="24"/>
      <c r="J34" s="23">
        <f>A34*'Data &amp; ANOVA'!$U$47</f>
        <v>10.162500000000001</v>
      </c>
      <c r="K34" s="23">
        <v>89</v>
      </c>
      <c r="L34" s="23">
        <v>71.8</v>
      </c>
      <c r="M34" s="23">
        <f t="shared" si="2"/>
        <v>80.400000000000006</v>
      </c>
      <c r="N34" s="23">
        <f>(M34/100)*'Data &amp; ANOVA'!$S$7</f>
        <v>0.18306176664009979</v>
      </c>
      <c r="O34" s="23">
        <f>'Data &amp; ANOVA'!$S$7-N34</f>
        <v>4.462699783763624E-2</v>
      </c>
      <c r="P34" s="23">
        <f t="shared" si="3"/>
        <v>1.6276386170809471</v>
      </c>
      <c r="Q34" s="24"/>
      <c r="R34" s="23">
        <f>A34*'Data &amp; ANOVA'!$U$48</f>
        <v>10.118750000000002</v>
      </c>
      <c r="S34" s="23">
        <v>98.4</v>
      </c>
      <c r="T34" s="23">
        <v>99.7</v>
      </c>
      <c r="U34" s="23">
        <f t="shared" si="4"/>
        <v>99.050000000000011</v>
      </c>
      <c r="V34" s="23">
        <f>(U34/100)*'Data &amp; ANOVA'!$S$7</f>
        <v>0.22552572121519757</v>
      </c>
      <c r="W34" s="23">
        <f>'Data &amp; ANOVA'!$S$7-V34</f>
        <v>2.1630432625384666E-3</v>
      </c>
      <c r="X34" s="23">
        <f t="shared" si="5"/>
        <v>4.6564634803756535</v>
      </c>
      <c r="Y34" s="24"/>
      <c r="Z34" s="26">
        <f>A34*'Data &amp; ANOVA'!$U$49</f>
        <v>10.510000000000002</v>
      </c>
      <c r="AA34" s="26">
        <v>100</v>
      </c>
      <c r="AB34" s="26">
        <v>100</v>
      </c>
      <c r="AC34" s="26">
        <f t="shared" si="6"/>
        <v>100</v>
      </c>
      <c r="AD34" s="26">
        <f>(AC34/100)*'Data &amp; ANOVA'!$S$7</f>
        <v>0.22768876447773603</v>
      </c>
      <c r="AE34" s="26">
        <f>'Data &amp; ANOVA'!$S$7-AD34</f>
        <v>0</v>
      </c>
      <c r="AF34" s="26" t="e">
        <f t="shared" si="7"/>
        <v>#DIV/0!</v>
      </c>
      <c r="AG34" s="24"/>
      <c r="AH34" s="29"/>
      <c r="AI34" s="29"/>
      <c r="AJ34" s="29"/>
      <c r="AK34" s="29"/>
      <c r="AL34" s="29"/>
      <c r="AM34" s="29"/>
      <c r="AN34" s="29"/>
      <c r="AO34" s="24"/>
      <c r="AP34" s="24"/>
      <c r="AQ34" s="24"/>
    </row>
    <row r="35" spans="1:44" s="15" customFormat="1" x14ac:dyDescent="0.25">
      <c r="A35" s="15">
        <v>11</v>
      </c>
      <c r="B35" s="21">
        <f>A35*'Data &amp; ANOVA'!$U$46</f>
        <v>11.407407407407407</v>
      </c>
      <c r="C35" s="21">
        <v>47</v>
      </c>
      <c r="D35" s="21">
        <v>51.9</v>
      </c>
      <c r="E35" s="21">
        <f t="shared" si="0"/>
        <v>49.45</v>
      </c>
      <c r="F35" s="21">
        <f>(E35/100)*'Data &amp; ANOVA'!$S$7</f>
        <v>0.11259209403424048</v>
      </c>
      <c r="G35" s="21">
        <f>'Data &amp; ANOVA'!$S$7-F35</f>
        <v>0.11509667044349556</v>
      </c>
      <c r="H35" s="21">
        <f t="shared" si="1"/>
        <v>0.6787011011923233</v>
      </c>
      <c r="I35" s="24"/>
      <c r="J35" s="23">
        <f>A35*'Data &amp; ANOVA'!$U$47</f>
        <v>11.178750000000001</v>
      </c>
      <c r="K35" s="23">
        <v>95.6</v>
      </c>
      <c r="L35" s="23">
        <v>79</v>
      </c>
      <c r="M35" s="23">
        <f t="shared" si="2"/>
        <v>87.3</v>
      </c>
      <c r="N35" s="23">
        <f>(M35/100)*'Data &amp; ANOVA'!$S$7</f>
        <v>0.19877229138906355</v>
      </c>
      <c r="O35" s="23">
        <f>'Data &amp; ANOVA'!$S$7-N35</f>
        <v>2.8916473088672484E-2</v>
      </c>
      <c r="P35" s="23">
        <f t="shared" si="3"/>
        <v>2.0615661898528725</v>
      </c>
      <c r="Q35" s="24"/>
      <c r="R35" s="26">
        <f>A35*'Data &amp; ANOVA'!$U$48</f>
        <v>11.130625000000004</v>
      </c>
      <c r="S35" s="26">
        <v>100</v>
      </c>
      <c r="T35" s="26">
        <v>100</v>
      </c>
      <c r="U35" s="26">
        <f t="shared" si="4"/>
        <v>100</v>
      </c>
      <c r="V35" s="26">
        <f>(U35/100)*'Data &amp; ANOVA'!$S$7</f>
        <v>0.22768876447773603</v>
      </c>
      <c r="W35" s="26">
        <f>'Data &amp; ANOVA'!$S$7-V35</f>
        <v>0</v>
      </c>
      <c r="X35" s="26" t="e">
        <f t="shared" si="5"/>
        <v>#DIV/0!</v>
      </c>
      <c r="Y35" s="24"/>
      <c r="Z35" s="29"/>
      <c r="AA35" s="29"/>
      <c r="AB35" s="29"/>
      <c r="AC35" s="29"/>
      <c r="AD35" s="29"/>
      <c r="AE35" s="29"/>
      <c r="AF35" s="29"/>
      <c r="AG35" s="24"/>
      <c r="AH35" s="29"/>
      <c r="AI35" s="29"/>
      <c r="AJ35" s="29"/>
      <c r="AK35" s="29"/>
      <c r="AL35" s="29"/>
      <c r="AM35" s="29"/>
      <c r="AN35" s="29"/>
      <c r="AO35" s="24"/>
      <c r="AP35" s="24"/>
      <c r="AQ35" s="24"/>
    </row>
    <row r="36" spans="1:44" s="15" customFormat="1" x14ac:dyDescent="0.25">
      <c r="A36" s="15">
        <v>12</v>
      </c>
      <c r="B36" s="21">
        <f>A36*'Data &amp; ANOVA'!$U$46</f>
        <v>12.444444444444443</v>
      </c>
      <c r="C36" s="21">
        <v>51.9</v>
      </c>
      <c r="D36" s="21">
        <v>58.5</v>
      </c>
      <c r="E36" s="21">
        <f t="shared" si="0"/>
        <v>55.2</v>
      </c>
      <c r="F36" s="21">
        <f>(E36/100)*'Data &amp; ANOVA'!$S$7</f>
        <v>0.12568419799171029</v>
      </c>
      <c r="G36" s="21">
        <f>'Data &amp; ANOVA'!$S$7-F36</f>
        <v>0.10200456648602574</v>
      </c>
      <c r="H36" s="21">
        <f t="shared" si="1"/>
        <v>0.7994559072378643</v>
      </c>
      <c r="I36" s="24"/>
      <c r="J36" s="23">
        <f>A36*'Data &amp; ANOVA'!$U$47</f>
        <v>12.195</v>
      </c>
      <c r="K36" s="23">
        <v>100</v>
      </c>
      <c r="L36" s="23">
        <v>85.1</v>
      </c>
      <c r="M36" s="23">
        <f t="shared" si="2"/>
        <v>92.55</v>
      </c>
      <c r="N36" s="23">
        <f>(M36/100)*'Data &amp; ANOVA'!$S$7</f>
        <v>0.21072595152414469</v>
      </c>
      <c r="O36" s="23">
        <f>'Data &amp; ANOVA'!$S$7-N36</f>
        <v>1.6962812953591339E-2</v>
      </c>
      <c r="P36" s="23">
        <f t="shared" si="3"/>
        <v>2.5949541509259499</v>
      </c>
      <c r="Q36" s="24"/>
      <c r="R36" s="29"/>
      <c r="S36" s="29"/>
      <c r="T36" s="29"/>
      <c r="U36" s="29"/>
      <c r="V36" s="29"/>
      <c r="W36" s="29"/>
      <c r="X36" s="29"/>
      <c r="Y36" s="24"/>
      <c r="Z36" s="29"/>
      <c r="AA36" s="29"/>
      <c r="AB36" s="29"/>
      <c r="AC36" s="29"/>
      <c r="AD36" s="29"/>
      <c r="AE36" s="29"/>
      <c r="AF36" s="29"/>
      <c r="AG36" s="24"/>
      <c r="AH36" s="29"/>
      <c r="AI36" s="29"/>
      <c r="AJ36" s="29"/>
      <c r="AK36" s="29"/>
      <c r="AL36" s="29"/>
      <c r="AM36" s="29"/>
      <c r="AN36" s="29"/>
      <c r="AO36" s="24"/>
      <c r="AP36" s="24"/>
      <c r="AQ36" s="24"/>
    </row>
    <row r="37" spans="1:44" s="15" customFormat="1" x14ac:dyDescent="0.25">
      <c r="A37" s="15">
        <v>13</v>
      </c>
      <c r="B37" s="21">
        <f>A37*'Data &amp; ANOVA'!$U$46</f>
        <v>13.481481481481481</v>
      </c>
      <c r="C37" s="21">
        <v>56.2</v>
      </c>
      <c r="D37" s="21">
        <v>63.9</v>
      </c>
      <c r="E37" s="21">
        <f t="shared" si="0"/>
        <v>60.05</v>
      </c>
      <c r="F37" s="21">
        <f>(E37/100)*'Data &amp; ANOVA'!$S$7</f>
        <v>0.13672710306888047</v>
      </c>
      <c r="G37" s="21">
        <f>'Data &amp; ANOVA'!$S$7-F37</f>
        <v>9.096166140885556E-2</v>
      </c>
      <c r="H37" s="21">
        <f t="shared" si="1"/>
        <v>0.91403537444651983</v>
      </c>
      <c r="I37" s="24"/>
      <c r="J37" s="23">
        <f>A37*'Data &amp; ANOVA'!$U$47</f>
        <v>13.211250000000001</v>
      </c>
      <c r="K37" s="23"/>
      <c r="L37" s="23"/>
      <c r="M37" s="23"/>
      <c r="N37" s="23"/>
      <c r="O37" s="23"/>
      <c r="P37" s="23"/>
      <c r="Q37" s="24"/>
      <c r="R37" s="29"/>
      <c r="S37" s="29"/>
      <c r="T37" s="29"/>
      <c r="U37" s="29"/>
      <c r="V37" s="29"/>
      <c r="W37" s="29"/>
      <c r="X37" s="29"/>
      <c r="Y37" s="24"/>
      <c r="Z37" s="29"/>
      <c r="AA37" s="29"/>
      <c r="AB37" s="29"/>
      <c r="AC37" s="29"/>
      <c r="AD37" s="29"/>
      <c r="AE37" s="29"/>
      <c r="AF37" s="29"/>
      <c r="AG37" s="24"/>
      <c r="AH37" s="29"/>
      <c r="AI37" s="29"/>
      <c r="AJ37" s="29"/>
      <c r="AK37" s="29"/>
      <c r="AL37" s="29"/>
      <c r="AM37" s="29"/>
      <c r="AN37" s="29"/>
      <c r="AO37" s="24"/>
      <c r="AP37" s="24"/>
      <c r="AQ37" s="24"/>
    </row>
    <row r="38" spans="1:44" s="15" customFormat="1" x14ac:dyDescent="0.25">
      <c r="A38" s="15">
        <v>14</v>
      </c>
      <c r="B38" s="21">
        <f>A38*'Data &amp; ANOVA'!$U$46</f>
        <v>14.518518518518517</v>
      </c>
      <c r="C38" s="21">
        <v>59.8</v>
      </c>
      <c r="D38" s="21">
        <v>69</v>
      </c>
      <c r="E38" s="21">
        <f t="shared" si="0"/>
        <v>64.400000000000006</v>
      </c>
      <c r="F38" s="21">
        <f>(E38/100)*'Data &amp; ANOVA'!$S$7</f>
        <v>0.14663156432366201</v>
      </c>
      <c r="G38" s="21">
        <f>'Data &amp; ANOVA'!$S$7-F38</f>
        <v>8.1057200154074027E-2</v>
      </c>
      <c r="H38" s="21">
        <f t="shared" si="1"/>
        <v>1.0293184088008189</v>
      </c>
      <c r="I38" s="24"/>
      <c r="J38" s="23">
        <f>A38*'Data &amp; ANOVA'!$U$47</f>
        <v>14.227500000000001</v>
      </c>
      <c r="K38" s="23"/>
      <c r="L38" s="23">
        <v>96.6</v>
      </c>
      <c r="M38" s="23">
        <f t="shared" si="2"/>
        <v>96.6</v>
      </c>
      <c r="N38" s="23">
        <f>(M38/100)*'Data &amp; ANOVA'!$S$7</f>
        <v>0.21994734648549299</v>
      </c>
      <c r="O38" s="23">
        <f>'Data &amp; ANOVA'!$S$7-N38</f>
        <v>7.7414179922430382E-3</v>
      </c>
      <c r="P38" s="23">
        <f t="shared" si="3"/>
        <v>3.3793927516953008</v>
      </c>
      <c r="Q38" s="24"/>
      <c r="R38" s="29"/>
      <c r="S38" s="29"/>
      <c r="T38" s="29"/>
      <c r="U38" s="29"/>
      <c r="V38" s="29"/>
      <c r="W38" s="29"/>
      <c r="X38" s="29"/>
      <c r="Y38" s="24"/>
      <c r="Z38" s="29"/>
      <c r="AA38" s="29"/>
      <c r="AB38" s="29"/>
      <c r="AC38" s="29"/>
      <c r="AD38" s="29"/>
      <c r="AE38" s="29"/>
      <c r="AF38" s="29"/>
      <c r="AG38" s="24"/>
      <c r="AH38" s="29"/>
      <c r="AI38" s="29"/>
      <c r="AJ38" s="29"/>
      <c r="AK38" s="29"/>
      <c r="AL38" s="29"/>
      <c r="AM38" s="29"/>
      <c r="AN38" s="29"/>
      <c r="AO38" s="24"/>
      <c r="AP38" s="24"/>
      <c r="AQ38" s="24"/>
    </row>
    <row r="39" spans="1:44" s="15" customFormat="1" x14ac:dyDescent="0.25">
      <c r="A39" s="15">
        <v>15</v>
      </c>
      <c r="B39" s="21">
        <f>A39*'Data &amp; ANOVA'!$U$46</f>
        <v>15.555555555555555</v>
      </c>
      <c r="C39" s="21">
        <v>63.4</v>
      </c>
      <c r="D39" s="21">
        <v>74.099999999999994</v>
      </c>
      <c r="E39" s="21">
        <f t="shared" si="0"/>
        <v>68.75</v>
      </c>
      <c r="F39" s="21">
        <f>(E39/100)*'Data &amp; ANOVA'!$S$7</f>
        <v>0.15653602557844351</v>
      </c>
      <c r="G39" s="21">
        <f>'Data &amp; ANOVA'!$S$7-F39</f>
        <v>7.1152738899292522E-2</v>
      </c>
      <c r="H39" s="21">
        <f t="shared" si="1"/>
        <v>1.159644670476393</v>
      </c>
      <c r="I39" s="24"/>
      <c r="J39" s="26">
        <f>A39*'Data &amp; ANOVA'!$U$47</f>
        <v>15.243750000000002</v>
      </c>
      <c r="K39" s="26"/>
      <c r="L39" s="26">
        <v>100</v>
      </c>
      <c r="M39" s="26">
        <f t="shared" si="2"/>
        <v>100</v>
      </c>
      <c r="N39" s="26">
        <f>(M39/100)*'Data &amp; ANOVA'!$S$7</f>
        <v>0.22768876447773603</v>
      </c>
      <c r="O39" s="26">
        <f>'Data &amp; ANOVA'!$S$7-N39</f>
        <v>0</v>
      </c>
      <c r="P39" s="26" t="e">
        <f t="shared" si="3"/>
        <v>#DIV/0!</v>
      </c>
      <c r="Q39" s="24"/>
      <c r="R39" s="29"/>
      <c r="S39" s="29"/>
      <c r="T39" s="29"/>
      <c r="U39" s="29"/>
      <c r="V39" s="29"/>
      <c r="W39" s="29"/>
      <c r="X39" s="29"/>
      <c r="Y39" s="24"/>
      <c r="Z39" s="29"/>
      <c r="AA39" s="29"/>
      <c r="AB39" s="29"/>
      <c r="AC39" s="29"/>
      <c r="AD39" s="29"/>
      <c r="AE39" s="29"/>
      <c r="AF39" s="29"/>
      <c r="AG39" s="24"/>
      <c r="AH39" s="29"/>
      <c r="AI39" s="29"/>
      <c r="AJ39" s="29"/>
      <c r="AK39" s="29"/>
      <c r="AL39" s="29"/>
      <c r="AM39" s="29"/>
      <c r="AN39" s="29"/>
      <c r="AO39" s="24"/>
      <c r="AP39" s="24"/>
      <c r="AQ39" s="24"/>
    </row>
    <row r="40" spans="1:44" s="15" customFormat="1" x14ac:dyDescent="0.25">
      <c r="A40" s="15">
        <v>16</v>
      </c>
      <c r="B40" s="21">
        <f>A40*'Data &amp; ANOVA'!$U$46</f>
        <v>16.592592592592592</v>
      </c>
      <c r="C40" s="21">
        <v>67.5</v>
      </c>
      <c r="D40" s="21">
        <v>79.2</v>
      </c>
      <c r="E40" s="21">
        <f t="shared" si="0"/>
        <v>73.349999999999994</v>
      </c>
      <c r="F40" s="21">
        <f>(E40/100)*'Data &amp; ANOVA'!$S$7</f>
        <v>0.16700970874441937</v>
      </c>
      <c r="G40" s="21">
        <f>'Data &amp; ANOVA'!$S$7-F40</f>
        <v>6.0679055733316667E-2</v>
      </c>
      <c r="H40" s="21">
        <f t="shared" si="1"/>
        <v>1.3188748960469499</v>
      </c>
      <c r="I40" s="24"/>
      <c r="J40" s="29"/>
      <c r="K40" s="29"/>
      <c r="L40" s="29"/>
      <c r="M40" s="29"/>
      <c r="N40" s="29"/>
      <c r="O40" s="29"/>
      <c r="P40" s="29"/>
      <c r="Q40" s="24"/>
      <c r="R40" s="29"/>
      <c r="S40" s="29"/>
      <c r="T40" s="29"/>
      <c r="U40" s="29"/>
      <c r="V40" s="29"/>
      <c r="W40" s="29"/>
      <c r="X40" s="29"/>
      <c r="Y40" s="24"/>
      <c r="Z40" s="29"/>
      <c r="AA40" s="29"/>
      <c r="AB40" s="29"/>
      <c r="AC40" s="29"/>
      <c r="AD40" s="29"/>
      <c r="AE40" s="29"/>
      <c r="AF40" s="29"/>
      <c r="AG40" s="24"/>
      <c r="AH40" s="29"/>
      <c r="AI40" s="29"/>
      <c r="AJ40" s="29"/>
      <c r="AK40" s="29"/>
      <c r="AL40" s="29"/>
      <c r="AM40" s="29"/>
      <c r="AN40" s="29"/>
      <c r="AO40" s="24"/>
      <c r="AP40" s="24"/>
      <c r="AQ40" s="24"/>
    </row>
    <row r="41" spans="1:44" s="15" customFormat="1" x14ac:dyDescent="0.25">
      <c r="A41" s="15">
        <v>17</v>
      </c>
      <c r="B41" s="21">
        <f>A41*'Data &amp; ANOVA'!$U$46</f>
        <v>17.62962962962963</v>
      </c>
      <c r="C41" s="21">
        <v>71.3</v>
      </c>
      <c r="D41" s="21">
        <v>83.8</v>
      </c>
      <c r="E41" s="21">
        <f t="shared" si="0"/>
        <v>77.55</v>
      </c>
      <c r="F41" s="21">
        <f>(E41/100)*'Data &amp; ANOVA'!$S$7</f>
        <v>0.17657263685248428</v>
      </c>
      <c r="G41" s="21">
        <f>'Data &amp; ANOVA'!$S$7-F41</f>
        <v>5.111612762525175E-2</v>
      </c>
      <c r="H41" s="21">
        <f t="shared" si="1"/>
        <v>1.49037343247054</v>
      </c>
      <c r="I41" s="24"/>
      <c r="J41" s="29"/>
      <c r="K41" s="29"/>
      <c r="L41" s="29"/>
      <c r="M41" s="29"/>
      <c r="N41" s="29"/>
      <c r="O41" s="29"/>
      <c r="P41" s="29"/>
      <c r="Q41" s="24"/>
      <c r="R41" s="29"/>
      <c r="S41" s="29"/>
      <c r="T41" s="29"/>
      <c r="U41" s="29"/>
      <c r="V41" s="29"/>
      <c r="W41" s="29"/>
      <c r="X41" s="29"/>
      <c r="Y41" s="24"/>
      <c r="Z41" s="29"/>
      <c r="AA41" s="29"/>
      <c r="AB41" s="29"/>
      <c r="AC41" s="29"/>
      <c r="AD41" s="29"/>
      <c r="AE41" s="29"/>
      <c r="AF41" s="29"/>
      <c r="AG41" s="24"/>
      <c r="AH41" s="29"/>
      <c r="AI41" s="29"/>
      <c r="AJ41" s="29"/>
      <c r="AK41" s="29"/>
      <c r="AL41" s="29"/>
      <c r="AM41" s="29"/>
      <c r="AN41" s="29"/>
      <c r="AO41" s="24"/>
      <c r="AP41" s="24"/>
      <c r="AQ41" s="24"/>
    </row>
    <row r="42" spans="1:44" s="15" customFormat="1" x14ac:dyDescent="0.25">
      <c r="A42" s="15">
        <v>18</v>
      </c>
      <c r="B42" s="23">
        <f>A42*'Data &amp; ANOVA'!$U$46</f>
        <v>18.666666666666664</v>
      </c>
      <c r="C42" s="23">
        <v>74.900000000000006</v>
      </c>
      <c r="D42" s="23">
        <v>88.2</v>
      </c>
      <c r="E42" s="23">
        <f t="shared" si="0"/>
        <v>81.550000000000011</v>
      </c>
      <c r="F42" s="23">
        <f>(E42/100)*'Data &amp; ANOVA'!$S$7</f>
        <v>0.18568018743159376</v>
      </c>
      <c r="G42" s="23">
        <f>'Data &amp; ANOVA'!$S$7-F42</f>
        <v>4.2008577046142276E-2</v>
      </c>
      <c r="H42" s="23">
        <f t="shared" si="1"/>
        <v>1.6865996761722679</v>
      </c>
      <c r="I42" s="24"/>
      <c r="J42" s="29"/>
      <c r="K42" s="29"/>
      <c r="L42" s="29"/>
      <c r="M42" s="29"/>
      <c r="N42" s="29"/>
      <c r="O42" s="29"/>
      <c r="P42" s="29"/>
      <c r="Q42" s="24"/>
      <c r="R42" s="29"/>
      <c r="S42" s="29"/>
      <c r="T42" s="29"/>
      <c r="U42" s="29"/>
      <c r="V42" s="29"/>
      <c r="W42" s="29"/>
      <c r="X42" s="29"/>
      <c r="Y42" s="24"/>
      <c r="Z42" s="29"/>
      <c r="AA42" s="29"/>
      <c r="AB42" s="29"/>
      <c r="AC42" s="29"/>
      <c r="AD42" s="29"/>
      <c r="AE42" s="29"/>
      <c r="AF42" s="29"/>
      <c r="AG42" s="24"/>
      <c r="AH42" s="29"/>
      <c r="AI42" s="29"/>
      <c r="AJ42" s="29"/>
      <c r="AK42" s="29"/>
      <c r="AL42" s="29"/>
      <c r="AM42" s="29"/>
      <c r="AN42" s="29"/>
      <c r="AO42" s="24"/>
      <c r="AP42" s="24"/>
      <c r="AQ42" s="24"/>
    </row>
    <row r="43" spans="1:44" s="15" customFormat="1" x14ac:dyDescent="0.25">
      <c r="A43" s="15">
        <v>19</v>
      </c>
      <c r="B43" s="23">
        <f>A43*'Data &amp; ANOVA'!$U$46</f>
        <v>19.703703703703702</v>
      </c>
      <c r="C43" s="23">
        <v>78</v>
      </c>
      <c r="D43" s="23">
        <v>92.5</v>
      </c>
      <c r="E43" s="23">
        <f t="shared" si="0"/>
        <v>85.25</v>
      </c>
      <c r="F43" s="23">
        <f>(E43/100)*'Data &amp; ANOVA'!$S$7</f>
        <v>0.19410467171726997</v>
      </c>
      <c r="G43" s="23">
        <f>'Data &amp; ANOVA'!$S$7-F43</f>
        <v>3.3584092760466061E-2</v>
      </c>
      <c r="H43" s="23">
        <f t="shared" si="1"/>
        <v>1.910420963872975</v>
      </c>
      <c r="I43" s="24"/>
      <c r="J43" s="29"/>
      <c r="K43" s="29"/>
      <c r="L43" s="29"/>
      <c r="M43" s="29"/>
      <c r="N43" s="29"/>
      <c r="O43" s="29"/>
      <c r="P43" s="29"/>
      <c r="Q43" s="24"/>
      <c r="R43" s="29"/>
      <c r="S43" s="29"/>
      <c r="T43" s="29"/>
      <c r="U43" s="29"/>
      <c r="V43" s="29"/>
      <c r="W43" s="29"/>
      <c r="X43" s="29"/>
      <c r="Y43" s="24"/>
      <c r="Z43" s="29"/>
      <c r="AA43" s="29"/>
      <c r="AB43" s="29"/>
      <c r="AC43" s="29"/>
      <c r="AD43" s="29"/>
      <c r="AE43" s="29"/>
      <c r="AF43" s="29"/>
      <c r="AG43" s="24"/>
      <c r="AH43" s="29"/>
      <c r="AI43" s="29"/>
      <c r="AJ43" s="29"/>
      <c r="AK43" s="29"/>
      <c r="AL43" s="29"/>
      <c r="AM43" s="29"/>
      <c r="AN43" s="29"/>
      <c r="AO43" s="24"/>
      <c r="AP43" s="24"/>
      <c r="AQ43" s="24"/>
    </row>
    <row r="44" spans="1:44" s="15" customFormat="1" x14ac:dyDescent="0.25">
      <c r="A44" s="15">
        <v>20</v>
      </c>
      <c r="B44" s="23">
        <f>A44*'Data &amp; ANOVA'!$U$46</f>
        <v>20.74074074074074</v>
      </c>
      <c r="C44" s="23">
        <v>81</v>
      </c>
      <c r="D44" s="23">
        <v>96.1</v>
      </c>
      <c r="E44" s="23">
        <f t="shared" si="0"/>
        <v>88.55</v>
      </c>
      <c r="F44" s="23">
        <f>(E44/100)*'Data &amp; ANOVA'!$S$7</f>
        <v>0.20161840094503525</v>
      </c>
      <c r="G44" s="23">
        <f>'Data &amp; ANOVA'!$S$7-F44</f>
        <v>2.6070363532700785E-2</v>
      </c>
      <c r="H44" s="23">
        <f t="shared" si="1"/>
        <v>2.1636743166585548</v>
      </c>
      <c r="I44" s="24"/>
      <c r="J44" s="29"/>
      <c r="K44" s="29"/>
      <c r="L44" s="29"/>
      <c r="M44" s="29"/>
      <c r="N44" s="29"/>
      <c r="O44" s="29"/>
      <c r="P44" s="29"/>
      <c r="Q44" s="24"/>
      <c r="R44" s="29"/>
      <c r="S44" s="29"/>
      <c r="T44" s="29"/>
      <c r="U44" s="29"/>
      <c r="V44" s="29"/>
      <c r="W44" s="29"/>
      <c r="X44" s="29"/>
      <c r="Y44" s="24"/>
      <c r="Z44" s="29"/>
      <c r="AA44" s="29"/>
      <c r="AB44" s="29"/>
      <c r="AC44" s="29"/>
      <c r="AD44" s="29"/>
      <c r="AE44" s="29"/>
      <c r="AF44" s="29"/>
      <c r="AG44" s="24"/>
      <c r="AH44" s="29"/>
      <c r="AI44" s="29"/>
      <c r="AJ44" s="29"/>
      <c r="AK44" s="29"/>
      <c r="AL44" s="29"/>
      <c r="AM44" s="29"/>
      <c r="AN44" s="29"/>
      <c r="AO44" s="24"/>
      <c r="AP44" s="24"/>
      <c r="AQ44" s="24"/>
    </row>
    <row r="45" spans="1:44" s="15" customFormat="1" x14ac:dyDescent="0.25">
      <c r="A45" s="15">
        <v>21</v>
      </c>
      <c r="B45" s="23">
        <f>A45*'Data &amp; ANOVA'!$U$46</f>
        <v>21.777777777777775</v>
      </c>
      <c r="C45" s="23">
        <v>84.1</v>
      </c>
      <c r="D45" s="23">
        <v>100</v>
      </c>
      <c r="E45" s="23">
        <f t="shared" si="0"/>
        <v>92.05</v>
      </c>
      <c r="F45" s="23">
        <f>(E45/100)*'Data &amp; ANOVA'!$S$7</f>
        <v>0.20958750770175602</v>
      </c>
      <c r="G45" s="23">
        <f>'Data &amp; ANOVA'!$S$7-F45</f>
        <v>1.8101256775980012E-2</v>
      </c>
      <c r="H45" s="23">
        <f t="shared" si="1"/>
        <v>2.5284921179925632</v>
      </c>
      <c r="I45" s="24"/>
      <c r="J45" s="29"/>
      <c r="K45" s="29"/>
      <c r="L45" s="29"/>
      <c r="M45" s="29"/>
      <c r="N45" s="29"/>
      <c r="O45" s="29"/>
      <c r="P45" s="29"/>
      <c r="Q45" s="24"/>
      <c r="R45" s="29"/>
      <c r="S45" s="29"/>
      <c r="T45" s="29"/>
      <c r="U45" s="29"/>
      <c r="V45" s="29"/>
      <c r="W45" s="29"/>
      <c r="X45" s="29"/>
      <c r="Y45" s="24"/>
      <c r="Z45" s="29"/>
      <c r="AA45" s="29"/>
      <c r="AB45" s="29"/>
      <c r="AC45" s="29"/>
      <c r="AD45" s="29"/>
      <c r="AE45" s="29"/>
      <c r="AF45" s="29"/>
      <c r="AG45" s="24"/>
      <c r="AH45" s="29"/>
      <c r="AI45" s="29"/>
      <c r="AJ45" s="29"/>
      <c r="AK45" s="29"/>
      <c r="AL45" s="29"/>
      <c r="AM45" s="29"/>
      <c r="AN45" s="29"/>
      <c r="AO45" s="24"/>
      <c r="AP45" s="24"/>
      <c r="AQ45" s="24"/>
    </row>
    <row r="46" spans="1:44" s="15" customFormat="1" x14ac:dyDescent="0.25"/>
    <row r="47" spans="1:44" s="15" customFormat="1" ht="33.75" x14ac:dyDescent="0.5">
      <c r="B47" s="95" t="s">
        <v>36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4" s="15" customFormat="1" ht="28.5" x14ac:dyDescent="0.45">
      <c r="B48" s="96" t="s">
        <v>104</v>
      </c>
      <c r="C48" s="97"/>
      <c r="D48" s="97"/>
      <c r="E48" s="97"/>
      <c r="F48" s="97"/>
      <c r="G48" s="97"/>
      <c r="H48" s="98"/>
      <c r="I48"/>
      <c r="J48" s="96" t="s">
        <v>103</v>
      </c>
      <c r="K48" s="97"/>
      <c r="L48" s="97"/>
      <c r="M48" s="97"/>
      <c r="N48" s="97"/>
      <c r="O48" s="97"/>
      <c r="P48" s="98"/>
      <c r="Q48"/>
      <c r="R48" s="96" t="s">
        <v>102</v>
      </c>
      <c r="S48" s="97"/>
      <c r="T48" s="97"/>
      <c r="U48" s="97"/>
      <c r="V48" s="97"/>
      <c r="W48" s="97"/>
      <c r="X48" s="98"/>
      <c r="Y48"/>
      <c r="Z48" s="96" t="s">
        <v>101</v>
      </c>
      <c r="AA48" s="97"/>
      <c r="AB48" s="97"/>
      <c r="AC48" s="97"/>
      <c r="AD48" s="97"/>
      <c r="AE48" s="97"/>
      <c r="AF48" s="98"/>
      <c r="AG48"/>
      <c r="AH48" s="96" t="s">
        <v>100</v>
      </c>
      <c r="AI48" s="97"/>
      <c r="AJ48" s="97"/>
      <c r="AK48" s="97"/>
      <c r="AL48" s="97"/>
      <c r="AM48" s="97"/>
      <c r="AN48" s="98"/>
      <c r="AO48"/>
      <c r="AP48"/>
      <c r="AQ48"/>
      <c r="AR48"/>
    </row>
    <row r="49" spans="2:44" s="15" customFormat="1" ht="21" x14ac:dyDescent="0.35">
      <c r="B49" s="10" t="s">
        <v>0</v>
      </c>
      <c r="C49" s="2"/>
      <c r="D49" s="10">
        <f>D2</f>
        <v>0.4</v>
      </c>
      <c r="E49" s="10" t="s">
        <v>1</v>
      </c>
      <c r="F49" s="11" t="s">
        <v>3</v>
      </c>
      <c r="G49" s="10">
        <v>9.4200000000000006E-2</v>
      </c>
      <c r="H49" s="10" t="s">
        <v>30</v>
      </c>
      <c r="I49"/>
      <c r="J49" s="10" t="s">
        <v>0</v>
      </c>
      <c r="K49" s="2"/>
      <c r="L49" s="10">
        <f>D49</f>
        <v>0.4</v>
      </c>
      <c r="M49" s="10" t="s">
        <v>1</v>
      </c>
      <c r="N49" s="11" t="s">
        <v>3</v>
      </c>
      <c r="O49" s="10">
        <v>0.21676200000000001</v>
      </c>
      <c r="P49" s="10" t="s">
        <v>30</v>
      </c>
      <c r="Q49"/>
      <c r="R49" s="10" t="s">
        <v>0</v>
      </c>
      <c r="S49" s="2"/>
      <c r="T49" s="10">
        <f>D49</f>
        <v>0.4</v>
      </c>
      <c r="U49" s="10" t="s">
        <v>1</v>
      </c>
      <c r="V49" s="11" t="s">
        <v>3</v>
      </c>
      <c r="W49" s="10">
        <v>0.27940399999999999</v>
      </c>
      <c r="X49" s="10" t="s">
        <v>30</v>
      </c>
      <c r="Y49"/>
      <c r="Z49" s="10" t="s">
        <v>0</v>
      </c>
      <c r="AA49" s="2"/>
      <c r="AB49" s="10">
        <f>D49</f>
        <v>0.4</v>
      </c>
      <c r="AC49" s="10" t="s">
        <v>1</v>
      </c>
      <c r="AD49" s="11" t="s">
        <v>3</v>
      </c>
      <c r="AE49" s="10">
        <v>0.34752699999999997</v>
      </c>
      <c r="AF49" s="10" t="s">
        <v>30</v>
      </c>
      <c r="AG49"/>
      <c r="AH49" s="10" t="s">
        <v>0</v>
      </c>
      <c r="AI49" s="2"/>
      <c r="AJ49" s="10">
        <f>D49</f>
        <v>0.4</v>
      </c>
      <c r="AK49" s="10" t="s">
        <v>1</v>
      </c>
      <c r="AL49" s="11" t="s">
        <v>3</v>
      </c>
      <c r="AM49" s="10">
        <v>0.33214300000000002</v>
      </c>
      <c r="AN49" s="10" t="s">
        <v>30</v>
      </c>
      <c r="AO49"/>
      <c r="AP49"/>
      <c r="AQ49"/>
      <c r="AR49"/>
    </row>
    <row r="50" spans="2:44" s="15" customFormat="1" ht="21" x14ac:dyDescent="0.35">
      <c r="B50" s="10" t="s">
        <v>4</v>
      </c>
      <c r="C50" s="2"/>
      <c r="D50" s="12">
        <v>100</v>
      </c>
      <c r="E50" s="10" t="s">
        <v>5</v>
      </c>
      <c r="F50" s="11" t="s">
        <v>3</v>
      </c>
      <c r="G50" s="13">
        <f>G49*60</f>
        <v>5.6520000000000001</v>
      </c>
      <c r="H50" s="10" t="s">
        <v>31</v>
      </c>
      <c r="I50"/>
      <c r="J50" s="10" t="s">
        <v>4</v>
      </c>
      <c r="K50" s="2"/>
      <c r="L50" s="12">
        <v>200</v>
      </c>
      <c r="M50" s="10" t="s">
        <v>5</v>
      </c>
      <c r="N50" s="11" t="s">
        <v>3</v>
      </c>
      <c r="O50" s="13">
        <f>O49*60</f>
        <v>13.00572</v>
      </c>
      <c r="P50" s="10" t="s">
        <v>31</v>
      </c>
      <c r="Q50"/>
      <c r="R50" s="10" t="s">
        <v>4</v>
      </c>
      <c r="S50" s="2"/>
      <c r="T50" s="12">
        <v>300</v>
      </c>
      <c r="U50" s="10" t="s">
        <v>5</v>
      </c>
      <c r="V50" s="11" t="s">
        <v>3</v>
      </c>
      <c r="W50" s="13">
        <f>W49*60</f>
        <v>16.764240000000001</v>
      </c>
      <c r="X50" s="10" t="s">
        <v>31</v>
      </c>
      <c r="Y50"/>
      <c r="Z50" s="10" t="s">
        <v>4</v>
      </c>
      <c r="AA50" s="2"/>
      <c r="AB50" s="12">
        <v>400</v>
      </c>
      <c r="AC50" s="10" t="s">
        <v>5</v>
      </c>
      <c r="AD50" s="11" t="s">
        <v>3</v>
      </c>
      <c r="AE50" s="13">
        <f>AE49*60</f>
        <v>20.851619999999997</v>
      </c>
      <c r="AF50" s="10" t="s">
        <v>31</v>
      </c>
      <c r="AG50"/>
      <c r="AH50" s="10" t="s">
        <v>4</v>
      </c>
      <c r="AI50" s="2"/>
      <c r="AJ50" s="12">
        <v>500</v>
      </c>
      <c r="AK50" s="10" t="s">
        <v>5</v>
      </c>
      <c r="AL50" s="11" t="s">
        <v>3</v>
      </c>
      <c r="AM50" s="13">
        <f>AM49*60</f>
        <v>19.92858</v>
      </c>
      <c r="AN50" s="10" t="s">
        <v>31</v>
      </c>
      <c r="AO50"/>
      <c r="AP50"/>
      <c r="AQ50"/>
      <c r="AR50"/>
    </row>
    <row r="51" spans="2:44" s="15" customFormat="1" ht="21" x14ac:dyDescent="0.35">
      <c r="B51" s="18"/>
      <c r="C51" s="3"/>
      <c r="D51" s="18"/>
      <c r="E51" s="18"/>
      <c r="F51" s="19"/>
      <c r="G51" s="18"/>
      <c r="H51" s="7" t="s">
        <v>2</v>
      </c>
      <c r="I51"/>
      <c r="J51" s="18"/>
      <c r="K51" s="3"/>
      <c r="L51" s="18"/>
      <c r="M51" s="18"/>
      <c r="N51" s="19"/>
      <c r="O51" s="18"/>
      <c r="P51" s="7" t="s">
        <v>2</v>
      </c>
      <c r="Q51"/>
      <c r="R51" s="18"/>
      <c r="S51" s="3"/>
      <c r="T51" s="18"/>
      <c r="U51" s="18"/>
      <c r="V51" s="19"/>
      <c r="W51" s="18"/>
      <c r="X51" s="7" t="s">
        <v>2</v>
      </c>
      <c r="Y51"/>
      <c r="Z51" s="18"/>
      <c r="AA51" s="3"/>
      <c r="AB51" s="18"/>
      <c r="AC51" s="18"/>
      <c r="AD51" s="19"/>
      <c r="AE51" s="18"/>
      <c r="AF51" s="7" t="s">
        <v>2</v>
      </c>
      <c r="AG51"/>
      <c r="AH51" s="18"/>
      <c r="AI51" s="3"/>
      <c r="AJ51" s="18"/>
      <c r="AK51" s="18"/>
      <c r="AL51" s="19"/>
      <c r="AM51" s="18"/>
      <c r="AN51" s="7" t="s">
        <v>2</v>
      </c>
      <c r="AO51"/>
      <c r="AP51"/>
      <c r="AQ51"/>
      <c r="AR51"/>
    </row>
    <row r="52" spans="2:44" s="15" customFormat="1" x14ac:dyDescent="0.25">
      <c r="B52" s="2"/>
      <c r="C52" s="2"/>
      <c r="D52" s="2"/>
      <c r="E52" s="2"/>
      <c r="F52" s="2"/>
      <c r="G52" s="2"/>
      <c r="H52" s="2">
        <f>'Data &amp; ANOVA'!$S$7-F54</f>
        <v>0.22655032065534736</v>
      </c>
      <c r="I52"/>
      <c r="J52" s="2"/>
      <c r="K52" s="2"/>
      <c r="L52" s="2"/>
      <c r="M52" s="2"/>
      <c r="N52" s="2"/>
      <c r="O52" s="2"/>
      <c r="P52" s="2">
        <f>'Data &amp; ANOVA'!$S$7-N54</f>
        <v>0.22723338694878056</v>
      </c>
      <c r="Q52"/>
      <c r="R52" s="2"/>
      <c r="S52" s="2"/>
      <c r="T52" s="2"/>
      <c r="U52" s="2"/>
      <c r="V52" s="2"/>
      <c r="W52" s="2"/>
      <c r="X52" s="2">
        <f>'Data &amp; ANOVA'!$S$7-V54</f>
        <v>0.22768876447773603</v>
      </c>
      <c r="Y52"/>
      <c r="Z52" s="2"/>
      <c r="AA52" s="2"/>
      <c r="AB52" s="2"/>
      <c r="AC52" s="2"/>
      <c r="AD52" s="2"/>
      <c r="AE52" s="2"/>
      <c r="AF52" s="2">
        <f>'Data &amp; ANOVA'!$S$7-AD54</f>
        <v>0.22768876447773603</v>
      </c>
      <c r="AG52"/>
      <c r="AH52" s="2"/>
      <c r="AI52" s="2"/>
      <c r="AJ52" s="2"/>
      <c r="AK52" s="2"/>
      <c r="AL52" s="2"/>
      <c r="AM52" s="2"/>
      <c r="AN52" s="2">
        <f>'Data &amp; ANOVA'!$S$7-AL54</f>
        <v>0.22768876447773603</v>
      </c>
      <c r="AO52"/>
      <c r="AP52"/>
      <c r="AQ52"/>
      <c r="AR52"/>
    </row>
    <row r="53" spans="2:44" s="15" customFormat="1" x14ac:dyDescent="0.25">
      <c r="B53" s="6" t="s">
        <v>21</v>
      </c>
      <c r="C53" s="6"/>
      <c r="D53" s="2"/>
      <c r="E53" s="7" t="s">
        <v>35</v>
      </c>
      <c r="F53" s="7" t="s">
        <v>6</v>
      </c>
      <c r="G53" s="7" t="s">
        <v>7</v>
      </c>
      <c r="H53" s="7" t="s">
        <v>8</v>
      </c>
      <c r="I53"/>
      <c r="J53" s="6" t="s">
        <v>21</v>
      </c>
      <c r="K53" s="6"/>
      <c r="L53" s="2"/>
      <c r="M53" s="7" t="s">
        <v>35</v>
      </c>
      <c r="N53" s="7" t="s">
        <v>6</v>
      </c>
      <c r="O53" s="7" t="s">
        <v>7</v>
      </c>
      <c r="P53" s="7" t="s">
        <v>8</v>
      </c>
      <c r="Q53"/>
      <c r="R53" s="6" t="s">
        <v>21</v>
      </c>
      <c r="S53" s="6"/>
      <c r="T53" s="2"/>
      <c r="U53" s="7" t="s">
        <v>35</v>
      </c>
      <c r="V53" s="7" t="s">
        <v>6</v>
      </c>
      <c r="W53" s="7" t="s">
        <v>7</v>
      </c>
      <c r="X53" s="7" t="s">
        <v>8</v>
      </c>
      <c r="Y53"/>
      <c r="Z53" s="6" t="s">
        <v>21</v>
      </c>
      <c r="AA53" s="6"/>
      <c r="AB53" s="2"/>
      <c r="AC53" s="7" t="s">
        <v>35</v>
      </c>
      <c r="AD53" s="7" t="s">
        <v>6</v>
      </c>
      <c r="AE53" s="7" t="s">
        <v>7</v>
      </c>
      <c r="AF53" s="7" t="s">
        <v>8</v>
      </c>
      <c r="AG53"/>
      <c r="AH53" s="6" t="s">
        <v>21</v>
      </c>
      <c r="AI53" s="6"/>
      <c r="AJ53" s="2"/>
      <c r="AK53" s="7" t="s">
        <v>35</v>
      </c>
      <c r="AL53" s="7" t="s">
        <v>6</v>
      </c>
      <c r="AM53" s="7" t="s">
        <v>7</v>
      </c>
      <c r="AN53" s="7" t="s">
        <v>8</v>
      </c>
      <c r="AO53"/>
      <c r="AP53"/>
      <c r="AQ53"/>
      <c r="AR53"/>
    </row>
    <row r="54" spans="2:44" s="15" customFormat="1" x14ac:dyDescent="0.25">
      <c r="B54" s="2">
        <f t="shared" ref="B54:B75" si="10">B24</f>
        <v>0</v>
      </c>
      <c r="C54" s="2"/>
      <c r="D54" s="2"/>
      <c r="E54" s="2">
        <f t="shared" ref="E54:E75" si="11">C24</f>
        <v>0.5</v>
      </c>
      <c r="F54" s="2">
        <f>(E54/100)*'Data &amp; ANOVA'!$S$7</f>
        <v>1.1384438223886802E-3</v>
      </c>
      <c r="G54" s="2">
        <f>'Data &amp; ANOVA'!$S$7-F54</f>
        <v>0.22655032065534736</v>
      </c>
      <c r="H54" s="2">
        <f t="shared" ref="H54:H75" si="12">LN($H$52/G54)</f>
        <v>0</v>
      </c>
      <c r="I54"/>
      <c r="J54" s="2">
        <f t="shared" ref="J54:J66" si="13">J24</f>
        <v>0</v>
      </c>
      <c r="K54" s="2"/>
      <c r="L54" s="2"/>
      <c r="M54" s="2">
        <f t="shared" ref="M54:M66" si="14">K24</f>
        <v>0.2</v>
      </c>
      <c r="N54" s="2">
        <f>(M54/100)*'Data &amp; ANOVA'!$S$7</f>
        <v>4.5537752895547206E-4</v>
      </c>
      <c r="O54" s="2">
        <f>'Data &amp; ANOVA'!$S$7-N54</f>
        <v>0.22723338694878056</v>
      </c>
      <c r="P54" s="2">
        <f>LN($P$52/O54)</f>
        <v>0</v>
      </c>
      <c r="Q54"/>
      <c r="R54" s="2">
        <f t="shared" ref="R54:R65" si="15">R24</f>
        <v>0</v>
      </c>
      <c r="S54" s="2"/>
      <c r="T54" s="2"/>
      <c r="U54" s="2">
        <f t="shared" ref="U54:U65" si="16">S24</f>
        <v>0</v>
      </c>
      <c r="V54" s="2">
        <f>(U54/100)*'Data &amp; ANOVA'!$S$7</f>
        <v>0</v>
      </c>
      <c r="W54" s="2">
        <f>'Data &amp; ANOVA'!$S$7-V54</f>
        <v>0.22768876447773603</v>
      </c>
      <c r="X54" s="2">
        <f>LN($X$52/W54)</f>
        <v>0</v>
      </c>
      <c r="Y54"/>
      <c r="Z54" s="2">
        <f t="shared" ref="Z54:Z64" si="17">Z24</f>
        <v>0</v>
      </c>
      <c r="AA54" s="2"/>
      <c r="AB54" s="2"/>
      <c r="AC54" s="2">
        <f t="shared" ref="AC54:AC64" si="18">AA24</f>
        <v>0</v>
      </c>
      <c r="AD54" s="2">
        <f>(AC54/100)*'Data &amp; ANOVA'!$S$7</f>
        <v>0</v>
      </c>
      <c r="AE54" s="2">
        <f>'Data &amp; ANOVA'!$S$7-AD54</f>
        <v>0.22768876447773603</v>
      </c>
      <c r="AF54" s="2">
        <f>LN($AF$52/AE54)</f>
        <v>0</v>
      </c>
      <c r="AG54"/>
      <c r="AH54" s="2">
        <f t="shared" ref="AH54:AH63" si="19">AH24</f>
        <v>0</v>
      </c>
      <c r="AI54" s="2"/>
      <c r="AJ54" s="2"/>
      <c r="AK54" s="2">
        <f t="shared" ref="AK54:AK63" si="20">AI24</f>
        <v>0</v>
      </c>
      <c r="AL54" s="2">
        <f>(AK54/100)*'Data &amp; ANOVA'!$S$7</f>
        <v>0</v>
      </c>
      <c r="AM54" s="2">
        <f>'Data &amp; ANOVA'!$S$7-AL54</f>
        <v>0.22768876447773603</v>
      </c>
      <c r="AN54" s="2">
        <f t="shared" ref="AN54:AN63" si="21">LN($H$52/AM54)</f>
        <v>-5.0125418235442863E-3</v>
      </c>
      <c r="AO54"/>
      <c r="AP54"/>
      <c r="AQ54"/>
      <c r="AR54"/>
    </row>
    <row r="55" spans="2:44" s="15" customFormat="1" x14ac:dyDescent="0.25">
      <c r="B55" s="2">
        <f t="shared" si="10"/>
        <v>1.037037037037037</v>
      </c>
      <c r="C55" s="2"/>
      <c r="D55" s="2"/>
      <c r="E55" s="2">
        <f t="shared" si="11"/>
        <v>1</v>
      </c>
      <c r="F55" s="2">
        <f>(E55/100)*'Data &amp; ANOVA'!$S$7</f>
        <v>2.2768876447773604E-3</v>
      </c>
      <c r="G55" s="2">
        <f>'Data &amp; ANOVA'!$S$7-F55</f>
        <v>0.22541187683295869</v>
      </c>
      <c r="H55" s="2">
        <f t="shared" si="12"/>
        <v>5.037794029957081E-3</v>
      </c>
      <c r="I55"/>
      <c r="J55" s="2">
        <f t="shared" si="13"/>
        <v>1.0162500000000001</v>
      </c>
      <c r="K55" s="2"/>
      <c r="L55" s="2"/>
      <c r="M55" s="2">
        <f t="shared" si="14"/>
        <v>3.5</v>
      </c>
      <c r="N55" s="2">
        <f>(M55/100)*'Data &amp; ANOVA'!$S$7</f>
        <v>7.9691067567207625E-3</v>
      </c>
      <c r="O55" s="2">
        <f>'Data &amp; ANOVA'!$S$7-N55</f>
        <v>0.21971965772101526</v>
      </c>
      <c r="P55" s="2">
        <f t="shared" ref="P55:P66" si="22">LN($P$52/O55)</f>
        <v>3.3625174972478078E-2</v>
      </c>
      <c r="Q55"/>
      <c r="R55" s="2">
        <f t="shared" si="15"/>
        <v>1.0118750000000003</v>
      </c>
      <c r="S55" s="2"/>
      <c r="T55" s="2"/>
      <c r="U55" s="2">
        <f t="shared" si="16"/>
        <v>1.5</v>
      </c>
      <c r="V55" s="2">
        <f>(U55/100)*'Data &amp; ANOVA'!$S$7</f>
        <v>3.4153314671660404E-3</v>
      </c>
      <c r="W55" s="2">
        <f>'Data &amp; ANOVA'!$S$7-V55</f>
        <v>0.22427343301056998</v>
      </c>
      <c r="X55" s="2">
        <f t="shared" ref="X55:X65" si="23">LN($X$52/W55)</f>
        <v>1.5113637810048106E-2</v>
      </c>
      <c r="Y55"/>
      <c r="Z55" s="2">
        <f t="shared" si="17"/>
        <v>1.0510000000000002</v>
      </c>
      <c r="AA55" s="2"/>
      <c r="AB55" s="2"/>
      <c r="AC55" s="2">
        <f t="shared" si="18"/>
        <v>0.2</v>
      </c>
      <c r="AD55" s="2">
        <f>(AC55/100)*'Data &amp; ANOVA'!$S$7</f>
        <v>4.5537752895547206E-4</v>
      </c>
      <c r="AE55" s="2">
        <f>'Data &amp; ANOVA'!$S$7-AD55</f>
        <v>0.22723338694878056</v>
      </c>
      <c r="AF55" s="2">
        <f t="shared" ref="AF55:AF64" si="24">LN($AF$52/AE55)</f>
        <v>2.0020026706729687E-3</v>
      </c>
      <c r="AG55"/>
      <c r="AH55" s="2">
        <f t="shared" si="19"/>
        <v>1.0122222222222221</v>
      </c>
      <c r="AI55" s="2"/>
      <c r="AJ55" s="2"/>
      <c r="AK55" s="2">
        <f t="shared" si="20"/>
        <v>0.2</v>
      </c>
      <c r="AL55" s="2">
        <f>(AK55/100)*'Data &amp; ANOVA'!$S$7</f>
        <v>4.5537752895547206E-4</v>
      </c>
      <c r="AM55" s="2">
        <f>'Data &amp; ANOVA'!$S$7-AL55</f>
        <v>0.22723338694878056</v>
      </c>
      <c r="AN55" s="2">
        <f t="shared" si="21"/>
        <v>-3.0105391528711519E-3</v>
      </c>
      <c r="AO55"/>
      <c r="AP55"/>
      <c r="AQ55"/>
      <c r="AR55"/>
    </row>
    <row r="56" spans="2:44" s="15" customFormat="1" x14ac:dyDescent="0.25">
      <c r="B56" s="2">
        <f t="shared" si="10"/>
        <v>2.074074074074074</v>
      </c>
      <c r="C56" s="2"/>
      <c r="D56" s="2"/>
      <c r="E56" s="2">
        <f t="shared" si="11"/>
        <v>2.8</v>
      </c>
      <c r="F56" s="2">
        <f>(E56/100)*'Data &amp; ANOVA'!$S$7</f>
        <v>6.3752854053766086E-3</v>
      </c>
      <c r="G56" s="2">
        <f>'Data &amp; ANOVA'!$S$7-F56</f>
        <v>0.22131347907235943</v>
      </c>
      <c r="H56" s="2">
        <f t="shared" si="12"/>
        <v>2.3386932698153725E-2</v>
      </c>
      <c r="I56"/>
      <c r="J56" s="2">
        <f t="shared" si="13"/>
        <v>2.0325000000000002</v>
      </c>
      <c r="K56" s="2"/>
      <c r="L56" s="2"/>
      <c r="M56" s="2">
        <f t="shared" si="14"/>
        <v>10.9</v>
      </c>
      <c r="N56" s="2">
        <f>(M56/100)*'Data &amp; ANOVA'!$S$7</f>
        <v>2.4818075328073227E-2</v>
      </c>
      <c r="O56" s="2">
        <f>'Data &amp; ANOVA'!$S$7-N56</f>
        <v>0.2028706891496628</v>
      </c>
      <c r="P56" s="2">
        <f t="shared" si="22"/>
        <v>0.11340884884065468</v>
      </c>
      <c r="Q56"/>
      <c r="R56" s="2">
        <f t="shared" si="15"/>
        <v>2.0237500000000006</v>
      </c>
      <c r="S56" s="2"/>
      <c r="T56" s="2"/>
      <c r="U56" s="2">
        <f t="shared" si="16"/>
        <v>8.1</v>
      </c>
      <c r="V56" s="2">
        <f>(U56/100)*'Data &amp; ANOVA'!$S$7</f>
        <v>1.8442789922696618E-2</v>
      </c>
      <c r="W56" s="2">
        <f>'Data &amp; ANOVA'!$S$7-V56</f>
        <v>0.2092459745550394</v>
      </c>
      <c r="X56" s="2">
        <f t="shared" si="23"/>
        <v>8.4469156626449965E-2</v>
      </c>
      <c r="Y56"/>
      <c r="Z56" s="2">
        <f t="shared" si="17"/>
        <v>2.1020000000000003</v>
      </c>
      <c r="AA56" s="2"/>
      <c r="AB56" s="2"/>
      <c r="AC56" s="2">
        <f t="shared" si="18"/>
        <v>4.3</v>
      </c>
      <c r="AD56" s="2">
        <f>(AC56/100)*'Data &amp; ANOVA'!$S$7</f>
        <v>9.7906168725426495E-3</v>
      </c>
      <c r="AE56" s="2">
        <f>'Data &amp; ANOVA'!$S$7-AD56</f>
        <v>0.21789814760519338</v>
      </c>
      <c r="AF56" s="2">
        <f t="shared" si="24"/>
        <v>4.3951887529182769E-2</v>
      </c>
      <c r="AG56"/>
      <c r="AH56" s="2">
        <f t="shared" si="19"/>
        <v>2.0244444444444443</v>
      </c>
      <c r="AI56" s="2"/>
      <c r="AJ56" s="2"/>
      <c r="AK56" s="2">
        <f t="shared" si="20"/>
        <v>4.5999999999999996</v>
      </c>
      <c r="AL56" s="2">
        <f>(AK56/100)*'Data &amp; ANOVA'!$S$7</f>
        <v>1.0473683165975857E-2</v>
      </c>
      <c r="AM56" s="2">
        <f>'Data &amp; ANOVA'!$S$7-AL56</f>
        <v>0.21721508131176018</v>
      </c>
      <c r="AN56" s="2">
        <f t="shared" si="21"/>
        <v>4.2079065710306271E-2</v>
      </c>
      <c r="AO56"/>
      <c r="AP56"/>
      <c r="AQ56"/>
      <c r="AR56"/>
    </row>
    <row r="57" spans="2:44" s="15" customFormat="1" x14ac:dyDescent="0.25">
      <c r="B57" s="2">
        <f t="shared" si="10"/>
        <v>3.1111111111111107</v>
      </c>
      <c r="C57" s="2"/>
      <c r="D57" s="2"/>
      <c r="E57" s="2">
        <f t="shared" si="11"/>
        <v>6.1</v>
      </c>
      <c r="F57" s="2">
        <f>(E57/100)*'Data &amp; ANOVA'!$S$7</f>
        <v>1.3889014633141898E-2</v>
      </c>
      <c r="G57" s="2">
        <f>'Data &amp; ANOVA'!$S$7-F57</f>
        <v>0.21379974984459413</v>
      </c>
      <c r="H57" s="2">
        <f t="shared" si="12"/>
        <v>5.7927257950329825E-2</v>
      </c>
      <c r="I57"/>
      <c r="J57" s="20">
        <f t="shared" si="13"/>
        <v>3.0487500000000001</v>
      </c>
      <c r="K57" s="20"/>
      <c r="L57" s="20"/>
      <c r="M57" s="20">
        <f t="shared" si="14"/>
        <v>20.399999999999999</v>
      </c>
      <c r="N57" s="20">
        <f>(M57/100)*'Data &amp; ANOVA'!$S$7</f>
        <v>4.6448507953458146E-2</v>
      </c>
      <c r="O57" s="20">
        <f>'Data &amp; ANOVA'!$S$7-N57</f>
        <v>0.18124025652427789</v>
      </c>
      <c r="P57" s="20">
        <f t="shared" si="22"/>
        <v>0.2261540904670809</v>
      </c>
      <c r="Q57"/>
      <c r="R57" s="2">
        <f t="shared" si="15"/>
        <v>3.0356250000000009</v>
      </c>
      <c r="S57" s="2"/>
      <c r="T57" s="2"/>
      <c r="U57" s="2">
        <f t="shared" si="16"/>
        <v>18.600000000000001</v>
      </c>
      <c r="V57" s="2">
        <f>(U57/100)*'Data &amp; ANOVA'!$S$7</f>
        <v>4.2350110192858906E-2</v>
      </c>
      <c r="W57" s="2">
        <f>'Data &amp; ANOVA'!$S$7-V57</f>
        <v>0.18533865428487711</v>
      </c>
      <c r="X57" s="2">
        <f t="shared" si="23"/>
        <v>0.2057949129795969</v>
      </c>
      <c r="Y57"/>
      <c r="Z57" s="2">
        <f t="shared" si="17"/>
        <v>3.1530000000000005</v>
      </c>
      <c r="AA57" s="2"/>
      <c r="AB57" s="2"/>
      <c r="AC57" s="2">
        <f t="shared" si="18"/>
        <v>15.6</v>
      </c>
      <c r="AD57" s="2">
        <f>(AC57/100)*'Data &amp; ANOVA'!$S$7</f>
        <v>3.5519447258526821E-2</v>
      </c>
      <c r="AE57" s="2">
        <f>'Data &amp; ANOVA'!$S$7-AD57</f>
        <v>0.19216931721920921</v>
      </c>
      <c r="AF57" s="2">
        <f t="shared" si="24"/>
        <v>0.16960278438617996</v>
      </c>
      <c r="AG57"/>
      <c r="AH57" s="2">
        <f t="shared" si="19"/>
        <v>3.0366666666666662</v>
      </c>
      <c r="AI57" s="2"/>
      <c r="AJ57" s="2"/>
      <c r="AK57" s="2">
        <f t="shared" si="20"/>
        <v>16.600000000000001</v>
      </c>
      <c r="AL57" s="2">
        <f>(AK57/100)*'Data &amp; ANOVA'!$S$7</f>
        <v>3.7796334903304182E-2</v>
      </c>
      <c r="AM57" s="2">
        <f>'Data &amp; ANOVA'!$S$7-AL57</f>
        <v>0.18989242957443186</v>
      </c>
      <c r="AN57" s="2">
        <f t="shared" si="21"/>
        <v>0.17650933479984593</v>
      </c>
      <c r="AO57"/>
      <c r="AP57"/>
      <c r="AQ57"/>
      <c r="AR57"/>
    </row>
    <row r="58" spans="2:44" s="15" customFormat="1" x14ac:dyDescent="0.25">
      <c r="B58" s="2">
        <f t="shared" si="10"/>
        <v>4.1481481481481479</v>
      </c>
      <c r="C58" s="2"/>
      <c r="D58" s="2"/>
      <c r="E58" s="2">
        <f t="shared" si="11"/>
        <v>10.4</v>
      </c>
      <c r="F58" s="2">
        <f>(E58/100)*'Data &amp; ANOVA'!$S$7</f>
        <v>2.3679631505684549E-2</v>
      </c>
      <c r="G58" s="2">
        <f>'Data &amp; ANOVA'!$S$7-F58</f>
        <v>0.20400913297205148</v>
      </c>
      <c r="H58" s="2">
        <f t="shared" si="12"/>
        <v>0.10480232418366227</v>
      </c>
      <c r="I58"/>
      <c r="J58" s="20">
        <f t="shared" si="13"/>
        <v>4.0650000000000004</v>
      </c>
      <c r="K58" s="20"/>
      <c r="L58" s="20"/>
      <c r="M58" s="20">
        <f t="shared" si="14"/>
        <v>32.4</v>
      </c>
      <c r="N58" s="20">
        <f>(M58/100)*'Data &amp; ANOVA'!$S$7</f>
        <v>7.3771159690786473E-2</v>
      </c>
      <c r="O58" s="20">
        <f>'Data &amp; ANOVA'!$S$7-N58</f>
        <v>0.15391760478694955</v>
      </c>
      <c r="P58" s="20">
        <f t="shared" si="22"/>
        <v>0.38956020026849997</v>
      </c>
      <c r="Q58"/>
      <c r="R58" s="20">
        <f t="shared" si="15"/>
        <v>4.0475000000000012</v>
      </c>
      <c r="S58" s="20"/>
      <c r="T58" s="20"/>
      <c r="U58" s="20">
        <f t="shared" si="16"/>
        <v>31.7</v>
      </c>
      <c r="V58" s="20">
        <f>(U58/100)*'Data &amp; ANOVA'!$S$7</f>
        <v>7.2177338339442329E-2</v>
      </c>
      <c r="W58" s="20">
        <f>'Data &amp; ANOVA'!$S$7-V58</f>
        <v>0.15551142613829372</v>
      </c>
      <c r="X58" s="20">
        <f t="shared" si="23"/>
        <v>0.38126041941134703</v>
      </c>
      <c r="Y58"/>
      <c r="Z58" s="20">
        <f t="shared" si="17"/>
        <v>4.2040000000000006</v>
      </c>
      <c r="AA58" s="20"/>
      <c r="AB58" s="20"/>
      <c r="AC58" s="20">
        <f t="shared" si="18"/>
        <v>30.1</v>
      </c>
      <c r="AD58" s="20">
        <f>(AC58/100)*'Data &amp; ANOVA'!$S$7</f>
        <v>6.8534318107798545E-2</v>
      </c>
      <c r="AE58" s="20">
        <f>'Data &amp; ANOVA'!$S$7-AD58</f>
        <v>0.15915444636993747</v>
      </c>
      <c r="AF58" s="20">
        <f t="shared" si="24"/>
        <v>0.35810453674832693</v>
      </c>
      <c r="AG58"/>
      <c r="AH58" s="20">
        <f t="shared" si="19"/>
        <v>4.0488888888888885</v>
      </c>
      <c r="AI58" s="20"/>
      <c r="AJ58" s="20"/>
      <c r="AK58" s="20">
        <f t="shared" si="20"/>
        <v>33.200000000000003</v>
      </c>
      <c r="AL58" s="20">
        <f>(AK58/100)*'Data &amp; ANOVA'!$S$7</f>
        <v>7.5592669806608365E-2</v>
      </c>
      <c r="AM58" s="20">
        <f>'Data &amp; ANOVA'!$S$7-AL58</f>
        <v>0.15209609467112767</v>
      </c>
      <c r="AN58" s="20">
        <f t="shared" si="21"/>
        <v>0.39845456362194714</v>
      </c>
      <c r="AO58"/>
      <c r="AP58"/>
      <c r="AQ58"/>
      <c r="AR58"/>
    </row>
    <row r="59" spans="2:44" s="15" customFormat="1" x14ac:dyDescent="0.25">
      <c r="B59" s="3">
        <f t="shared" si="10"/>
        <v>5.1851851851851851</v>
      </c>
      <c r="C59" s="3"/>
      <c r="D59" s="3"/>
      <c r="E59" s="3">
        <f t="shared" si="11"/>
        <v>15.8</v>
      </c>
      <c r="F59" s="3">
        <f>(E59/100)*'Data &amp; ANOVA'!$S$7</f>
        <v>3.597482478748229E-2</v>
      </c>
      <c r="G59" s="3">
        <f>'Data &amp; ANOVA'!$S$7-F59</f>
        <v>0.19171393969025374</v>
      </c>
      <c r="H59" s="3">
        <f t="shared" si="12"/>
        <v>0.1669627229162661</v>
      </c>
      <c r="I59" s="25"/>
      <c r="J59" s="20">
        <f t="shared" si="13"/>
        <v>5.0812500000000007</v>
      </c>
      <c r="K59" s="20"/>
      <c r="L59" s="20"/>
      <c r="M59" s="20">
        <f t="shared" si="14"/>
        <v>43.7</v>
      </c>
      <c r="N59" s="20">
        <f>(M59/100)*'Data &amp; ANOVA'!$S$7</f>
        <v>9.9499990076770656E-2</v>
      </c>
      <c r="O59" s="20">
        <f>'Data &amp; ANOVA'!$S$7-N59</f>
        <v>0.12818877440096538</v>
      </c>
      <c r="P59" s="20">
        <f t="shared" si="22"/>
        <v>0.5724736481717736</v>
      </c>
      <c r="Q59" s="25"/>
      <c r="R59" s="20">
        <f t="shared" si="15"/>
        <v>5.0593750000000011</v>
      </c>
      <c r="S59" s="20"/>
      <c r="T59" s="20"/>
      <c r="U59" s="20">
        <f t="shared" si="16"/>
        <v>45.2</v>
      </c>
      <c r="V59" s="20">
        <f>(U59/100)*'Data &amp; ANOVA'!$S$7</f>
        <v>0.10291532154393669</v>
      </c>
      <c r="W59" s="20">
        <f>'Data &amp; ANOVA'!$S$7-V59</f>
        <v>0.12477344293379934</v>
      </c>
      <c r="X59" s="20">
        <f t="shared" si="23"/>
        <v>0.6014799920341215</v>
      </c>
      <c r="Y59" s="25"/>
      <c r="Z59" s="20">
        <f t="shared" si="17"/>
        <v>5.2550000000000008</v>
      </c>
      <c r="AA59" s="20"/>
      <c r="AB59" s="20"/>
      <c r="AC59" s="20">
        <f t="shared" si="18"/>
        <v>47</v>
      </c>
      <c r="AD59" s="20">
        <f>(AC59/100)*'Data &amp; ANOVA'!$S$7</f>
        <v>0.10701371930453593</v>
      </c>
      <c r="AE59" s="20">
        <f>'Data &amp; ANOVA'!$S$7-AD59</f>
        <v>0.1206750451732001</v>
      </c>
      <c r="AF59" s="20">
        <f t="shared" si="24"/>
        <v>0.6348782724359695</v>
      </c>
      <c r="AG59" s="25"/>
      <c r="AH59" s="20">
        <f t="shared" si="19"/>
        <v>5.0611111111111109</v>
      </c>
      <c r="AI59" s="20"/>
      <c r="AJ59" s="20"/>
      <c r="AK59" s="20">
        <f t="shared" si="20"/>
        <v>50.3</v>
      </c>
      <c r="AL59" s="20">
        <f>(AK59/100)*'Data &amp; ANOVA'!$S$7</f>
        <v>0.11452744853230122</v>
      </c>
      <c r="AM59" s="20">
        <f>'Data &amp; ANOVA'!$S$7-AL59</f>
        <v>0.11316131594543481</v>
      </c>
      <c r="AN59" s="20">
        <f t="shared" si="21"/>
        <v>0.69415271106196408</v>
      </c>
      <c r="AO59" s="25"/>
      <c r="AP59" s="25"/>
      <c r="AQ59" s="25"/>
      <c r="AR59" s="25"/>
    </row>
    <row r="60" spans="2:44" s="15" customFormat="1" x14ac:dyDescent="0.25">
      <c r="B60" s="20">
        <f t="shared" si="10"/>
        <v>6.2222222222222214</v>
      </c>
      <c r="C60" s="20"/>
      <c r="D60" s="20"/>
      <c r="E60" s="20">
        <f t="shared" si="11"/>
        <v>20.7</v>
      </c>
      <c r="F60" s="20">
        <f>(E60/100)*'Data &amp; ANOVA'!$S$7</f>
        <v>4.7131574246891357E-2</v>
      </c>
      <c r="G60" s="20">
        <f>'Data &amp; ANOVA'!$S$7-F60</f>
        <v>0.18055719023084468</v>
      </c>
      <c r="H60" s="20">
        <f t="shared" si="12"/>
        <v>0.22691951552374484</v>
      </c>
      <c r="I60" s="25"/>
      <c r="J60" s="20">
        <f t="shared" si="13"/>
        <v>6.0975000000000001</v>
      </c>
      <c r="K60" s="20"/>
      <c r="L60" s="20"/>
      <c r="M60" s="20">
        <f t="shared" si="14"/>
        <v>54.4</v>
      </c>
      <c r="N60" s="20">
        <f>(M60/100)*'Data &amp; ANOVA'!$S$7</f>
        <v>0.12386268787588842</v>
      </c>
      <c r="O60" s="20">
        <f>'Data &amp; ANOVA'!$S$7-N60</f>
        <v>0.10382607660184762</v>
      </c>
      <c r="P60" s="20">
        <f t="shared" si="22"/>
        <v>0.78326046679707806</v>
      </c>
      <c r="Q60" s="25"/>
      <c r="R60" s="20">
        <f t="shared" si="15"/>
        <v>6.0712500000000018</v>
      </c>
      <c r="S60" s="20"/>
      <c r="T60" s="20"/>
      <c r="U60" s="20">
        <f t="shared" si="16"/>
        <v>58.5</v>
      </c>
      <c r="V60" s="20">
        <f>(U60/100)*'Data &amp; ANOVA'!$S$7</f>
        <v>0.13319792721947557</v>
      </c>
      <c r="W60" s="20">
        <f>'Data &amp; ANOVA'!$S$7-V60</f>
        <v>9.4490837258260463E-2</v>
      </c>
      <c r="X60" s="20">
        <f t="shared" si="23"/>
        <v>0.8794767587514386</v>
      </c>
      <c r="Y60" s="25"/>
      <c r="Z60" s="20">
        <f t="shared" si="17"/>
        <v>6.3060000000000009</v>
      </c>
      <c r="AA60" s="20"/>
      <c r="AB60" s="20"/>
      <c r="AC60" s="20">
        <f t="shared" si="18"/>
        <v>62.9</v>
      </c>
      <c r="AD60" s="20">
        <f>(AC60/100)*'Data &amp; ANOVA'!$S$7</f>
        <v>0.14321623285649596</v>
      </c>
      <c r="AE60" s="20">
        <f>'Data &amp; ANOVA'!$S$7-AD60</f>
        <v>8.4472531621240077E-2</v>
      </c>
      <c r="AF60" s="20">
        <f t="shared" si="24"/>
        <v>0.99155321637470184</v>
      </c>
      <c r="AG60" s="25"/>
      <c r="AH60" s="20">
        <f t="shared" si="19"/>
        <v>6.0733333333333324</v>
      </c>
      <c r="AI60" s="20"/>
      <c r="AJ60" s="20"/>
      <c r="AK60" s="20">
        <f t="shared" si="20"/>
        <v>65.900000000000006</v>
      </c>
      <c r="AL60" s="20">
        <f>(AK60/100)*'Data &amp; ANOVA'!$S$7</f>
        <v>0.15004689579082806</v>
      </c>
      <c r="AM60" s="20">
        <f>'Data &amp; ANOVA'!$S$7-AL60</f>
        <v>7.7641868686907978E-2</v>
      </c>
      <c r="AN60" s="20">
        <f t="shared" si="21"/>
        <v>1.070860259875076</v>
      </c>
      <c r="AO60" s="25"/>
      <c r="AP60" s="25"/>
      <c r="AQ60" s="25"/>
      <c r="AR60" s="25"/>
    </row>
    <row r="61" spans="2:44" s="15" customFormat="1" x14ac:dyDescent="0.25">
      <c r="B61" s="20">
        <f t="shared" si="10"/>
        <v>7.2592592592592586</v>
      </c>
      <c r="C61" s="20"/>
      <c r="D61" s="20"/>
      <c r="E61" s="20">
        <f t="shared" si="11"/>
        <v>25.5</v>
      </c>
      <c r="F61" s="20">
        <f>(E61/100)*'Data &amp; ANOVA'!$S$7</f>
        <v>5.8060634941822689E-2</v>
      </c>
      <c r="G61" s="20">
        <f>'Data &amp; ANOVA'!$S$7-F61</f>
        <v>0.16962812953591333</v>
      </c>
      <c r="H61" s="20">
        <f t="shared" si="12"/>
        <v>0.2893585187790334</v>
      </c>
      <c r="I61" s="25"/>
      <c r="J61" s="20">
        <f t="shared" si="13"/>
        <v>7.1137500000000005</v>
      </c>
      <c r="K61" s="20"/>
      <c r="L61" s="20"/>
      <c r="M61" s="20">
        <f t="shared" si="14"/>
        <v>64.400000000000006</v>
      </c>
      <c r="N61" s="20">
        <f>(M61/100)*'Data &amp; ANOVA'!$S$7</f>
        <v>0.14663156432366201</v>
      </c>
      <c r="O61" s="20">
        <f>'Data &amp; ANOVA'!$S$7-N61</f>
        <v>8.1057200154074027E-2</v>
      </c>
      <c r="P61" s="20">
        <f t="shared" si="22"/>
        <v>1.0308225454594335</v>
      </c>
      <c r="Q61" s="25"/>
      <c r="R61" s="20">
        <f t="shared" si="15"/>
        <v>7.0831250000000026</v>
      </c>
      <c r="S61" s="20"/>
      <c r="T61" s="20"/>
      <c r="U61" s="20">
        <f t="shared" si="16"/>
        <v>70.8</v>
      </c>
      <c r="V61" s="20">
        <f>(U61/100)*'Data &amp; ANOVA'!$S$7</f>
        <v>0.16120364525023712</v>
      </c>
      <c r="W61" s="20">
        <f>'Data &amp; ANOVA'!$S$7-V61</f>
        <v>6.6485119227498918E-2</v>
      </c>
      <c r="X61" s="20">
        <f t="shared" si="23"/>
        <v>1.2310014767138555</v>
      </c>
      <c r="Y61" s="25"/>
      <c r="Z61" s="20">
        <f t="shared" si="17"/>
        <v>7.3570000000000011</v>
      </c>
      <c r="AA61" s="20"/>
      <c r="AB61" s="20"/>
      <c r="AC61" s="20">
        <f t="shared" si="18"/>
        <v>76.7</v>
      </c>
      <c r="AD61" s="20">
        <f>(AC61/100)*'Data &amp; ANOVA'!$S$7</f>
        <v>0.17463728235442355</v>
      </c>
      <c r="AE61" s="20">
        <f>'Data &amp; ANOVA'!$S$7-AD61</f>
        <v>5.3051482123312482E-2</v>
      </c>
      <c r="AF61" s="20">
        <f t="shared" si="24"/>
        <v>1.4567168254164369</v>
      </c>
      <c r="AG61" s="25"/>
      <c r="AH61" s="3">
        <f t="shared" si="19"/>
        <v>7.0855555555555547</v>
      </c>
      <c r="AI61" s="3"/>
      <c r="AJ61" s="3"/>
      <c r="AK61" s="3">
        <f t="shared" si="20"/>
        <v>80</v>
      </c>
      <c r="AL61" s="3">
        <f>(AK61/100)*'Data &amp; ANOVA'!$S$7</f>
        <v>0.18215101158218883</v>
      </c>
      <c r="AM61" s="3">
        <f>'Data &amp; ANOVA'!$S$7-AL61</f>
        <v>4.5537752895547207E-2</v>
      </c>
      <c r="AN61" s="3">
        <f t="shared" si="21"/>
        <v>1.6044253706105562</v>
      </c>
      <c r="AO61" s="25"/>
      <c r="AP61" s="25"/>
      <c r="AQ61" s="25"/>
      <c r="AR61" s="25"/>
    </row>
    <row r="62" spans="2:44" s="15" customFormat="1" x14ac:dyDescent="0.25">
      <c r="B62" s="20">
        <f t="shared" si="10"/>
        <v>8.2962962962962958</v>
      </c>
      <c r="C62" s="20"/>
      <c r="D62" s="20"/>
      <c r="E62" s="20">
        <f t="shared" si="11"/>
        <v>31.2</v>
      </c>
      <c r="F62" s="20">
        <f>(E62/100)*'Data &amp; ANOVA'!$S$7</f>
        <v>7.1038894517053641E-2</v>
      </c>
      <c r="G62" s="20">
        <f>'Data &amp; ANOVA'!$S$7-F62</f>
        <v>0.15664986996068239</v>
      </c>
      <c r="H62" s="20">
        <f t="shared" si="12"/>
        <v>0.36895389922524913</v>
      </c>
      <c r="I62" s="25"/>
      <c r="J62" s="20">
        <f t="shared" si="13"/>
        <v>8.1300000000000008</v>
      </c>
      <c r="K62" s="20"/>
      <c r="L62" s="20"/>
      <c r="M62" s="20">
        <f t="shared" si="14"/>
        <v>73.900000000000006</v>
      </c>
      <c r="N62" s="20">
        <f>(M62/100)*'Data &amp; ANOVA'!$S$7</f>
        <v>0.16826199694904695</v>
      </c>
      <c r="O62" s="20">
        <f>'Data &amp; ANOVA'!$S$7-N62</f>
        <v>5.9426767528689084E-2</v>
      </c>
      <c r="P62" s="20">
        <f t="shared" si="22"/>
        <v>1.3412328689887709</v>
      </c>
      <c r="Q62" s="25"/>
      <c r="R62" s="3">
        <f t="shared" si="15"/>
        <v>8.0950000000000024</v>
      </c>
      <c r="S62" s="3"/>
      <c r="T62" s="3"/>
      <c r="U62" s="3">
        <f t="shared" si="16"/>
        <v>81</v>
      </c>
      <c r="V62" s="3">
        <f>(U62/100)*'Data &amp; ANOVA'!$S$7</f>
        <v>0.1844278992269662</v>
      </c>
      <c r="W62" s="3">
        <f>'Data &amp; ANOVA'!$S$7-V62</f>
        <v>4.3260865250769831E-2</v>
      </c>
      <c r="X62" s="3">
        <f t="shared" si="23"/>
        <v>1.6607312068216513</v>
      </c>
      <c r="Y62" s="25"/>
      <c r="Z62" s="3">
        <f t="shared" si="17"/>
        <v>8.4080000000000013</v>
      </c>
      <c r="AA62" s="3"/>
      <c r="AB62" s="3"/>
      <c r="AC62" s="3">
        <f t="shared" si="18"/>
        <v>88.4</v>
      </c>
      <c r="AD62" s="3">
        <f>(AC62/100)*'Data &amp; ANOVA'!$S$7</f>
        <v>0.20127686779831866</v>
      </c>
      <c r="AE62" s="3">
        <f>'Data &amp; ANOVA'!$S$7-AD62</f>
        <v>2.6411896679417374E-2</v>
      </c>
      <c r="AF62" s="3">
        <f t="shared" si="24"/>
        <v>2.1541650878757728</v>
      </c>
      <c r="AG62" s="25"/>
      <c r="AH62" s="3">
        <f t="shared" si="19"/>
        <v>8.0977777777777771</v>
      </c>
      <c r="AI62" s="3"/>
      <c r="AJ62" s="3"/>
      <c r="AK62" s="3">
        <f t="shared" si="20"/>
        <v>91.5</v>
      </c>
      <c r="AL62" s="3">
        <f>(AK62/100)*'Data &amp; ANOVA'!$S$7</f>
        <v>0.20833521949712847</v>
      </c>
      <c r="AM62" s="3">
        <f>'Data &amp; ANOVA'!$S$7-AL62</f>
        <v>1.9353544980607568E-2</v>
      </c>
      <c r="AN62" s="3">
        <f t="shared" si="21"/>
        <v>2.4600914806682761</v>
      </c>
      <c r="AO62" s="25"/>
      <c r="AP62" s="25"/>
      <c r="AQ62" s="25"/>
      <c r="AR62" s="25"/>
    </row>
    <row r="63" spans="2:44" s="15" customFormat="1" x14ac:dyDescent="0.25">
      <c r="B63" s="20">
        <f t="shared" si="10"/>
        <v>9.3333333333333321</v>
      </c>
      <c r="C63" s="20"/>
      <c r="D63" s="20"/>
      <c r="E63" s="20">
        <f t="shared" si="11"/>
        <v>36.299999999999997</v>
      </c>
      <c r="F63" s="20">
        <f>(E63/100)*'Data &amp; ANOVA'!$S$7</f>
        <v>8.2651021505418171E-2</v>
      </c>
      <c r="G63" s="20">
        <f>'Data &amp; ANOVA'!$S$7-F63</f>
        <v>0.14503774297231786</v>
      </c>
      <c r="H63" s="20">
        <f t="shared" si="12"/>
        <v>0.44597308158642934</v>
      </c>
      <c r="I63" s="25"/>
      <c r="J63" s="3">
        <f t="shared" si="13"/>
        <v>9.1462500000000002</v>
      </c>
      <c r="K63" s="3"/>
      <c r="L63" s="3"/>
      <c r="M63" s="3">
        <f t="shared" si="14"/>
        <v>81.8</v>
      </c>
      <c r="N63" s="3">
        <f>(M63/100)*'Data &amp; ANOVA'!$S$7</f>
        <v>0.18624940934278805</v>
      </c>
      <c r="O63" s="3">
        <f>'Data &amp; ANOVA'!$S$7-N63</f>
        <v>4.1439355134947981E-2</v>
      </c>
      <c r="P63" s="3">
        <f t="shared" si="22"/>
        <v>1.7017465892346681</v>
      </c>
      <c r="Q63" s="25"/>
      <c r="R63" s="3">
        <f t="shared" si="15"/>
        <v>9.1068750000000023</v>
      </c>
      <c r="S63" s="3"/>
      <c r="T63" s="3"/>
      <c r="U63" s="3">
        <f t="shared" si="16"/>
        <v>90.5</v>
      </c>
      <c r="V63" s="3">
        <f>(U63/100)*'Data &amp; ANOVA'!$S$7</f>
        <v>0.20605833185235112</v>
      </c>
      <c r="W63" s="3">
        <f>'Data &amp; ANOVA'!$S$7-V63</f>
        <v>2.1630432625384916E-2</v>
      </c>
      <c r="X63" s="3">
        <f t="shared" si="23"/>
        <v>2.3538783873815965</v>
      </c>
      <c r="Y63" s="25"/>
      <c r="Z63" s="3">
        <f t="shared" si="17"/>
        <v>9.4590000000000014</v>
      </c>
      <c r="AA63" s="3"/>
      <c r="AB63" s="3"/>
      <c r="AC63" s="3">
        <f t="shared" si="18"/>
        <v>98.4</v>
      </c>
      <c r="AD63" s="3">
        <f>(AC63/100)*'Data &amp; ANOVA'!$S$7</f>
        <v>0.22404574424609228</v>
      </c>
      <c r="AE63" s="3">
        <f>'Data &amp; ANOVA'!$S$7-AD63</f>
        <v>3.6430202316437565E-3</v>
      </c>
      <c r="AF63" s="3">
        <f t="shared" si="24"/>
        <v>4.1351665567423614</v>
      </c>
      <c r="AG63" s="25"/>
      <c r="AH63" s="28">
        <f t="shared" si="19"/>
        <v>9.11</v>
      </c>
      <c r="AI63" s="28"/>
      <c r="AJ63" s="28"/>
      <c r="AK63" s="28">
        <f t="shared" si="20"/>
        <v>100</v>
      </c>
      <c r="AL63" s="28">
        <f>(AK63/100)*'Data &amp; ANOVA'!$S$7</f>
        <v>0.22768876447773603</v>
      </c>
      <c r="AM63" s="28">
        <f>'Data &amp; ANOVA'!$S$7-AL63</f>
        <v>0</v>
      </c>
      <c r="AN63" s="28" t="e">
        <f t="shared" si="21"/>
        <v>#DIV/0!</v>
      </c>
      <c r="AO63" s="25"/>
      <c r="AP63" s="25"/>
      <c r="AQ63" s="25"/>
      <c r="AR63" s="25"/>
    </row>
    <row r="64" spans="2:44" s="15" customFormat="1" x14ac:dyDescent="0.25">
      <c r="B64" s="20">
        <f t="shared" si="10"/>
        <v>10.37037037037037</v>
      </c>
      <c r="C64" s="20"/>
      <c r="D64" s="20"/>
      <c r="E64" s="20">
        <f t="shared" si="11"/>
        <v>41.9</v>
      </c>
      <c r="F64" s="20">
        <f>(E64/100)*'Data &amp; ANOVA'!$S$7</f>
        <v>9.5401592316171388E-2</v>
      </c>
      <c r="G64" s="20">
        <f>'Data &amp; ANOVA'!$S$7-F64</f>
        <v>0.13228717216156466</v>
      </c>
      <c r="H64" s="20">
        <f t="shared" si="12"/>
        <v>0.53799198030668138</v>
      </c>
      <c r="I64" s="25"/>
      <c r="J64" s="3">
        <f t="shared" si="13"/>
        <v>10.162500000000001</v>
      </c>
      <c r="K64" s="3"/>
      <c r="L64" s="3"/>
      <c r="M64" s="3">
        <f t="shared" si="14"/>
        <v>89</v>
      </c>
      <c r="N64" s="3">
        <f>(M64/100)*'Data &amp; ANOVA'!$S$7</f>
        <v>0.20264300038518507</v>
      </c>
      <c r="O64" s="3">
        <f>'Data &amp; ANOVA'!$S$7-N64</f>
        <v>2.5045764092550965E-2</v>
      </c>
      <c r="P64" s="3">
        <f t="shared" si="22"/>
        <v>2.2052729105190476</v>
      </c>
      <c r="Q64" s="25"/>
      <c r="R64" s="3">
        <f t="shared" si="15"/>
        <v>10.118750000000002</v>
      </c>
      <c r="S64" s="3"/>
      <c r="T64" s="3"/>
      <c r="U64" s="3">
        <f t="shared" si="16"/>
        <v>98.4</v>
      </c>
      <c r="V64" s="3">
        <f>(U64/100)*'Data &amp; ANOVA'!$S$7</f>
        <v>0.22404574424609228</v>
      </c>
      <c r="W64" s="3">
        <f>'Data &amp; ANOVA'!$S$7-V64</f>
        <v>3.6430202316437565E-3</v>
      </c>
      <c r="X64" s="3">
        <f t="shared" si="23"/>
        <v>4.1351665567423614</v>
      </c>
      <c r="Y64" s="25"/>
      <c r="Z64" s="28">
        <f t="shared" si="17"/>
        <v>10.510000000000002</v>
      </c>
      <c r="AA64" s="28"/>
      <c r="AB64" s="28"/>
      <c r="AC64" s="28">
        <f t="shared" si="18"/>
        <v>100</v>
      </c>
      <c r="AD64" s="28">
        <f>(AC64/100)*'Data &amp; ANOVA'!$S$7</f>
        <v>0.22768876447773603</v>
      </c>
      <c r="AE64" s="28">
        <f>'Data &amp; ANOVA'!$S$7-AD64</f>
        <v>0</v>
      </c>
      <c r="AF64" s="28" t="e">
        <f t="shared" si="24"/>
        <v>#DIV/0!</v>
      </c>
      <c r="AG64" s="25"/>
      <c r="AH64" s="17"/>
      <c r="AI64" s="17"/>
      <c r="AJ64" s="17"/>
      <c r="AK64" s="17"/>
      <c r="AL64" s="17"/>
      <c r="AM64" s="17"/>
      <c r="AN64" s="17"/>
      <c r="AO64" s="25"/>
      <c r="AP64" s="25"/>
      <c r="AQ64" s="25"/>
      <c r="AR64" s="25"/>
    </row>
    <row r="65" spans="2:45" s="15" customFormat="1" x14ac:dyDescent="0.25">
      <c r="B65" s="20">
        <f t="shared" si="10"/>
        <v>11.407407407407407</v>
      </c>
      <c r="C65" s="20"/>
      <c r="D65" s="20"/>
      <c r="E65" s="20">
        <f t="shared" si="11"/>
        <v>47</v>
      </c>
      <c r="F65" s="20">
        <f>(E65/100)*'Data &amp; ANOVA'!$S$7</f>
        <v>0.10701371930453593</v>
      </c>
      <c r="G65" s="20">
        <f>'Data &amp; ANOVA'!$S$7-F65</f>
        <v>0.1206750451732001</v>
      </c>
      <c r="H65" s="20">
        <f t="shared" si="12"/>
        <v>0.62986573061242523</v>
      </c>
      <c r="I65" s="25"/>
      <c r="J65" s="3">
        <f t="shared" si="13"/>
        <v>11.178750000000001</v>
      </c>
      <c r="K65" s="3"/>
      <c r="L65" s="3"/>
      <c r="M65" s="3">
        <f t="shared" si="14"/>
        <v>95.6</v>
      </c>
      <c r="N65" s="3">
        <f>(M65/100)*'Data &amp; ANOVA'!$S$7</f>
        <v>0.21767045884071565</v>
      </c>
      <c r="O65" s="3">
        <f>'Data &amp; ANOVA'!$S$7-N65</f>
        <v>1.0018305637020386E-2</v>
      </c>
      <c r="P65" s="3">
        <f t="shared" si="22"/>
        <v>3.1215636423932027</v>
      </c>
      <c r="Q65" s="25"/>
      <c r="R65" s="28">
        <f t="shared" si="15"/>
        <v>11.130625000000004</v>
      </c>
      <c r="S65" s="28"/>
      <c r="T65" s="28"/>
      <c r="U65" s="28">
        <f t="shared" si="16"/>
        <v>100</v>
      </c>
      <c r="V65" s="28">
        <f>(U65/100)*'Data &amp; ANOVA'!$S$7</f>
        <v>0.22768876447773603</v>
      </c>
      <c r="W65" s="28">
        <f>'Data &amp; ANOVA'!$S$7-V65</f>
        <v>0</v>
      </c>
      <c r="X65" s="28" t="e">
        <f t="shared" si="23"/>
        <v>#DIV/0!</v>
      </c>
      <c r="Y65" s="25"/>
      <c r="Z65" s="17"/>
      <c r="AA65" s="17"/>
      <c r="AB65" s="17"/>
      <c r="AC65" s="17"/>
      <c r="AD65" s="17"/>
      <c r="AE65" s="17"/>
      <c r="AF65" s="17"/>
      <c r="AG65" s="25"/>
      <c r="AH65" s="17"/>
      <c r="AI65" s="17"/>
      <c r="AJ65" s="17"/>
      <c r="AK65" s="17"/>
      <c r="AL65" s="17"/>
      <c r="AM65" s="17"/>
      <c r="AN65" s="17"/>
      <c r="AO65" s="25"/>
      <c r="AP65" s="25"/>
      <c r="AQ65" s="25"/>
      <c r="AR65" s="25"/>
    </row>
    <row r="66" spans="2:45" x14ac:dyDescent="0.25">
      <c r="B66" s="20">
        <f t="shared" si="10"/>
        <v>12.444444444444443</v>
      </c>
      <c r="C66" s="20"/>
      <c r="D66" s="20"/>
      <c r="E66" s="20">
        <f t="shared" si="11"/>
        <v>51.9</v>
      </c>
      <c r="F66" s="20">
        <f>(E66/100)*'Data &amp; ANOVA'!$S$7</f>
        <v>0.11817046876394501</v>
      </c>
      <c r="G66" s="20">
        <f>'Data &amp; ANOVA'!$S$7-F66</f>
        <v>0.10951829571379103</v>
      </c>
      <c r="H66" s="20">
        <f t="shared" si="12"/>
        <v>0.72687546705283157</v>
      </c>
      <c r="I66" s="25"/>
      <c r="J66" s="28">
        <f t="shared" si="13"/>
        <v>12.195</v>
      </c>
      <c r="K66" s="28"/>
      <c r="L66" s="28"/>
      <c r="M66" s="28">
        <f t="shared" si="14"/>
        <v>100</v>
      </c>
      <c r="N66" s="28">
        <f>(M66/100)*'Data &amp; ANOVA'!$S$7</f>
        <v>0.22768876447773603</v>
      </c>
      <c r="O66" s="28">
        <f>'Data &amp; ANOVA'!$S$7-N66</f>
        <v>0</v>
      </c>
      <c r="P66" s="28" t="e">
        <f t="shared" si="22"/>
        <v>#DIV/0!</v>
      </c>
      <c r="Q66" s="25"/>
      <c r="R66" s="17"/>
      <c r="S66" s="17"/>
      <c r="T66" s="17"/>
      <c r="U66" s="17"/>
      <c r="V66" s="17"/>
      <c r="W66" s="17"/>
      <c r="X66" s="17"/>
      <c r="Y66" s="25"/>
      <c r="Z66" s="17"/>
      <c r="AA66" s="17"/>
      <c r="AB66" s="17"/>
      <c r="AC66" s="17"/>
      <c r="AD66" s="17"/>
      <c r="AE66" s="17"/>
      <c r="AF66" s="17"/>
      <c r="AG66" s="25"/>
      <c r="AH66" s="17"/>
      <c r="AI66" s="17"/>
      <c r="AJ66" s="17"/>
      <c r="AK66" s="17"/>
      <c r="AL66" s="17"/>
      <c r="AM66" s="17"/>
      <c r="AN66" s="17"/>
      <c r="AO66" s="25"/>
      <c r="AP66" s="25"/>
      <c r="AQ66" s="25"/>
      <c r="AR66" s="25"/>
    </row>
    <row r="67" spans="2:45" x14ac:dyDescent="0.25">
      <c r="B67" s="20">
        <f t="shared" si="10"/>
        <v>13.481481481481481</v>
      </c>
      <c r="C67" s="20"/>
      <c r="D67" s="20"/>
      <c r="E67" s="20">
        <f t="shared" si="11"/>
        <v>56.2</v>
      </c>
      <c r="F67" s="20">
        <f>(E67/100)*'Data &amp; ANOVA'!$S$7</f>
        <v>0.12796108563648767</v>
      </c>
      <c r="G67" s="20">
        <f>'Data &amp; ANOVA'!$S$7-F67</f>
        <v>9.9727678841248363E-2</v>
      </c>
      <c r="H67" s="20">
        <f t="shared" si="12"/>
        <v>0.82052382678214686</v>
      </c>
      <c r="I67" s="25"/>
      <c r="J67" s="17"/>
      <c r="K67" s="17"/>
      <c r="L67" s="17"/>
      <c r="M67" s="17"/>
      <c r="N67" s="17"/>
      <c r="O67" s="17"/>
      <c r="P67" s="17"/>
      <c r="Q67" s="25"/>
      <c r="R67" s="17"/>
      <c r="S67" s="17"/>
      <c r="T67" s="17"/>
      <c r="U67" s="17"/>
      <c r="V67" s="17"/>
      <c r="W67" s="17"/>
      <c r="X67" s="17"/>
      <c r="Y67" s="25"/>
      <c r="Z67" s="17"/>
      <c r="AA67" s="17"/>
      <c r="AB67" s="17"/>
      <c r="AC67" s="17"/>
      <c r="AD67" s="17"/>
      <c r="AE67" s="17"/>
      <c r="AF67" s="17"/>
      <c r="AG67" s="25"/>
      <c r="AH67" s="17"/>
      <c r="AI67" s="17"/>
      <c r="AJ67" s="17"/>
      <c r="AK67" s="17"/>
      <c r="AL67" s="17"/>
      <c r="AM67" s="17"/>
      <c r="AN67" s="17"/>
      <c r="AO67" s="25"/>
      <c r="AP67" s="25"/>
      <c r="AQ67" s="25"/>
      <c r="AR67" s="25"/>
    </row>
    <row r="68" spans="2:45" x14ac:dyDescent="0.25">
      <c r="B68" s="20">
        <f t="shared" si="10"/>
        <v>14.518518518518517</v>
      </c>
      <c r="C68" s="20"/>
      <c r="D68" s="20"/>
      <c r="E68" s="20">
        <f t="shared" si="11"/>
        <v>59.8</v>
      </c>
      <c r="F68" s="20">
        <f>(E68/100)*'Data &amp; ANOVA'!$S$7</f>
        <v>0.13615788115768615</v>
      </c>
      <c r="G68" s="20">
        <f>'Data &amp; ANOVA'!$S$7-F68</f>
        <v>9.1530883320049883E-2</v>
      </c>
      <c r="H68" s="20">
        <f t="shared" si="12"/>
        <v>0.90629064853957175</v>
      </c>
      <c r="I68" s="25"/>
      <c r="J68" s="17"/>
      <c r="K68" s="17"/>
      <c r="L68" s="17"/>
      <c r="M68" s="17"/>
      <c r="N68" s="17"/>
      <c r="O68" s="17"/>
      <c r="P68" s="17"/>
      <c r="Q68" s="25"/>
      <c r="R68" s="17"/>
      <c r="S68" s="17"/>
      <c r="T68" s="17"/>
      <c r="U68" s="17"/>
      <c r="V68" s="17"/>
      <c r="W68" s="17"/>
      <c r="X68" s="17"/>
      <c r="Y68" s="25"/>
      <c r="Z68" s="17"/>
      <c r="AA68" s="17"/>
      <c r="AB68" s="17"/>
      <c r="AC68" s="17"/>
      <c r="AD68" s="17"/>
      <c r="AE68" s="17"/>
      <c r="AF68" s="17"/>
      <c r="AG68" s="25"/>
      <c r="AH68" s="17"/>
      <c r="AI68" s="17"/>
      <c r="AJ68" s="17"/>
      <c r="AK68" s="17"/>
      <c r="AL68" s="17"/>
      <c r="AM68" s="17"/>
      <c r="AN68" s="17"/>
      <c r="AO68" s="25"/>
      <c r="AP68" s="25"/>
      <c r="AQ68" s="25"/>
      <c r="AR68" s="25"/>
    </row>
    <row r="69" spans="2:45" ht="15" customHeight="1" x14ac:dyDescent="0.25">
      <c r="B69" s="20">
        <f t="shared" si="10"/>
        <v>15.555555555555555</v>
      </c>
      <c r="C69" s="20"/>
      <c r="D69" s="20"/>
      <c r="E69" s="20">
        <f t="shared" si="11"/>
        <v>63.4</v>
      </c>
      <c r="F69" s="20">
        <f>(E69/100)*'Data &amp; ANOVA'!$S$7</f>
        <v>0.14435467667888466</v>
      </c>
      <c r="G69" s="20">
        <f>'Data &amp; ANOVA'!$S$7-F69</f>
        <v>8.3334087798851375E-2</v>
      </c>
      <c r="H69" s="20">
        <f t="shared" si="12"/>
        <v>1.0001094037572267</v>
      </c>
      <c r="I69" s="25"/>
      <c r="J69" s="17"/>
      <c r="K69" s="17"/>
      <c r="L69" s="17"/>
      <c r="M69" s="17"/>
      <c r="N69" s="17"/>
      <c r="O69" s="17"/>
      <c r="P69" s="17"/>
      <c r="Q69" s="25"/>
      <c r="R69" s="17"/>
      <c r="S69" s="17"/>
      <c r="T69" s="17"/>
      <c r="U69" s="17"/>
      <c r="V69" s="17"/>
      <c r="W69" s="17"/>
      <c r="X69" s="17"/>
      <c r="Y69" s="25"/>
      <c r="Z69" s="17"/>
      <c r="AA69" s="17"/>
      <c r="AB69" s="17"/>
      <c r="AC69" s="17"/>
      <c r="AD69" s="17"/>
      <c r="AE69" s="17"/>
      <c r="AF69" s="17"/>
      <c r="AG69" s="25"/>
      <c r="AH69" s="17"/>
      <c r="AI69" s="17"/>
      <c r="AJ69" s="17"/>
      <c r="AK69" s="17"/>
      <c r="AL69" s="17"/>
      <c r="AM69" s="17"/>
      <c r="AN69" s="17"/>
      <c r="AO69" s="25"/>
      <c r="AP69" s="25"/>
      <c r="AQ69" s="25"/>
      <c r="AR69" s="25"/>
    </row>
    <row r="70" spans="2:45" x14ac:dyDescent="0.25">
      <c r="B70" s="20">
        <f t="shared" si="10"/>
        <v>16.592592592592592</v>
      </c>
      <c r="C70" s="20"/>
      <c r="D70" s="20"/>
      <c r="E70" s="20">
        <f t="shared" si="11"/>
        <v>67.5</v>
      </c>
      <c r="F70" s="20">
        <f>(E70/100)*'Data &amp; ANOVA'!$S$7</f>
        <v>0.15368991602247184</v>
      </c>
      <c r="G70" s="20">
        <f>'Data &amp; ANOVA'!$S$7-F70</f>
        <v>7.3998848455264193E-2</v>
      </c>
      <c r="H70" s="20">
        <f t="shared" si="12"/>
        <v>1.1189175548288555</v>
      </c>
      <c r="I70" s="25"/>
      <c r="J70" s="17"/>
      <c r="K70" s="17"/>
      <c r="L70" s="17"/>
      <c r="M70" s="17"/>
      <c r="N70" s="17"/>
      <c r="O70" s="17"/>
      <c r="P70" s="17"/>
      <c r="Q70" s="25"/>
      <c r="R70" s="17"/>
      <c r="S70" s="17"/>
      <c r="T70" s="17"/>
      <c r="U70" s="17"/>
      <c r="V70" s="17"/>
      <c r="W70" s="17"/>
      <c r="X70" s="17"/>
      <c r="Y70" s="25"/>
      <c r="Z70" s="17"/>
      <c r="AA70" s="17"/>
      <c r="AB70" s="17"/>
      <c r="AC70" s="17"/>
      <c r="AD70" s="17"/>
      <c r="AE70" s="17"/>
      <c r="AF70" s="17"/>
      <c r="AG70" s="25"/>
      <c r="AH70" s="17"/>
      <c r="AI70" s="17"/>
      <c r="AJ70" s="17"/>
      <c r="AK70" s="17"/>
      <c r="AL70" s="17"/>
      <c r="AM70" s="17"/>
      <c r="AN70" s="17"/>
      <c r="AO70" s="25"/>
      <c r="AP70" s="25"/>
      <c r="AQ70" s="25"/>
      <c r="AR70" s="25"/>
    </row>
    <row r="71" spans="2:45" x14ac:dyDescent="0.25">
      <c r="B71" s="20">
        <f t="shared" si="10"/>
        <v>17.62962962962963</v>
      </c>
      <c r="C71" s="20"/>
      <c r="D71" s="20"/>
      <c r="E71" s="20">
        <f t="shared" si="11"/>
        <v>71.3</v>
      </c>
      <c r="F71" s="20">
        <f>(E71/100)*'Data &amp; ANOVA'!$S$7</f>
        <v>0.16234208907262579</v>
      </c>
      <c r="G71" s="20">
        <f>'Data &amp; ANOVA'!$S$7-F71</f>
        <v>6.5346675405110244E-2</v>
      </c>
      <c r="H71" s="20">
        <f t="shared" si="12"/>
        <v>1.2432605213989718</v>
      </c>
      <c r="I71" s="25"/>
      <c r="J71" s="17"/>
      <c r="K71" s="17"/>
      <c r="L71" s="17"/>
      <c r="M71" s="17"/>
      <c r="N71" s="17"/>
      <c r="O71" s="17"/>
      <c r="P71" s="17"/>
      <c r="Q71" s="25"/>
      <c r="R71" s="17"/>
      <c r="S71" s="17"/>
      <c r="T71" s="17"/>
      <c r="U71" s="17"/>
      <c r="V71" s="17"/>
      <c r="W71" s="17"/>
      <c r="X71" s="17"/>
      <c r="Y71" s="25"/>
      <c r="Z71" s="17"/>
      <c r="AA71" s="17"/>
      <c r="AB71" s="17"/>
      <c r="AC71" s="17"/>
      <c r="AD71" s="17"/>
      <c r="AE71" s="17"/>
      <c r="AF71" s="17"/>
      <c r="AG71" s="25"/>
      <c r="AH71" s="17"/>
      <c r="AI71" s="17"/>
      <c r="AJ71" s="17"/>
      <c r="AK71" s="17"/>
      <c r="AL71" s="17"/>
      <c r="AM71" s="17"/>
      <c r="AN71" s="17"/>
      <c r="AO71" s="25"/>
      <c r="AP71" s="25"/>
      <c r="AQ71" s="25"/>
      <c r="AR71" s="25"/>
    </row>
    <row r="72" spans="2:45" x14ac:dyDescent="0.25">
      <c r="B72" s="20">
        <f t="shared" si="10"/>
        <v>18.666666666666664</v>
      </c>
      <c r="C72" s="20"/>
      <c r="D72" s="20"/>
      <c r="E72" s="20">
        <f t="shared" si="11"/>
        <v>74.900000000000006</v>
      </c>
      <c r="F72" s="20">
        <f>(E72/100)*'Data &amp; ANOVA'!$S$7</f>
        <v>0.17053888459382432</v>
      </c>
      <c r="G72" s="20">
        <f>'Data &amp; ANOVA'!$S$7-F72</f>
        <v>5.7149879883911708E-2</v>
      </c>
      <c r="H72" s="20">
        <f t="shared" si="12"/>
        <v>1.3772897980268095</v>
      </c>
      <c r="I72" s="25"/>
      <c r="J72" s="17"/>
      <c r="K72" s="17"/>
      <c r="L72" s="17"/>
      <c r="M72" s="17"/>
      <c r="N72" s="17"/>
      <c r="O72" s="17"/>
      <c r="P72" s="17"/>
      <c r="Q72" s="25"/>
      <c r="R72" s="17"/>
      <c r="S72" s="17"/>
      <c r="T72" s="17"/>
      <c r="U72" s="17"/>
      <c r="V72" s="17"/>
      <c r="W72" s="17"/>
      <c r="X72" s="17"/>
      <c r="Y72" s="25"/>
      <c r="Z72" s="17"/>
      <c r="AA72" s="17"/>
      <c r="AB72" s="17"/>
      <c r="AC72" s="17"/>
      <c r="AD72" s="17"/>
      <c r="AE72" s="17"/>
      <c r="AF72" s="17"/>
      <c r="AG72" s="25"/>
      <c r="AH72" s="17"/>
      <c r="AI72" s="17"/>
      <c r="AJ72" s="17"/>
      <c r="AK72" s="17"/>
      <c r="AL72" s="17"/>
      <c r="AM72" s="17"/>
      <c r="AN72" s="17"/>
      <c r="AO72" s="25"/>
      <c r="AP72" s="25"/>
      <c r="AQ72" s="25"/>
      <c r="AR72" s="25"/>
    </row>
    <row r="73" spans="2:45" x14ac:dyDescent="0.25">
      <c r="B73" s="20">
        <f t="shared" si="10"/>
        <v>19.703703703703702</v>
      </c>
      <c r="C73" s="20"/>
      <c r="D73" s="20"/>
      <c r="E73" s="20">
        <f t="shared" si="11"/>
        <v>78</v>
      </c>
      <c r="F73" s="20">
        <f>(E73/100)*'Data &amp; ANOVA'!$S$7</f>
        <v>0.1775972362926341</v>
      </c>
      <c r="G73" s="20">
        <f>'Data &amp; ANOVA'!$S$7-F73</f>
        <v>5.009152818510193E-2</v>
      </c>
      <c r="H73" s="20">
        <f t="shared" si="12"/>
        <v>1.5091151908062312</v>
      </c>
      <c r="I73" s="25"/>
      <c r="J73" s="17"/>
      <c r="K73" s="17"/>
      <c r="L73" s="17"/>
      <c r="M73" s="17"/>
      <c r="N73" s="17"/>
      <c r="O73" s="17"/>
      <c r="P73" s="17"/>
      <c r="Q73" s="25"/>
      <c r="R73" s="17"/>
      <c r="S73" s="17"/>
      <c r="T73" s="17"/>
      <c r="U73" s="17"/>
      <c r="V73" s="17"/>
      <c r="W73" s="17"/>
      <c r="X73" s="17"/>
      <c r="Y73" s="25"/>
      <c r="Z73" s="17"/>
      <c r="AA73" s="17"/>
      <c r="AB73" s="17"/>
      <c r="AC73" s="17"/>
      <c r="AD73" s="17"/>
      <c r="AE73" s="17"/>
      <c r="AF73" s="17"/>
      <c r="AG73" s="25"/>
      <c r="AH73" s="17"/>
      <c r="AI73" s="17"/>
      <c r="AJ73" s="17"/>
      <c r="AK73" s="17"/>
      <c r="AL73" s="17"/>
      <c r="AM73" s="17"/>
      <c r="AN73" s="17"/>
      <c r="AO73" s="25"/>
      <c r="AP73" s="25"/>
      <c r="AQ73" s="25"/>
      <c r="AR73" s="25"/>
    </row>
    <row r="74" spans="2:45" x14ac:dyDescent="0.25">
      <c r="B74" s="3">
        <f t="shared" si="10"/>
        <v>20.74074074074074</v>
      </c>
      <c r="C74" s="3"/>
      <c r="D74" s="3"/>
      <c r="E74" s="3">
        <f t="shared" si="11"/>
        <v>81</v>
      </c>
      <c r="F74" s="3">
        <f>(E74/100)*'Data &amp; ANOVA'!$S$7</f>
        <v>0.1844278992269662</v>
      </c>
      <c r="G74" s="3">
        <f>'Data &amp; ANOVA'!$S$7-F74</f>
        <v>4.3260865250769831E-2</v>
      </c>
      <c r="H74" s="3">
        <f t="shared" si="12"/>
        <v>1.655718664998107</v>
      </c>
      <c r="I74" s="25"/>
      <c r="J74" s="17"/>
      <c r="K74" s="17"/>
      <c r="L74" s="17"/>
      <c r="M74" s="17"/>
      <c r="N74" s="17"/>
      <c r="O74" s="17"/>
      <c r="P74" s="17"/>
      <c r="Q74" s="25"/>
      <c r="R74" s="17"/>
      <c r="S74" s="17"/>
      <c r="T74" s="17"/>
      <c r="U74" s="17"/>
      <c r="V74" s="17"/>
      <c r="W74" s="17"/>
      <c r="X74" s="17"/>
      <c r="Y74" s="25"/>
      <c r="Z74" s="17"/>
      <c r="AA74" s="17"/>
      <c r="AB74" s="17"/>
      <c r="AC74" s="17"/>
      <c r="AD74" s="17"/>
      <c r="AE74" s="17"/>
      <c r="AF74" s="17"/>
      <c r="AG74" s="25"/>
      <c r="AH74" s="17"/>
      <c r="AI74" s="17"/>
      <c r="AJ74" s="17"/>
      <c r="AK74" s="17"/>
      <c r="AL74" s="17"/>
      <c r="AM74" s="17"/>
      <c r="AN74" s="17"/>
      <c r="AO74" s="25"/>
      <c r="AP74" s="25"/>
      <c r="AQ74" s="25"/>
      <c r="AR74" s="25"/>
    </row>
    <row r="75" spans="2:45" x14ac:dyDescent="0.25">
      <c r="B75" s="28">
        <f t="shared" si="10"/>
        <v>21.777777777777775</v>
      </c>
      <c r="C75" s="28"/>
      <c r="D75" s="28"/>
      <c r="E75" s="28">
        <f t="shared" si="11"/>
        <v>84.1</v>
      </c>
      <c r="F75" s="28">
        <f>(E75/100)*'Data &amp; ANOVA'!$S$7</f>
        <v>0.19148625092577601</v>
      </c>
      <c r="G75" s="28">
        <f>'Data &amp; ANOVA'!$S$7-F75</f>
        <v>3.6202513551960025E-2</v>
      </c>
      <c r="H75" s="28">
        <f t="shared" si="12"/>
        <v>1.8338385349383612</v>
      </c>
      <c r="I75" s="25"/>
      <c r="J75" s="17"/>
      <c r="K75" s="17"/>
      <c r="L75" s="17"/>
      <c r="M75" s="17"/>
      <c r="N75" s="17"/>
      <c r="O75" s="17"/>
      <c r="P75" s="17"/>
      <c r="Q75" s="25"/>
      <c r="R75" s="17"/>
      <c r="S75" s="17"/>
      <c r="T75" s="17"/>
      <c r="U75" s="17"/>
      <c r="V75" s="17"/>
      <c r="W75" s="17"/>
      <c r="X75" s="17"/>
      <c r="Y75" s="25"/>
      <c r="Z75" s="17"/>
      <c r="AA75" s="17"/>
      <c r="AB75" s="17"/>
      <c r="AC75" s="17"/>
      <c r="AD75" s="17"/>
      <c r="AE75" s="17"/>
      <c r="AF75" s="17"/>
      <c r="AG75" s="25"/>
      <c r="AH75" s="17"/>
      <c r="AI75" s="17"/>
      <c r="AJ75" s="17"/>
      <c r="AK75" s="17"/>
      <c r="AL75" s="17"/>
      <c r="AM75" s="17"/>
      <c r="AN75" s="17"/>
      <c r="AO75" s="25"/>
      <c r="AP75" s="25"/>
      <c r="AQ75" s="25"/>
      <c r="AR75" s="25"/>
    </row>
    <row r="76" spans="2:45" x14ac:dyDescent="0.25">
      <c r="B76" s="17"/>
      <c r="C76" s="17"/>
      <c r="D76" s="17"/>
      <c r="E76" s="17"/>
      <c r="F76" s="17"/>
      <c r="G76" s="17"/>
      <c r="H76" s="17"/>
      <c r="I76" s="25"/>
      <c r="J76" s="17"/>
      <c r="K76" s="17"/>
      <c r="L76" s="17"/>
      <c r="M76" s="17"/>
      <c r="N76" s="17"/>
      <c r="O76" s="17"/>
      <c r="P76" s="17"/>
      <c r="Q76" s="25"/>
      <c r="R76" s="17"/>
      <c r="S76" s="17"/>
      <c r="T76" s="17"/>
      <c r="U76" s="17"/>
      <c r="V76" s="17"/>
      <c r="W76" s="17"/>
      <c r="X76" s="17"/>
      <c r="Y76" s="25"/>
      <c r="Z76" s="17"/>
      <c r="AA76" s="17"/>
      <c r="AB76" s="17"/>
      <c r="AC76" s="17"/>
      <c r="AD76" s="17"/>
      <c r="AE76" s="17"/>
      <c r="AF76" s="17"/>
      <c r="AG76" s="25"/>
      <c r="AH76" s="17"/>
      <c r="AI76" s="17"/>
      <c r="AJ76" s="17"/>
      <c r="AK76" s="17"/>
      <c r="AL76" s="17"/>
      <c r="AM76" s="17"/>
      <c r="AN76" s="17"/>
      <c r="AO76" s="25"/>
      <c r="AP76" s="25"/>
      <c r="AQ76" s="25"/>
      <c r="AR76" s="25"/>
    </row>
    <row r="77" spans="2:45" x14ac:dyDescent="0.25">
      <c r="B77" s="17"/>
      <c r="C77" s="17"/>
      <c r="D77" s="17"/>
      <c r="E77" s="17"/>
      <c r="F77" s="17"/>
      <c r="G77" s="17"/>
      <c r="H77" s="17"/>
      <c r="I77" s="25"/>
      <c r="J77" s="17"/>
      <c r="K77" s="17"/>
      <c r="L77" s="17"/>
      <c r="M77" s="17"/>
      <c r="N77" s="17"/>
      <c r="O77" s="17"/>
      <c r="P77" s="17"/>
      <c r="Q77" s="25"/>
      <c r="R77" s="17"/>
      <c r="S77" s="17"/>
      <c r="T77" s="17"/>
      <c r="U77" s="17"/>
      <c r="V77" s="17"/>
      <c r="W77" s="17"/>
      <c r="X77" s="17"/>
      <c r="Y77" s="25"/>
      <c r="Z77" s="17"/>
      <c r="AA77" s="17"/>
      <c r="AB77" s="17"/>
      <c r="AC77" s="17"/>
      <c r="AD77" s="17"/>
      <c r="AE77" s="17"/>
      <c r="AF77" s="17"/>
      <c r="AG77" s="25"/>
      <c r="AH77" s="17"/>
      <c r="AI77" s="17"/>
      <c r="AJ77" s="17"/>
      <c r="AK77" s="17"/>
      <c r="AL77" s="17"/>
      <c r="AM77" s="17"/>
      <c r="AN77" s="17"/>
      <c r="AO77" s="25"/>
      <c r="AP77" s="25"/>
      <c r="AQ77" s="25"/>
      <c r="AR77" s="25"/>
      <c r="AS77" s="25"/>
    </row>
    <row r="78" spans="2:45" x14ac:dyDescent="0.25">
      <c r="B78" s="17"/>
      <c r="C78" s="17"/>
      <c r="D78" s="17"/>
      <c r="E78" s="17"/>
      <c r="F78" s="17"/>
      <c r="G78" s="17"/>
      <c r="H78" s="17"/>
      <c r="I78" s="25"/>
      <c r="J78" s="17"/>
      <c r="K78" s="17"/>
      <c r="L78" s="17"/>
      <c r="M78" s="17"/>
      <c r="N78" s="17"/>
      <c r="O78" s="17"/>
      <c r="P78" s="17"/>
      <c r="Q78" s="25"/>
      <c r="R78" s="17"/>
      <c r="S78" s="17"/>
      <c r="T78" s="17"/>
      <c r="U78" s="17"/>
      <c r="V78" s="17"/>
      <c r="W78" s="17"/>
      <c r="X78" s="17"/>
      <c r="Y78" s="25"/>
      <c r="Z78" s="17"/>
      <c r="AA78" s="17"/>
      <c r="AB78" s="17"/>
      <c r="AC78" s="17"/>
      <c r="AD78" s="17"/>
      <c r="AE78" s="17"/>
      <c r="AF78" s="17"/>
      <c r="AG78" s="25"/>
      <c r="AH78" s="17"/>
      <c r="AI78" s="17"/>
      <c r="AJ78" s="17"/>
      <c r="AK78" s="17"/>
      <c r="AL78" s="17"/>
      <c r="AM78" s="17"/>
      <c r="AN78" s="17"/>
      <c r="AO78" s="25"/>
      <c r="AP78" s="25"/>
      <c r="AQ78" s="25"/>
      <c r="AR78" s="25"/>
      <c r="AS78" s="25"/>
    </row>
    <row r="79" spans="2:45" x14ac:dyDescent="0.25">
      <c r="B79" s="17"/>
      <c r="C79" s="17"/>
      <c r="D79" s="17"/>
      <c r="E79" s="17"/>
      <c r="F79" s="17"/>
      <c r="G79" s="17"/>
      <c r="H79" s="17"/>
      <c r="I79" s="25"/>
      <c r="J79" s="17"/>
      <c r="K79" s="17"/>
      <c r="L79" s="17"/>
      <c r="M79" s="17"/>
      <c r="N79" s="17"/>
      <c r="O79" s="17"/>
      <c r="P79" s="17"/>
      <c r="Q79" s="25"/>
      <c r="R79" s="17"/>
      <c r="S79" s="17"/>
      <c r="T79" s="17"/>
      <c r="U79" s="17"/>
      <c r="V79" s="17"/>
      <c r="W79" s="17"/>
      <c r="X79" s="17"/>
      <c r="Y79" s="25"/>
      <c r="Z79" s="17"/>
      <c r="AA79" s="17"/>
      <c r="AB79" s="17"/>
      <c r="AC79" s="17"/>
      <c r="AD79" s="17"/>
      <c r="AE79" s="17"/>
      <c r="AF79" s="17"/>
      <c r="AG79" s="25"/>
      <c r="AH79" s="17"/>
      <c r="AI79" s="17"/>
      <c r="AJ79" s="17"/>
      <c r="AK79" s="17"/>
      <c r="AL79" s="17"/>
      <c r="AM79" s="17"/>
      <c r="AN79" s="17"/>
      <c r="AO79" s="25"/>
      <c r="AP79" s="25"/>
      <c r="AQ79" s="25"/>
      <c r="AR79" s="25"/>
      <c r="AS79" s="25"/>
    </row>
    <row r="80" spans="2:45" x14ac:dyDescent="0.25">
      <c r="B80" s="17"/>
      <c r="C80" s="17"/>
      <c r="D80" s="17"/>
      <c r="E80" s="17"/>
      <c r="F80" s="17"/>
      <c r="G80" s="17"/>
      <c r="H80" s="17"/>
      <c r="I80" s="25"/>
      <c r="J80" s="17"/>
      <c r="K80" s="17"/>
      <c r="L80" s="17"/>
      <c r="M80" s="17"/>
      <c r="N80" s="17"/>
      <c r="O80" s="17"/>
      <c r="P80" s="17"/>
      <c r="Q80" s="25"/>
      <c r="R80" s="17"/>
      <c r="S80" s="17"/>
      <c r="T80" s="17"/>
      <c r="U80" s="17"/>
      <c r="V80" s="17"/>
      <c r="W80" s="17"/>
      <c r="X80" s="17"/>
      <c r="Y80" s="25"/>
      <c r="Z80" s="17"/>
      <c r="AA80" s="17"/>
      <c r="AB80" s="17"/>
      <c r="AC80" s="17"/>
      <c r="AD80" s="17"/>
      <c r="AE80" s="17"/>
      <c r="AF80" s="17"/>
      <c r="AG80" s="25"/>
      <c r="AH80" s="17"/>
      <c r="AI80" s="17"/>
      <c r="AJ80" s="17"/>
      <c r="AK80" s="17"/>
      <c r="AL80" s="17"/>
      <c r="AM80" s="17"/>
      <c r="AN80" s="17"/>
      <c r="AO80" s="25"/>
      <c r="AP80" s="25"/>
      <c r="AQ80" s="25"/>
      <c r="AR80" s="25"/>
      <c r="AS80" s="25"/>
    </row>
    <row r="81" spans="2:45" x14ac:dyDescent="0.25">
      <c r="B81" s="17"/>
      <c r="C81" s="17"/>
      <c r="D81" s="17"/>
      <c r="E81" s="17"/>
      <c r="F81" s="17"/>
      <c r="G81" s="17"/>
      <c r="H81" s="17"/>
      <c r="I81" s="25"/>
      <c r="J81" s="17"/>
      <c r="K81" s="17"/>
      <c r="L81" s="17"/>
      <c r="M81" s="17"/>
      <c r="N81" s="17"/>
      <c r="O81" s="17"/>
      <c r="P81" s="17"/>
      <c r="Q81" s="25"/>
      <c r="R81" s="17"/>
      <c r="S81" s="17"/>
      <c r="T81" s="17"/>
      <c r="U81" s="17"/>
      <c r="V81" s="17"/>
      <c r="W81" s="17"/>
      <c r="X81" s="17"/>
      <c r="Y81" s="25"/>
      <c r="Z81" s="17"/>
      <c r="AA81" s="17"/>
      <c r="AB81" s="17"/>
      <c r="AC81" s="17"/>
      <c r="AD81" s="17"/>
      <c r="AE81" s="17"/>
      <c r="AF81" s="17"/>
      <c r="AG81" s="25"/>
      <c r="AH81" s="17"/>
      <c r="AI81" s="17"/>
      <c r="AJ81" s="17"/>
      <c r="AK81" s="17"/>
      <c r="AL81" s="17"/>
      <c r="AM81" s="17"/>
      <c r="AN81" s="17"/>
      <c r="AO81" s="25"/>
      <c r="AP81" s="25"/>
      <c r="AQ81" s="25"/>
      <c r="AR81" s="25"/>
      <c r="AS81" s="25"/>
    </row>
    <row r="82" spans="2:45" x14ac:dyDescent="0.25">
      <c r="B82" s="17"/>
      <c r="C82" s="17"/>
      <c r="D82" s="17"/>
      <c r="E82" s="17"/>
      <c r="F82" s="17"/>
      <c r="G82" s="17"/>
      <c r="H82" s="17"/>
      <c r="I82" s="25"/>
      <c r="J82" s="17"/>
      <c r="K82" s="17"/>
      <c r="L82" s="17"/>
      <c r="M82" s="17"/>
      <c r="N82" s="17"/>
      <c r="O82" s="17"/>
      <c r="P82" s="17"/>
      <c r="Q82" s="25"/>
      <c r="R82" s="17"/>
      <c r="S82" s="17"/>
      <c r="T82" s="17"/>
      <c r="U82" s="17"/>
      <c r="V82" s="17"/>
      <c r="W82" s="17"/>
      <c r="X82" s="17"/>
      <c r="Y82" s="25"/>
      <c r="Z82" s="17"/>
      <c r="AA82" s="17"/>
      <c r="AB82" s="17"/>
      <c r="AC82" s="17"/>
      <c r="AD82" s="17"/>
      <c r="AE82" s="17"/>
      <c r="AF82" s="17"/>
      <c r="AG82" s="25"/>
      <c r="AH82" s="17"/>
      <c r="AI82" s="17"/>
      <c r="AJ82" s="17"/>
      <c r="AK82" s="17"/>
      <c r="AL82" s="17"/>
      <c r="AM82" s="17"/>
      <c r="AN82" s="17"/>
      <c r="AO82" s="25"/>
      <c r="AP82" s="25"/>
      <c r="AQ82" s="25"/>
      <c r="AR82" s="25"/>
      <c r="AS82" s="25"/>
    </row>
    <row r="83" spans="2:45" x14ac:dyDescent="0.25">
      <c r="B83" s="17"/>
      <c r="C83" s="17"/>
      <c r="D83" s="17"/>
      <c r="E83" s="17"/>
      <c r="F83" s="17"/>
      <c r="G83" s="17"/>
      <c r="H83" s="17"/>
      <c r="I83" s="25"/>
      <c r="J83" s="17"/>
      <c r="K83" s="17"/>
      <c r="L83" s="17"/>
      <c r="M83" s="17"/>
      <c r="N83" s="17"/>
      <c r="O83" s="17"/>
      <c r="P83" s="17"/>
      <c r="Q83" s="25"/>
      <c r="R83" s="17"/>
      <c r="S83" s="17"/>
      <c r="T83" s="17"/>
      <c r="U83" s="17"/>
      <c r="V83" s="17"/>
      <c r="W83" s="17"/>
      <c r="X83" s="17"/>
      <c r="Y83" s="25"/>
      <c r="Z83" s="17"/>
      <c r="AA83" s="17"/>
      <c r="AB83" s="17"/>
      <c r="AC83" s="17"/>
      <c r="AD83" s="17"/>
      <c r="AE83" s="17"/>
      <c r="AF83" s="17"/>
      <c r="AG83" s="25"/>
      <c r="AH83" s="17"/>
      <c r="AI83" s="17"/>
      <c r="AJ83" s="17"/>
      <c r="AK83" s="17"/>
      <c r="AL83" s="17"/>
      <c r="AM83" s="17"/>
      <c r="AN83" s="17"/>
      <c r="AO83" s="25"/>
      <c r="AP83" s="25"/>
      <c r="AQ83" s="25"/>
      <c r="AR83" s="25"/>
      <c r="AS83" s="25"/>
    </row>
    <row r="84" spans="2:45" x14ac:dyDescent="0.25">
      <c r="B84" s="17"/>
      <c r="C84" s="17"/>
      <c r="D84" s="17"/>
      <c r="E84" s="17"/>
      <c r="F84" s="17"/>
      <c r="G84" s="17"/>
      <c r="H84" s="17"/>
      <c r="I84" s="25"/>
      <c r="J84" s="17"/>
      <c r="K84" s="17"/>
      <c r="L84" s="17"/>
      <c r="M84" s="17"/>
      <c r="N84" s="17"/>
      <c r="O84" s="17"/>
      <c r="P84" s="17"/>
      <c r="Q84" s="25"/>
      <c r="R84" s="17"/>
      <c r="S84" s="17"/>
      <c r="T84" s="17"/>
      <c r="U84" s="17"/>
      <c r="V84" s="17"/>
      <c r="W84" s="17"/>
      <c r="X84" s="17"/>
      <c r="Y84" s="25"/>
      <c r="Z84" s="17"/>
      <c r="AA84" s="17"/>
      <c r="AB84" s="17"/>
      <c r="AC84" s="17"/>
      <c r="AD84" s="17"/>
      <c r="AE84" s="17"/>
      <c r="AF84" s="17"/>
      <c r="AG84" s="25"/>
      <c r="AH84" s="17"/>
      <c r="AI84" s="17"/>
      <c r="AJ84" s="17"/>
      <c r="AK84" s="17"/>
      <c r="AL84" s="17"/>
      <c r="AM84" s="17"/>
      <c r="AN84" s="17"/>
      <c r="AO84" s="25"/>
      <c r="AP84" s="25"/>
      <c r="AQ84" s="25"/>
      <c r="AR84" s="25"/>
      <c r="AS84" s="25"/>
    </row>
    <row r="85" spans="2:45" x14ac:dyDescent="0.25">
      <c r="B85" s="17"/>
      <c r="C85" s="17"/>
      <c r="D85" s="17"/>
      <c r="E85" s="17"/>
      <c r="F85" s="17"/>
      <c r="G85" s="17"/>
      <c r="H85" s="17"/>
      <c r="I85" s="25"/>
      <c r="J85" s="17"/>
      <c r="K85" s="17"/>
      <c r="L85" s="17"/>
      <c r="M85" s="17"/>
      <c r="N85" s="17"/>
      <c r="O85" s="17"/>
      <c r="P85" s="17"/>
      <c r="Q85" s="25"/>
      <c r="R85" s="17"/>
      <c r="S85" s="17"/>
      <c r="T85" s="17"/>
      <c r="U85" s="17"/>
      <c r="V85" s="17"/>
      <c r="W85" s="17"/>
      <c r="X85" s="17"/>
      <c r="Y85" s="25"/>
      <c r="Z85" s="17"/>
      <c r="AA85" s="17"/>
      <c r="AB85" s="17"/>
      <c r="AC85" s="17"/>
      <c r="AD85" s="17"/>
      <c r="AE85" s="17"/>
      <c r="AF85" s="17"/>
      <c r="AG85" s="25"/>
      <c r="AH85" s="17"/>
      <c r="AI85" s="17"/>
      <c r="AJ85" s="17"/>
      <c r="AK85" s="17"/>
      <c r="AL85" s="17"/>
      <c r="AM85" s="17"/>
      <c r="AN85" s="17"/>
      <c r="AO85" s="25"/>
      <c r="AP85" s="25"/>
      <c r="AQ85" s="25"/>
      <c r="AR85" s="25"/>
      <c r="AS85" s="25"/>
    </row>
    <row r="86" spans="2:45" x14ac:dyDescent="0.25">
      <c r="B86" s="17"/>
      <c r="C86" s="17"/>
      <c r="D86" s="17"/>
      <c r="E86" s="17"/>
      <c r="F86" s="17"/>
      <c r="G86" s="17"/>
      <c r="H86" s="17"/>
      <c r="I86" s="25"/>
      <c r="J86" s="17"/>
      <c r="K86" s="17"/>
      <c r="L86" s="17"/>
      <c r="M86" s="17"/>
      <c r="N86" s="17"/>
      <c r="O86" s="17"/>
      <c r="P86" s="17"/>
      <c r="Q86" s="25"/>
      <c r="R86" s="17"/>
      <c r="S86" s="17"/>
      <c r="T86" s="17"/>
      <c r="U86" s="17"/>
      <c r="V86" s="17"/>
      <c r="W86" s="17"/>
      <c r="X86" s="17"/>
      <c r="Y86" s="25"/>
      <c r="Z86" s="17"/>
      <c r="AA86" s="17"/>
      <c r="AB86" s="17"/>
      <c r="AC86" s="17"/>
      <c r="AD86" s="17"/>
      <c r="AE86" s="17"/>
      <c r="AF86" s="17"/>
      <c r="AG86" s="25"/>
      <c r="AH86" s="17"/>
      <c r="AI86" s="17"/>
      <c r="AJ86" s="17"/>
      <c r="AK86" s="17"/>
      <c r="AL86" s="17"/>
      <c r="AM86" s="17"/>
      <c r="AN86" s="17"/>
      <c r="AO86" s="25"/>
      <c r="AP86" s="25"/>
      <c r="AQ86" s="25"/>
      <c r="AR86" s="25"/>
      <c r="AS86" s="25"/>
    </row>
    <row r="87" spans="2:45" x14ac:dyDescent="0.25">
      <c r="B87" s="16"/>
      <c r="C87" s="16"/>
      <c r="D87" s="16"/>
      <c r="E87" s="16"/>
      <c r="F87" s="16"/>
      <c r="G87" s="16"/>
      <c r="H87" s="16"/>
      <c r="J87" s="17"/>
      <c r="K87" s="17"/>
      <c r="L87" s="17"/>
      <c r="M87" s="17"/>
      <c r="N87" s="17"/>
      <c r="O87" s="17"/>
      <c r="P87" s="17"/>
      <c r="R87" s="16"/>
      <c r="S87" s="16"/>
      <c r="T87" s="16"/>
      <c r="U87" s="16"/>
      <c r="V87" s="16"/>
      <c r="W87" s="16"/>
      <c r="X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M87" s="16"/>
      <c r="AN87" s="16"/>
      <c r="AS87" s="25"/>
    </row>
    <row r="88" spans="2:45" x14ac:dyDescent="0.25">
      <c r="B88" s="16"/>
      <c r="C88" s="16"/>
      <c r="D88" s="16"/>
      <c r="E88" s="16"/>
      <c r="F88" s="16"/>
      <c r="G88" s="16"/>
      <c r="H88" s="16"/>
      <c r="J88" s="17"/>
      <c r="K88" s="17"/>
      <c r="L88" s="17"/>
      <c r="M88" s="17"/>
      <c r="N88" s="17"/>
      <c r="O88" s="17"/>
      <c r="P88" s="17"/>
      <c r="R88" s="16"/>
      <c r="S88" s="16"/>
      <c r="T88" s="16"/>
      <c r="U88" s="16"/>
      <c r="V88" s="16"/>
      <c r="W88" s="16"/>
      <c r="X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M88" s="16"/>
      <c r="AN88" s="16"/>
      <c r="AS88" s="25"/>
    </row>
    <row r="89" spans="2:45" x14ac:dyDescent="0.25">
      <c r="B89" s="16"/>
      <c r="C89" s="16"/>
      <c r="D89" s="16"/>
      <c r="E89" s="16"/>
      <c r="F89" s="16"/>
      <c r="G89" s="16"/>
      <c r="H89" s="16"/>
      <c r="J89" s="17"/>
      <c r="K89" s="17"/>
      <c r="L89" s="17"/>
      <c r="M89" s="17"/>
      <c r="N89" s="17"/>
      <c r="O89" s="17"/>
      <c r="P89" s="17"/>
      <c r="R89" s="16"/>
      <c r="S89" s="16"/>
      <c r="T89" s="16"/>
      <c r="U89" s="16"/>
      <c r="V89" s="16"/>
      <c r="W89" s="16"/>
      <c r="X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6"/>
      <c r="AM89" s="16"/>
      <c r="AN89" s="16"/>
      <c r="AS89" s="25"/>
    </row>
    <row r="90" spans="2:45" x14ac:dyDescent="0.25">
      <c r="B90" s="16"/>
      <c r="C90" s="16"/>
      <c r="D90" s="16"/>
      <c r="E90" s="16"/>
      <c r="F90" s="16"/>
      <c r="G90" s="16"/>
      <c r="H90" s="16"/>
      <c r="J90" s="17"/>
      <c r="K90" s="17"/>
      <c r="L90" s="17"/>
      <c r="M90" s="17"/>
      <c r="N90" s="17"/>
      <c r="O90" s="17"/>
      <c r="P90" s="17"/>
      <c r="R90" s="16"/>
      <c r="S90" s="16"/>
      <c r="T90" s="16"/>
      <c r="U90" s="16"/>
      <c r="V90" s="16"/>
      <c r="W90" s="16"/>
      <c r="X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  <c r="AS90" s="25"/>
    </row>
    <row r="91" spans="2:45" x14ac:dyDescent="0.25">
      <c r="B91" s="16"/>
      <c r="C91" s="16"/>
      <c r="D91" s="16"/>
      <c r="E91" s="16"/>
      <c r="F91" s="16"/>
      <c r="G91" s="16"/>
      <c r="H91" s="16"/>
      <c r="J91" s="17"/>
      <c r="K91" s="17"/>
      <c r="L91" s="17"/>
      <c r="M91" s="17"/>
      <c r="N91" s="17"/>
      <c r="O91" s="17"/>
      <c r="P91" s="17"/>
      <c r="R91" s="16"/>
      <c r="S91" s="16"/>
      <c r="T91" s="16"/>
      <c r="U91" s="16"/>
      <c r="V91" s="16"/>
      <c r="W91" s="16"/>
      <c r="X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/>
      <c r="AN91" s="16"/>
      <c r="AS91" s="25"/>
    </row>
    <row r="92" spans="2:45" x14ac:dyDescent="0.25">
      <c r="B92" s="16"/>
      <c r="C92" s="16"/>
      <c r="D92" s="16"/>
      <c r="E92" s="16"/>
      <c r="F92" s="16"/>
      <c r="G92" s="16"/>
      <c r="H92" s="16"/>
      <c r="J92" s="17"/>
      <c r="K92" s="17"/>
      <c r="L92" s="17"/>
      <c r="M92" s="17"/>
      <c r="N92" s="17"/>
      <c r="O92" s="17"/>
      <c r="P92" s="17"/>
      <c r="R92" s="16"/>
      <c r="S92" s="16"/>
      <c r="T92" s="16"/>
      <c r="U92" s="16"/>
      <c r="V92" s="16"/>
      <c r="W92" s="16"/>
      <c r="X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  <c r="AS92" s="25"/>
    </row>
    <row r="93" spans="2:45" x14ac:dyDescent="0.25">
      <c r="B93" s="16"/>
      <c r="C93" s="16"/>
      <c r="D93" s="16"/>
      <c r="E93" s="16"/>
      <c r="F93" s="16"/>
      <c r="G93" s="16"/>
      <c r="H93" s="16"/>
      <c r="J93" s="17"/>
      <c r="K93" s="17"/>
      <c r="L93" s="17"/>
      <c r="M93" s="17"/>
      <c r="N93" s="17"/>
      <c r="O93" s="17"/>
      <c r="P93" s="17"/>
      <c r="R93" s="16"/>
      <c r="S93" s="16"/>
      <c r="T93" s="16"/>
      <c r="U93" s="16"/>
      <c r="V93" s="16"/>
      <c r="W93" s="16"/>
      <c r="X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  <c r="AS93" s="25"/>
    </row>
    <row r="94" spans="2:45" x14ac:dyDescent="0.25">
      <c r="AS94" s="25"/>
    </row>
    <row r="95" spans="2:45" x14ac:dyDescent="0.25">
      <c r="AS95" s="25"/>
    </row>
    <row r="96" spans="2:45" ht="28.5" x14ac:dyDescent="0.45">
      <c r="B96" s="99" t="s">
        <v>109</v>
      </c>
      <c r="C96" s="99"/>
      <c r="D96" s="99"/>
      <c r="E96" s="99"/>
      <c r="F96" s="99"/>
      <c r="G96" s="99"/>
      <c r="H96" s="99"/>
      <c r="J96" s="99" t="s">
        <v>108</v>
      </c>
      <c r="K96" s="99"/>
      <c r="L96" s="99"/>
      <c r="M96" s="99"/>
      <c r="N96" s="99"/>
      <c r="O96" s="99"/>
      <c r="P96" s="99"/>
      <c r="R96" s="99" t="s">
        <v>107</v>
      </c>
      <c r="S96" s="99"/>
      <c r="T96" s="99"/>
      <c r="U96" s="99"/>
      <c r="V96" s="99"/>
      <c r="W96" s="99"/>
      <c r="X96" s="99"/>
      <c r="Z96" s="99" t="s">
        <v>106</v>
      </c>
      <c r="AA96" s="99"/>
      <c r="AB96" s="99"/>
      <c r="AC96" s="99"/>
      <c r="AD96" s="99"/>
      <c r="AE96" s="99"/>
      <c r="AF96" s="99"/>
      <c r="AH96" s="99" t="s">
        <v>105</v>
      </c>
      <c r="AI96" s="99"/>
      <c r="AJ96" s="99"/>
      <c r="AK96" s="99"/>
      <c r="AL96" s="99"/>
      <c r="AM96" s="99"/>
      <c r="AN96" s="99"/>
    </row>
    <row r="97" spans="2:44" ht="21" x14ac:dyDescent="0.35">
      <c r="B97" s="10" t="s">
        <v>0</v>
      </c>
      <c r="C97" s="2"/>
      <c r="D97" s="10">
        <f>D49</f>
        <v>0.4</v>
      </c>
      <c r="E97" s="10" t="s">
        <v>1</v>
      </c>
      <c r="F97" s="11" t="s">
        <v>3</v>
      </c>
      <c r="G97" s="10">
        <v>0.13893900000000001</v>
      </c>
      <c r="H97" s="10" t="s">
        <v>30</v>
      </c>
      <c r="J97" s="10" t="s">
        <v>0</v>
      </c>
      <c r="K97" s="2"/>
      <c r="L97" s="10">
        <f>D97</f>
        <v>0.4</v>
      </c>
      <c r="M97" s="10" t="s">
        <v>1</v>
      </c>
      <c r="N97" s="11" t="s">
        <v>3</v>
      </c>
      <c r="O97" s="10">
        <v>0.20321500000000001</v>
      </c>
      <c r="P97" s="10" t="s">
        <v>30</v>
      </c>
      <c r="R97" s="10" t="s">
        <v>0</v>
      </c>
      <c r="S97" s="2"/>
      <c r="T97" s="10">
        <f>D97</f>
        <v>0.4</v>
      </c>
      <c r="U97" s="10" t="s">
        <v>1</v>
      </c>
      <c r="V97" s="11" t="s">
        <v>3</v>
      </c>
      <c r="W97" s="10">
        <v>0.257969</v>
      </c>
      <c r="X97" s="10" t="s">
        <v>30</v>
      </c>
      <c r="Z97" s="10" t="s">
        <v>0</v>
      </c>
      <c r="AA97" s="2"/>
      <c r="AB97" s="10">
        <f>D97</f>
        <v>0.4</v>
      </c>
      <c r="AC97" s="10" t="s">
        <v>1</v>
      </c>
      <c r="AD97" s="11" t="s">
        <v>3</v>
      </c>
      <c r="AE97" s="10">
        <v>0.33713399999999999</v>
      </c>
      <c r="AF97" s="10" t="s">
        <v>30</v>
      </c>
      <c r="AH97" s="10" t="s">
        <v>0</v>
      </c>
      <c r="AI97" s="2"/>
      <c r="AJ97" s="10">
        <f>D97</f>
        <v>0.4</v>
      </c>
      <c r="AK97" s="10" t="s">
        <v>1</v>
      </c>
      <c r="AL97" s="11" t="s">
        <v>3</v>
      </c>
      <c r="AM97" s="10">
        <v>0.34134199999999998</v>
      </c>
      <c r="AN97" s="10" t="s">
        <v>30</v>
      </c>
    </row>
    <row r="98" spans="2:44" ht="21" x14ac:dyDescent="0.35">
      <c r="B98" s="10" t="s">
        <v>4</v>
      </c>
      <c r="C98" s="2"/>
      <c r="D98" s="12">
        <v>100</v>
      </c>
      <c r="E98" s="10" t="s">
        <v>5</v>
      </c>
      <c r="F98" s="11" t="s">
        <v>3</v>
      </c>
      <c r="G98" s="13">
        <f>G97*60</f>
        <v>8.3363399999999999</v>
      </c>
      <c r="H98" s="10" t="s">
        <v>31</v>
      </c>
      <c r="J98" s="10" t="s">
        <v>4</v>
      </c>
      <c r="K98" s="2"/>
      <c r="L98" s="12">
        <v>200</v>
      </c>
      <c r="M98" s="10" t="s">
        <v>5</v>
      </c>
      <c r="N98" s="11" t="s">
        <v>3</v>
      </c>
      <c r="O98" s="13">
        <f>O97*60</f>
        <v>12.1929</v>
      </c>
      <c r="P98" s="10" t="s">
        <v>31</v>
      </c>
      <c r="R98" s="10" t="s">
        <v>4</v>
      </c>
      <c r="S98" s="2"/>
      <c r="T98" s="12">
        <v>300</v>
      </c>
      <c r="U98" s="10" t="s">
        <v>5</v>
      </c>
      <c r="V98" s="11" t="s">
        <v>3</v>
      </c>
      <c r="W98" s="13">
        <f>W97*60</f>
        <v>15.47814</v>
      </c>
      <c r="X98" s="10" t="s">
        <v>31</v>
      </c>
      <c r="Z98" s="10" t="s">
        <v>4</v>
      </c>
      <c r="AA98" s="2"/>
      <c r="AB98" s="12">
        <v>400</v>
      </c>
      <c r="AC98" s="10" t="s">
        <v>5</v>
      </c>
      <c r="AD98" s="11" t="s">
        <v>3</v>
      </c>
      <c r="AE98" s="13">
        <f>AE97*60</f>
        <v>20.22804</v>
      </c>
      <c r="AF98" s="10" t="s">
        <v>31</v>
      </c>
      <c r="AH98" s="10" t="s">
        <v>4</v>
      </c>
      <c r="AI98" s="2"/>
      <c r="AJ98" s="12">
        <v>500</v>
      </c>
      <c r="AK98" s="10" t="s">
        <v>5</v>
      </c>
      <c r="AL98" s="11" t="s">
        <v>3</v>
      </c>
      <c r="AM98" s="13">
        <f>AM97*60</f>
        <v>20.480519999999999</v>
      </c>
      <c r="AN98" s="10" t="s">
        <v>31</v>
      </c>
    </row>
    <row r="99" spans="2:44" x14ac:dyDescent="0.25">
      <c r="B99" s="2"/>
      <c r="C99" s="2"/>
      <c r="D99" s="2"/>
      <c r="E99" s="2"/>
      <c r="F99" s="2"/>
      <c r="G99" s="2"/>
      <c r="H99" s="6" t="s">
        <v>2</v>
      </c>
      <c r="J99" s="2"/>
      <c r="K99" s="2"/>
      <c r="L99" s="2"/>
      <c r="M99" s="2"/>
      <c r="N99" s="2"/>
      <c r="O99" s="2"/>
      <c r="P99" s="6" t="s">
        <v>2</v>
      </c>
      <c r="R99" s="2"/>
      <c r="S99" s="2"/>
      <c r="T99" s="2"/>
      <c r="U99" s="2"/>
      <c r="V99" s="2"/>
      <c r="W99" s="2"/>
      <c r="X99" s="6" t="s">
        <v>2</v>
      </c>
      <c r="Z99" s="2"/>
      <c r="AA99" s="2"/>
      <c r="AB99" s="2"/>
      <c r="AC99" s="2"/>
      <c r="AD99" s="2"/>
      <c r="AE99" s="2"/>
      <c r="AF99" s="6" t="s">
        <v>2</v>
      </c>
      <c r="AH99" s="2"/>
      <c r="AI99" s="2"/>
      <c r="AJ99" s="2"/>
      <c r="AK99" s="2"/>
      <c r="AL99" s="2"/>
      <c r="AM99" s="2"/>
      <c r="AN99" s="6" t="s">
        <v>2</v>
      </c>
    </row>
    <row r="100" spans="2:44" x14ac:dyDescent="0.25">
      <c r="B100" s="2"/>
      <c r="C100" s="2"/>
      <c r="D100" s="2"/>
      <c r="E100" s="2"/>
      <c r="F100" s="2"/>
      <c r="G100" s="6"/>
      <c r="H100" s="2">
        <f>'Data &amp; ANOVA'!$S$7-F102</f>
        <v>0.22723338694878056</v>
      </c>
      <c r="J100" s="2"/>
      <c r="K100" s="2"/>
      <c r="L100" s="2"/>
      <c r="M100" s="2"/>
      <c r="N100" s="2"/>
      <c r="O100" s="6"/>
      <c r="P100" s="2">
        <f>'Data &amp; ANOVA'!$S$7-N102</f>
        <v>0.22723338694878056</v>
      </c>
      <c r="R100" s="2"/>
      <c r="S100" s="2"/>
      <c r="T100" s="2"/>
      <c r="U100" s="2"/>
      <c r="V100" s="2"/>
      <c r="W100" s="6"/>
      <c r="X100" s="2">
        <f>'Data &amp; ANOVA'!$S$7-V102</f>
        <v>0.22768876447773603</v>
      </c>
      <c r="Z100" s="2"/>
      <c r="AA100" s="2"/>
      <c r="AB100" s="2"/>
      <c r="AC100" s="2"/>
      <c r="AD100" s="2"/>
      <c r="AE100" s="6"/>
      <c r="AF100" s="2">
        <f>'Data &amp; ANOVA'!$S$7-AD102</f>
        <v>0.22768876447773603</v>
      </c>
      <c r="AH100" s="2"/>
      <c r="AI100" s="2"/>
      <c r="AJ100" s="2"/>
      <c r="AK100" s="2"/>
      <c r="AL100" s="2"/>
      <c r="AM100" s="6"/>
      <c r="AN100" s="2">
        <f>'Data &amp; ANOVA'!$S$7-AL102</f>
        <v>0.22768876447773603</v>
      </c>
    </row>
    <row r="101" spans="2:44" x14ac:dyDescent="0.25">
      <c r="B101" s="6" t="s">
        <v>21</v>
      </c>
      <c r="C101" s="6"/>
      <c r="D101" s="2"/>
      <c r="E101" s="7" t="s">
        <v>35</v>
      </c>
      <c r="F101" s="7" t="s">
        <v>6</v>
      </c>
      <c r="G101" s="7" t="s">
        <v>7</v>
      </c>
      <c r="H101" s="7" t="s">
        <v>8</v>
      </c>
      <c r="J101" s="6" t="s">
        <v>21</v>
      </c>
      <c r="K101" s="6"/>
      <c r="L101" s="2"/>
      <c r="M101" s="7" t="s">
        <v>35</v>
      </c>
      <c r="N101" s="7" t="s">
        <v>6</v>
      </c>
      <c r="O101" s="7" t="s">
        <v>7</v>
      </c>
      <c r="P101" s="7" t="s">
        <v>8</v>
      </c>
      <c r="R101" s="6" t="s">
        <v>21</v>
      </c>
      <c r="S101" s="6"/>
      <c r="T101" s="2"/>
      <c r="U101" s="7" t="s">
        <v>35</v>
      </c>
      <c r="V101" s="7" t="s">
        <v>6</v>
      </c>
      <c r="W101" s="7" t="s">
        <v>7</v>
      </c>
      <c r="X101" s="7" t="s">
        <v>8</v>
      </c>
      <c r="Z101" s="6" t="s">
        <v>21</v>
      </c>
      <c r="AA101" s="6"/>
      <c r="AB101" s="2"/>
      <c r="AC101" s="7" t="s">
        <v>35</v>
      </c>
      <c r="AD101" s="7" t="s">
        <v>6</v>
      </c>
      <c r="AE101" s="7" t="s">
        <v>7</v>
      </c>
      <c r="AF101" s="7" t="s">
        <v>8</v>
      </c>
      <c r="AH101" s="6" t="s">
        <v>21</v>
      </c>
      <c r="AI101" s="6"/>
      <c r="AJ101" s="2"/>
      <c r="AK101" s="7" t="s">
        <v>35</v>
      </c>
      <c r="AL101" s="7" t="s">
        <v>6</v>
      </c>
      <c r="AM101" s="7" t="s">
        <v>7</v>
      </c>
      <c r="AN101" s="7" t="s">
        <v>8</v>
      </c>
    </row>
    <row r="102" spans="2:44" x14ac:dyDescent="0.25">
      <c r="B102" s="2">
        <f t="shared" ref="B102:B123" si="25">B24</f>
        <v>0</v>
      </c>
      <c r="C102" s="2"/>
      <c r="D102" s="2"/>
      <c r="E102" s="2">
        <f t="shared" ref="E102:E123" si="26">D24</f>
        <v>0.2</v>
      </c>
      <c r="F102" s="2">
        <f>(E102/100)*'Data &amp; ANOVA'!$S$7</f>
        <v>4.5537752895547206E-4</v>
      </c>
      <c r="G102" s="2">
        <f>'Data &amp; ANOVA'!$S$7-F102</f>
        <v>0.22723338694878056</v>
      </c>
      <c r="H102" s="2">
        <f t="shared" ref="H102:H123" si="27">LN($H$100/G102)</f>
        <v>0</v>
      </c>
      <c r="J102" s="2">
        <f t="shared" ref="J102:J117" si="28">J24</f>
        <v>0</v>
      </c>
      <c r="K102" s="2"/>
      <c r="L102" s="2"/>
      <c r="M102" s="2">
        <f t="shared" ref="M102:M117" si="29">L24</f>
        <v>0.2</v>
      </c>
      <c r="N102" s="2">
        <f>(M102/100)*'Data &amp; ANOVA'!$S$7</f>
        <v>4.5537752895547206E-4</v>
      </c>
      <c r="O102" s="2">
        <f>'Data &amp; ANOVA'!$S$7-N102</f>
        <v>0.22723338694878056</v>
      </c>
      <c r="P102" s="2">
        <f>LN($P$100/O102)</f>
        <v>0</v>
      </c>
      <c r="R102" s="2">
        <f t="shared" ref="R102:R113" si="30">R24</f>
        <v>0</v>
      </c>
      <c r="S102" s="2"/>
      <c r="T102" s="2"/>
      <c r="U102" s="2">
        <f t="shared" ref="U102:U113" si="31">T24</f>
        <v>0</v>
      </c>
      <c r="V102" s="2">
        <f>(U102/100)*'Data &amp; ANOVA'!$S$7</f>
        <v>0</v>
      </c>
      <c r="W102" s="2">
        <f>'Data &amp; ANOVA'!$S$7-V102</f>
        <v>0.22768876447773603</v>
      </c>
      <c r="X102" s="2">
        <f>LN($X$100/W102)</f>
        <v>0</v>
      </c>
      <c r="Z102" s="2">
        <f t="shared" ref="Z102:Z112" si="32">Z24</f>
        <v>0</v>
      </c>
      <c r="AA102" s="2"/>
      <c r="AB102" s="2"/>
      <c r="AC102" s="2">
        <f t="shared" ref="AC102:AC112" si="33">AB24</f>
        <v>0</v>
      </c>
      <c r="AD102" s="2">
        <f>(AC102/100)*'Data &amp; ANOVA'!$S$7</f>
        <v>0</v>
      </c>
      <c r="AE102" s="2">
        <f>'Data &amp; ANOVA'!$S$7-AD102</f>
        <v>0.22768876447773603</v>
      </c>
      <c r="AF102" s="2">
        <f>LN($AF$100/AE102)</f>
        <v>0</v>
      </c>
      <c r="AH102" s="2">
        <f t="shared" ref="AH102:AH111" si="34">AH24</f>
        <v>0</v>
      </c>
      <c r="AI102" s="2"/>
      <c r="AJ102" s="2"/>
      <c r="AK102" s="2">
        <f t="shared" ref="AK102:AK111" si="35">AJ24</f>
        <v>0</v>
      </c>
      <c r="AL102" s="2">
        <f>(AK102/100)*'Data &amp; ANOVA'!$S$7</f>
        <v>0</v>
      </c>
      <c r="AM102" s="2">
        <f>'Data &amp; ANOVA'!$S$7-AL102</f>
        <v>0.22768876447773603</v>
      </c>
      <c r="AN102" s="2">
        <f t="shared" ref="AN102:AN111" si="36">LN($H$100/AM102)</f>
        <v>-2.0020026706730793E-3</v>
      </c>
    </row>
    <row r="103" spans="2:44" x14ac:dyDescent="0.25">
      <c r="B103" s="2">
        <f t="shared" si="25"/>
        <v>1.037037037037037</v>
      </c>
      <c r="C103" s="2"/>
      <c r="D103" s="2"/>
      <c r="E103" s="2">
        <f t="shared" si="26"/>
        <v>0.5</v>
      </c>
      <c r="F103" s="2">
        <f>(E103/100)*'Data &amp; ANOVA'!$S$7</f>
        <v>1.1384438223886802E-3</v>
      </c>
      <c r="G103" s="2">
        <f>'Data &amp; ANOVA'!$S$7-F103</f>
        <v>0.22655032065534736</v>
      </c>
      <c r="H103" s="2">
        <f t="shared" si="27"/>
        <v>3.0105391528712842E-3</v>
      </c>
      <c r="J103" s="2">
        <f t="shared" si="28"/>
        <v>1.0162500000000001</v>
      </c>
      <c r="K103" s="2"/>
      <c r="L103" s="2"/>
      <c r="M103" s="2">
        <f t="shared" si="29"/>
        <v>0.5</v>
      </c>
      <c r="N103" s="2">
        <f>(M103/100)*'Data &amp; ANOVA'!$S$7</f>
        <v>1.1384438223886802E-3</v>
      </c>
      <c r="O103" s="2">
        <f>'Data &amp; ANOVA'!$S$7-N103</f>
        <v>0.22655032065534736</v>
      </c>
      <c r="P103" s="2">
        <f t="shared" ref="P103:P117" si="37">LN($P$100/O103)</f>
        <v>3.0105391528712842E-3</v>
      </c>
      <c r="R103" s="2">
        <f t="shared" si="30"/>
        <v>1.0118750000000003</v>
      </c>
      <c r="S103" s="2"/>
      <c r="T103" s="2"/>
      <c r="U103" s="2">
        <f t="shared" si="31"/>
        <v>2.5</v>
      </c>
      <c r="V103" s="2">
        <f>(U103/100)*'Data &amp; ANOVA'!$S$7</f>
        <v>5.6922191119434008E-3</v>
      </c>
      <c r="W103" s="2">
        <f>'Data &amp; ANOVA'!$S$7-V103</f>
        <v>0.22199654536579264</v>
      </c>
      <c r="X103" s="2">
        <f t="shared" ref="X103:X113" si="38">LN($X$100/W103)</f>
        <v>2.5317807984289786E-2</v>
      </c>
      <c r="Z103" s="2">
        <f t="shared" si="32"/>
        <v>1.0510000000000002</v>
      </c>
      <c r="AA103" s="2"/>
      <c r="AB103" s="2"/>
      <c r="AC103" s="2">
        <f t="shared" si="33"/>
        <v>0.2</v>
      </c>
      <c r="AD103" s="2">
        <f>(AC103/100)*'Data &amp; ANOVA'!$S$7</f>
        <v>4.5537752895547206E-4</v>
      </c>
      <c r="AE103" s="2">
        <f>'Data &amp; ANOVA'!$S$7-AD103</f>
        <v>0.22723338694878056</v>
      </c>
      <c r="AF103" s="2">
        <f t="shared" ref="AF103:AF112" si="39">LN($AF$100/AE103)</f>
        <v>2.0020026706729687E-3</v>
      </c>
      <c r="AH103" s="2">
        <f t="shared" si="34"/>
        <v>1.0122222222222221</v>
      </c>
      <c r="AI103" s="2"/>
      <c r="AJ103" s="2"/>
      <c r="AK103" s="2">
        <f t="shared" si="35"/>
        <v>0.2</v>
      </c>
      <c r="AL103" s="2">
        <f>(AK103/100)*'Data &amp; ANOVA'!$S$7</f>
        <v>4.5537752895547206E-4</v>
      </c>
      <c r="AM103" s="2">
        <f>'Data &amp; ANOVA'!$S$7-AL103</f>
        <v>0.22723338694878056</v>
      </c>
      <c r="AN103" s="2">
        <f t="shared" si="36"/>
        <v>0</v>
      </c>
    </row>
    <row r="104" spans="2:44" x14ac:dyDescent="0.25">
      <c r="B104" s="2">
        <f t="shared" si="25"/>
        <v>2.074074074074074</v>
      </c>
      <c r="C104" s="2"/>
      <c r="D104" s="2"/>
      <c r="E104" s="2">
        <f t="shared" si="26"/>
        <v>0.5</v>
      </c>
      <c r="F104" s="2">
        <f>(E104/100)*'Data &amp; ANOVA'!$S$7</f>
        <v>1.1384438223886802E-3</v>
      </c>
      <c r="G104" s="2">
        <f>'Data &amp; ANOVA'!$S$7-F104</f>
        <v>0.22655032065534736</v>
      </c>
      <c r="H104" s="2">
        <f t="shared" si="27"/>
        <v>3.0105391528712842E-3</v>
      </c>
      <c r="J104" s="2">
        <f t="shared" si="28"/>
        <v>2.0325000000000002</v>
      </c>
      <c r="K104" s="2"/>
      <c r="L104" s="2"/>
      <c r="M104" s="2">
        <f t="shared" si="29"/>
        <v>3.8</v>
      </c>
      <c r="N104" s="2">
        <f>(M104/100)*'Data &amp; ANOVA'!$S$7</f>
        <v>8.6521730501539686E-3</v>
      </c>
      <c r="O104" s="2">
        <f>'Data &amp; ANOVA'!$S$7-N104</f>
        <v>0.21903659142758206</v>
      </c>
      <c r="P104" s="2">
        <f t="shared" si="37"/>
        <v>3.6738825645757596E-2</v>
      </c>
      <c r="R104" s="2">
        <f t="shared" si="30"/>
        <v>2.0237500000000006</v>
      </c>
      <c r="S104" s="2"/>
      <c r="T104" s="2"/>
      <c r="U104" s="2">
        <f t="shared" si="31"/>
        <v>10.7</v>
      </c>
      <c r="V104" s="2">
        <f>(U104/100)*'Data &amp; ANOVA'!$S$7</f>
        <v>2.4362697799117754E-2</v>
      </c>
      <c r="W104" s="2">
        <f>'Data &amp; ANOVA'!$S$7-V104</f>
        <v>0.20332606667861827</v>
      </c>
      <c r="X104" s="2">
        <f t="shared" si="38"/>
        <v>0.11316869810563797</v>
      </c>
      <c r="Z104" s="2">
        <f t="shared" si="32"/>
        <v>2.1020000000000003</v>
      </c>
      <c r="AA104" s="2"/>
      <c r="AB104" s="2"/>
      <c r="AC104" s="2">
        <f t="shared" si="33"/>
        <v>5.8</v>
      </c>
      <c r="AD104" s="2">
        <f>(AC104/100)*'Data &amp; ANOVA'!$S$7</f>
        <v>1.3205948339708689E-2</v>
      </c>
      <c r="AE104" s="2">
        <f>'Data &amp; ANOVA'!$S$7-AD104</f>
        <v>0.21448281613802733</v>
      </c>
      <c r="AF104" s="2">
        <f t="shared" si="39"/>
        <v>5.9750004405773979E-2</v>
      </c>
      <c r="AH104" s="2">
        <f t="shared" si="34"/>
        <v>2.0244444444444443</v>
      </c>
      <c r="AI104" s="2"/>
      <c r="AJ104" s="2"/>
      <c r="AK104" s="2">
        <f t="shared" si="35"/>
        <v>6.6</v>
      </c>
      <c r="AL104" s="2">
        <f>(AK104/100)*'Data &amp; ANOVA'!$S$7</f>
        <v>1.5027458455530579E-2</v>
      </c>
      <c r="AM104" s="2">
        <f>'Data &amp; ANOVA'!$S$7-AL104</f>
        <v>0.21266130602220545</v>
      </c>
      <c r="AN104" s="2">
        <f t="shared" si="36"/>
        <v>6.6276838082621428E-2</v>
      </c>
    </row>
    <row r="105" spans="2:44" x14ac:dyDescent="0.25">
      <c r="B105" s="2">
        <f t="shared" si="25"/>
        <v>3.1111111111111107</v>
      </c>
      <c r="C105" s="2"/>
      <c r="D105" s="2"/>
      <c r="E105" s="2">
        <f t="shared" si="26"/>
        <v>1.5</v>
      </c>
      <c r="F105" s="2">
        <f>(E105/100)*'Data &amp; ANOVA'!$S$7</f>
        <v>3.4153314671660404E-3</v>
      </c>
      <c r="G105" s="2">
        <f>'Data &amp; ANOVA'!$S$7-F105</f>
        <v>0.22427343301056998</v>
      </c>
      <c r="H105" s="2">
        <f t="shared" si="27"/>
        <v>1.311163513937511E-2</v>
      </c>
      <c r="J105" s="2">
        <f t="shared" si="28"/>
        <v>3.0487500000000001</v>
      </c>
      <c r="K105" s="2"/>
      <c r="L105" s="2"/>
      <c r="M105" s="2">
        <f t="shared" si="29"/>
        <v>10.199999999999999</v>
      </c>
      <c r="N105" s="2">
        <f>(M105/100)*'Data &amp; ANOVA'!$S$7</f>
        <v>2.3224253976729073E-2</v>
      </c>
      <c r="O105" s="2">
        <f>'Data &amp; ANOVA'!$S$7-N105</f>
        <v>0.20446451050100695</v>
      </c>
      <c r="P105" s="2">
        <f t="shared" si="37"/>
        <v>0.10558320800926439</v>
      </c>
      <c r="R105" s="20">
        <f t="shared" si="30"/>
        <v>3.0356250000000009</v>
      </c>
      <c r="S105" s="20"/>
      <c r="T105" s="20"/>
      <c r="U105" s="20">
        <f t="shared" si="31"/>
        <v>21.7</v>
      </c>
      <c r="V105" s="20">
        <f>(U105/100)*'Data &amp; ANOVA'!$S$7</f>
        <v>4.9408461891668719E-2</v>
      </c>
      <c r="W105" s="20">
        <f>'Data &amp; ANOVA'!$S$7-V105</f>
        <v>0.17828030258606731</v>
      </c>
      <c r="X105" s="20">
        <f t="shared" si="38"/>
        <v>0.24462258299133399</v>
      </c>
      <c r="Z105" s="2">
        <f t="shared" si="32"/>
        <v>3.1530000000000005</v>
      </c>
      <c r="AA105" s="2"/>
      <c r="AB105" s="2"/>
      <c r="AC105" s="2">
        <f t="shared" si="33"/>
        <v>17.3</v>
      </c>
      <c r="AD105" s="2">
        <f>(AC105/100)*'Data &amp; ANOVA'!$S$7</f>
        <v>3.939015625464834E-2</v>
      </c>
      <c r="AE105" s="2">
        <f>'Data &amp; ANOVA'!$S$7-AD105</f>
        <v>0.18829860822308769</v>
      </c>
      <c r="AF105" s="2">
        <f t="shared" si="39"/>
        <v>0.18995058395844577</v>
      </c>
      <c r="AH105" s="20">
        <f t="shared" si="34"/>
        <v>3.0366666666666662</v>
      </c>
      <c r="AI105" s="20"/>
      <c r="AJ105" s="20"/>
      <c r="AK105" s="20">
        <f t="shared" si="35"/>
        <v>20.2</v>
      </c>
      <c r="AL105" s="20">
        <f>(AK105/100)*'Data &amp; ANOVA'!$S$7</f>
        <v>4.5993130424502676E-2</v>
      </c>
      <c r="AM105" s="20">
        <f>'Data &amp; ANOVA'!$S$7-AL105</f>
        <v>0.18169563405323336</v>
      </c>
      <c r="AN105" s="20">
        <f t="shared" si="36"/>
        <v>0.22364467886165521</v>
      </c>
    </row>
    <row r="106" spans="2:44" x14ac:dyDescent="0.25">
      <c r="B106" s="2">
        <f t="shared" si="25"/>
        <v>4.1481481481481479</v>
      </c>
      <c r="C106" s="2"/>
      <c r="D106" s="2"/>
      <c r="E106" s="2">
        <f t="shared" si="26"/>
        <v>4.8</v>
      </c>
      <c r="F106" s="2">
        <f>(E106/100)*'Data &amp; ANOVA'!$S$7</f>
        <v>1.092906069493133E-2</v>
      </c>
      <c r="G106" s="2">
        <f>'Data &amp; ANOVA'!$S$7-F106</f>
        <v>0.21675970378280471</v>
      </c>
      <c r="H106" s="2">
        <f t="shared" si="27"/>
        <v>4.7188241520098706E-2</v>
      </c>
      <c r="J106" s="2">
        <f t="shared" si="28"/>
        <v>4.0650000000000004</v>
      </c>
      <c r="K106" s="2"/>
      <c r="L106" s="2"/>
      <c r="M106" s="2">
        <f t="shared" si="29"/>
        <v>17.3</v>
      </c>
      <c r="N106" s="2">
        <f>(M106/100)*'Data &amp; ANOVA'!$S$7</f>
        <v>3.939015625464834E-2</v>
      </c>
      <c r="O106" s="2">
        <f>'Data &amp; ANOVA'!$S$7-N106</f>
        <v>0.18829860822308769</v>
      </c>
      <c r="P106" s="2">
        <f t="shared" si="37"/>
        <v>0.18794858128777278</v>
      </c>
      <c r="R106" s="20">
        <f t="shared" si="30"/>
        <v>4.0475000000000012</v>
      </c>
      <c r="S106" s="20"/>
      <c r="T106" s="20"/>
      <c r="U106" s="20">
        <f t="shared" si="31"/>
        <v>35.200000000000003</v>
      </c>
      <c r="V106" s="20">
        <f>(U106/100)*'Data &amp; ANOVA'!$S$7</f>
        <v>8.0146445096163088E-2</v>
      </c>
      <c r="W106" s="20">
        <f>'Data &amp; ANOVA'!$S$7-V106</f>
        <v>0.14754231938157295</v>
      </c>
      <c r="X106" s="20">
        <f t="shared" si="38"/>
        <v>0.43386458262986233</v>
      </c>
      <c r="Z106" s="20">
        <f t="shared" si="32"/>
        <v>4.2040000000000006</v>
      </c>
      <c r="AA106" s="20"/>
      <c r="AB106" s="20"/>
      <c r="AC106" s="20">
        <f t="shared" si="33"/>
        <v>32.700000000000003</v>
      </c>
      <c r="AD106" s="20">
        <f>(AC106/100)*'Data &amp; ANOVA'!$S$7</f>
        <v>7.4454225984219691E-2</v>
      </c>
      <c r="AE106" s="20">
        <f>'Data &amp; ANOVA'!$S$7-AD106</f>
        <v>0.15323453849351634</v>
      </c>
      <c r="AF106" s="20">
        <f t="shared" si="39"/>
        <v>0.39600994933740929</v>
      </c>
      <c r="AH106" s="20">
        <f t="shared" si="34"/>
        <v>4.0488888888888885</v>
      </c>
      <c r="AI106" s="20"/>
      <c r="AJ106" s="20"/>
      <c r="AK106" s="20">
        <f t="shared" si="35"/>
        <v>38.1</v>
      </c>
      <c r="AL106" s="20">
        <f>(AK106/100)*'Data &amp; ANOVA'!$S$7</f>
        <v>8.6749419266017425E-2</v>
      </c>
      <c r="AM106" s="20">
        <f>'Data &amp; ANOVA'!$S$7-AL106</f>
        <v>0.14093934521171861</v>
      </c>
      <c r="AN106" s="20">
        <f t="shared" si="36"/>
        <v>0.47764800362686788</v>
      </c>
    </row>
    <row r="107" spans="2:44" x14ac:dyDescent="0.25">
      <c r="B107" s="2">
        <f t="shared" si="25"/>
        <v>5.1851851851851851</v>
      </c>
      <c r="C107" s="2"/>
      <c r="D107" s="2"/>
      <c r="E107" s="2">
        <f t="shared" si="26"/>
        <v>10.199999999999999</v>
      </c>
      <c r="F107" s="2">
        <f>(E107/100)*'Data &amp; ANOVA'!$S$7</f>
        <v>2.3224253976729073E-2</v>
      </c>
      <c r="G107" s="2">
        <f>'Data &amp; ANOVA'!$S$7-F107</f>
        <v>0.20446451050100695</v>
      </c>
      <c r="H107" s="2">
        <f t="shared" si="27"/>
        <v>0.10558320800926439</v>
      </c>
      <c r="J107" s="20">
        <f t="shared" si="28"/>
        <v>5.0812500000000007</v>
      </c>
      <c r="K107" s="20"/>
      <c r="L107" s="20"/>
      <c r="M107" s="20">
        <f t="shared" si="29"/>
        <v>26.5</v>
      </c>
      <c r="N107" s="20">
        <f>(M107/100)*'Data &amp; ANOVA'!$S$7</f>
        <v>6.0337522586600051E-2</v>
      </c>
      <c r="O107" s="20">
        <f>'Data &amp; ANOVA'!$S$7-N107</f>
        <v>0.16735124189113598</v>
      </c>
      <c r="P107" s="20">
        <f t="shared" si="37"/>
        <v>0.30588277709862732</v>
      </c>
      <c r="R107" s="20">
        <f t="shared" si="30"/>
        <v>5.0593750000000011</v>
      </c>
      <c r="S107" s="20"/>
      <c r="T107" s="20"/>
      <c r="U107" s="20">
        <f t="shared" si="31"/>
        <v>48.3</v>
      </c>
      <c r="V107" s="20">
        <f>(U107/100)*'Data &amp; ANOVA'!$S$7</f>
        <v>0.1099736732427465</v>
      </c>
      <c r="W107" s="20">
        <f>'Data &amp; ANOVA'!$S$7-V107</f>
        <v>0.11771509123498954</v>
      </c>
      <c r="X107" s="20">
        <f t="shared" si="38"/>
        <v>0.65971240447370783</v>
      </c>
      <c r="Z107" s="20">
        <f t="shared" si="32"/>
        <v>5.2550000000000008</v>
      </c>
      <c r="AA107" s="20"/>
      <c r="AB107" s="20"/>
      <c r="AC107" s="20">
        <f t="shared" si="33"/>
        <v>49.1</v>
      </c>
      <c r="AD107" s="20">
        <f>(AC107/100)*'Data &amp; ANOVA'!$S$7</f>
        <v>0.11179518335856839</v>
      </c>
      <c r="AE107" s="20">
        <f>'Data &amp; ANOVA'!$S$7-AD107</f>
        <v>0.11589358111916764</v>
      </c>
      <c r="AF107" s="20">
        <f t="shared" si="39"/>
        <v>0.67530726243161432</v>
      </c>
      <c r="AH107" s="20">
        <f t="shared" si="34"/>
        <v>5.0611111111111109</v>
      </c>
      <c r="AI107" s="20"/>
      <c r="AJ107" s="20"/>
      <c r="AK107" s="20">
        <f t="shared" si="35"/>
        <v>55.7</v>
      </c>
      <c r="AL107" s="20">
        <f>(AK107/100)*'Data &amp; ANOVA'!$S$7</f>
        <v>0.12682264181409897</v>
      </c>
      <c r="AM107" s="20">
        <f>'Data &amp; ANOVA'!$S$7-AL107</f>
        <v>0.10086612266363706</v>
      </c>
      <c r="AN107" s="20">
        <f t="shared" si="36"/>
        <v>0.81218350626632829</v>
      </c>
    </row>
    <row r="108" spans="2:44" x14ac:dyDescent="0.25">
      <c r="B108" s="3">
        <f t="shared" si="25"/>
        <v>6.2222222222222214</v>
      </c>
      <c r="C108" s="3"/>
      <c r="D108" s="3"/>
      <c r="E108" s="3">
        <f t="shared" si="26"/>
        <v>15.8</v>
      </c>
      <c r="F108" s="3">
        <f>(E108/100)*'Data &amp; ANOVA'!$S$7</f>
        <v>3.597482478748229E-2</v>
      </c>
      <c r="G108" s="3">
        <f>'Data &amp; ANOVA'!$S$7-F108</f>
        <v>0.19171393969025374</v>
      </c>
      <c r="H108" s="3">
        <f t="shared" si="27"/>
        <v>0.16997326206913721</v>
      </c>
      <c r="I108" s="25"/>
      <c r="J108" s="20">
        <f t="shared" si="28"/>
        <v>6.0975000000000001</v>
      </c>
      <c r="K108" s="20"/>
      <c r="L108" s="20"/>
      <c r="M108" s="20">
        <f t="shared" si="29"/>
        <v>36.299999999999997</v>
      </c>
      <c r="N108" s="20">
        <f>(M108/100)*'Data &amp; ANOVA'!$S$7</f>
        <v>8.2651021505418171E-2</v>
      </c>
      <c r="O108" s="20">
        <f>'Data &amp; ANOVA'!$S$7-N108</f>
        <v>0.14503774297231786</v>
      </c>
      <c r="P108" s="20">
        <f t="shared" si="37"/>
        <v>0.44898362073930054</v>
      </c>
      <c r="Q108" s="25"/>
      <c r="R108" s="20">
        <f t="shared" si="30"/>
        <v>6.0712500000000018</v>
      </c>
      <c r="S108" s="20"/>
      <c r="T108" s="20"/>
      <c r="U108" s="20">
        <f t="shared" si="31"/>
        <v>61.1</v>
      </c>
      <c r="V108" s="20">
        <f>(U108/100)*'Data &amp; ANOVA'!$S$7</f>
        <v>0.1391178350958967</v>
      </c>
      <c r="W108" s="20">
        <f>'Data &amp; ANOVA'!$S$7-V108</f>
        <v>8.8570929381839331E-2</v>
      </c>
      <c r="X108" s="20">
        <f t="shared" si="38"/>
        <v>0.9441759353636906</v>
      </c>
      <c r="Y108" s="25"/>
      <c r="Z108" s="20">
        <f t="shared" si="32"/>
        <v>6.3060000000000009</v>
      </c>
      <c r="AA108" s="20"/>
      <c r="AB108" s="20"/>
      <c r="AC108" s="20">
        <f t="shared" si="33"/>
        <v>63.6</v>
      </c>
      <c r="AD108" s="20">
        <f>(AC108/100)*'Data &amp; ANOVA'!$S$7</f>
        <v>0.14481005420784013</v>
      </c>
      <c r="AE108" s="20">
        <f>'Data &amp; ANOVA'!$S$7-AD108</f>
        <v>8.2878710269895906E-2</v>
      </c>
      <c r="AF108" s="20">
        <f t="shared" si="39"/>
        <v>1.0106014113453965</v>
      </c>
      <c r="AG108" s="25"/>
      <c r="AH108" s="20">
        <f t="shared" si="34"/>
        <v>6.0733333333333324</v>
      </c>
      <c r="AI108" s="20"/>
      <c r="AJ108" s="20"/>
      <c r="AK108" s="20">
        <f t="shared" si="35"/>
        <v>71.8</v>
      </c>
      <c r="AL108" s="20">
        <f>(AK108/100)*'Data &amp; ANOVA'!$S$7</f>
        <v>0.16348053289501446</v>
      </c>
      <c r="AM108" s="20">
        <f>'Data &amp; ANOVA'!$S$7-AL108</f>
        <v>6.420823158272157E-2</v>
      </c>
      <c r="AN108" s="20">
        <f t="shared" si="36"/>
        <v>1.2638462053733501</v>
      </c>
      <c r="AO108" s="25"/>
      <c r="AP108" s="25"/>
      <c r="AQ108" s="25"/>
      <c r="AR108" s="25"/>
    </row>
    <row r="109" spans="2:44" x14ac:dyDescent="0.25">
      <c r="B109" s="20">
        <f t="shared" si="25"/>
        <v>7.2592592592592586</v>
      </c>
      <c r="C109" s="20"/>
      <c r="D109" s="20"/>
      <c r="E109" s="20">
        <f t="shared" si="26"/>
        <v>22.7</v>
      </c>
      <c r="F109" s="20">
        <f>(E109/100)*'Data &amp; ANOVA'!$S$7</f>
        <v>5.1685349536446074E-2</v>
      </c>
      <c r="G109" s="20">
        <f>'Data &amp; ANOVA'!$S$7-F109</f>
        <v>0.17600341494128996</v>
      </c>
      <c r="H109" s="20">
        <f t="shared" si="27"/>
        <v>0.25547422772404194</v>
      </c>
      <c r="I109" s="25"/>
      <c r="J109" s="20">
        <f t="shared" si="28"/>
        <v>7.1137500000000005</v>
      </c>
      <c r="K109" s="20"/>
      <c r="L109" s="20"/>
      <c r="M109" s="20">
        <f t="shared" si="29"/>
        <v>45.7</v>
      </c>
      <c r="N109" s="20">
        <f>(M109/100)*'Data &amp; ANOVA'!$S$7</f>
        <v>0.10405376536632537</v>
      </c>
      <c r="O109" s="20">
        <f>'Data &amp; ANOVA'!$S$7-N109</f>
        <v>0.12363499911141067</v>
      </c>
      <c r="P109" s="20">
        <f t="shared" si="37"/>
        <v>0.60864395637752855</v>
      </c>
      <c r="Q109" s="25"/>
      <c r="R109" s="20">
        <f t="shared" si="30"/>
        <v>7.0831250000000026</v>
      </c>
      <c r="S109" s="20"/>
      <c r="T109" s="20"/>
      <c r="U109" s="20">
        <f t="shared" si="31"/>
        <v>72.599999999999994</v>
      </c>
      <c r="V109" s="20">
        <f>(U109/100)*'Data &amp; ANOVA'!$S$7</f>
        <v>0.16530204301083634</v>
      </c>
      <c r="W109" s="20">
        <f>'Data &amp; ANOVA'!$S$7-V109</f>
        <v>6.2386721466899692E-2</v>
      </c>
      <c r="X109" s="20">
        <f t="shared" si="38"/>
        <v>1.2946271725940666</v>
      </c>
      <c r="Y109" s="25"/>
      <c r="Z109" s="20">
        <f t="shared" si="32"/>
        <v>7.3570000000000011</v>
      </c>
      <c r="AA109" s="20"/>
      <c r="AB109" s="20"/>
      <c r="AC109" s="20">
        <f t="shared" si="33"/>
        <v>76.900000000000006</v>
      </c>
      <c r="AD109" s="20">
        <f>(AC109/100)*'Data &amp; ANOVA'!$S$7</f>
        <v>0.17509265988337902</v>
      </c>
      <c r="AE109" s="20">
        <f>'Data &amp; ANOVA'!$S$7-AD109</f>
        <v>5.2596104594357013E-2</v>
      </c>
      <c r="AF109" s="20">
        <f t="shared" si="39"/>
        <v>1.4653375684603438</v>
      </c>
      <c r="AG109" s="25"/>
      <c r="AH109" s="3">
        <f t="shared" si="34"/>
        <v>7.0855555555555547</v>
      </c>
      <c r="AI109" s="3"/>
      <c r="AJ109" s="3"/>
      <c r="AK109" s="3">
        <f t="shared" si="35"/>
        <v>85.6</v>
      </c>
      <c r="AL109" s="3">
        <f>(AK109/100)*'Data &amp; ANOVA'!$S$7</f>
        <v>0.19490158239294203</v>
      </c>
      <c r="AM109" s="3">
        <f>'Data &amp; ANOVA'!$S$7-AL109</f>
        <v>3.2787182084794003E-2</v>
      </c>
      <c r="AN109" s="3">
        <f t="shared" si="36"/>
        <v>1.935939976735463</v>
      </c>
      <c r="AO109" s="25"/>
      <c r="AP109" s="25"/>
      <c r="AQ109" s="25"/>
      <c r="AR109" s="25"/>
    </row>
    <row r="110" spans="2:44" x14ac:dyDescent="0.25">
      <c r="B110" s="20">
        <f t="shared" si="25"/>
        <v>8.2962962962962958</v>
      </c>
      <c r="C110" s="20"/>
      <c r="D110" s="20"/>
      <c r="E110" s="20">
        <f t="shared" si="26"/>
        <v>29.6</v>
      </c>
      <c r="F110" s="20">
        <f>(E110/100)*'Data &amp; ANOVA'!$S$7</f>
        <v>6.7395874285409871E-2</v>
      </c>
      <c r="G110" s="20">
        <f>'Data &amp; ANOVA'!$S$7-F110</f>
        <v>0.16029289019232618</v>
      </c>
      <c r="H110" s="20">
        <f t="shared" si="27"/>
        <v>0.34897492015342146</v>
      </c>
      <c r="I110" s="25"/>
      <c r="J110" s="20">
        <f t="shared" si="28"/>
        <v>8.1300000000000008</v>
      </c>
      <c r="K110" s="20"/>
      <c r="L110" s="20"/>
      <c r="M110" s="20">
        <f t="shared" si="29"/>
        <v>54.9</v>
      </c>
      <c r="N110" s="20">
        <f>(M110/100)*'Data &amp; ANOVA'!$S$7</f>
        <v>0.12500113169827706</v>
      </c>
      <c r="O110" s="20">
        <f>'Data &amp; ANOVA'!$S$7-N110</f>
        <v>0.10268763277945897</v>
      </c>
      <c r="P110" s="20">
        <f t="shared" si="37"/>
        <v>0.79428593680878545</v>
      </c>
      <c r="Q110" s="25"/>
      <c r="R110" s="3">
        <f t="shared" si="30"/>
        <v>8.0950000000000024</v>
      </c>
      <c r="S110" s="3"/>
      <c r="T110" s="3"/>
      <c r="U110" s="3">
        <f t="shared" si="31"/>
        <v>82.8</v>
      </c>
      <c r="V110" s="3">
        <f>(U110/100)*'Data &amp; ANOVA'!$S$7</f>
        <v>0.18852629698756543</v>
      </c>
      <c r="W110" s="3">
        <f>'Data &amp; ANOVA'!$S$7-V110</f>
        <v>3.9162467490170605E-2</v>
      </c>
      <c r="X110" s="3">
        <f t="shared" si="38"/>
        <v>1.7602608021686839</v>
      </c>
      <c r="Y110" s="25"/>
      <c r="Z110" s="3">
        <f t="shared" si="32"/>
        <v>8.4080000000000013</v>
      </c>
      <c r="AA110" s="3"/>
      <c r="AB110" s="3"/>
      <c r="AC110" s="3">
        <f t="shared" si="33"/>
        <v>88.4</v>
      </c>
      <c r="AD110" s="3">
        <f>(AC110/100)*'Data &amp; ANOVA'!$S$7</f>
        <v>0.20127686779831866</v>
      </c>
      <c r="AE110" s="3">
        <f>'Data &amp; ANOVA'!$S$7-AD110</f>
        <v>2.6411896679417374E-2</v>
      </c>
      <c r="AF110" s="3">
        <f t="shared" si="39"/>
        <v>2.1541650878757728</v>
      </c>
      <c r="AG110" s="25"/>
      <c r="AH110" s="3">
        <f t="shared" si="34"/>
        <v>8.0977777777777771</v>
      </c>
      <c r="AI110" s="3"/>
      <c r="AJ110" s="3"/>
      <c r="AK110" s="3">
        <f t="shared" si="35"/>
        <v>96.4</v>
      </c>
      <c r="AL110" s="3">
        <f>(AK110/100)*'Data &amp; ANOVA'!$S$7</f>
        <v>0.21949196895653755</v>
      </c>
      <c r="AM110" s="3">
        <f>'Data &amp; ANOVA'!$S$7-AL110</f>
        <v>8.19679552119848E-3</v>
      </c>
      <c r="AN110" s="3">
        <f t="shared" si="36"/>
        <v>3.322234337855356</v>
      </c>
      <c r="AO110" s="25"/>
      <c r="AP110" s="25"/>
      <c r="AQ110" s="25"/>
      <c r="AR110" s="25"/>
    </row>
    <row r="111" spans="2:44" x14ac:dyDescent="0.25">
      <c r="B111" s="20">
        <f t="shared" si="25"/>
        <v>9.3333333333333321</v>
      </c>
      <c r="C111" s="20"/>
      <c r="D111" s="20"/>
      <c r="E111" s="20">
        <f t="shared" si="26"/>
        <v>37.299999999999997</v>
      </c>
      <c r="F111" s="20">
        <f>(E111/100)*'Data &amp; ANOVA'!$S$7</f>
        <v>8.4927909150195546E-2</v>
      </c>
      <c r="G111" s="20">
        <f>'Data &amp; ANOVA'!$S$7-F111</f>
        <v>0.14276085532754049</v>
      </c>
      <c r="H111" s="20">
        <f t="shared" si="27"/>
        <v>0.46480673567854336</v>
      </c>
      <c r="I111" s="25"/>
      <c r="J111" s="20">
        <f t="shared" si="28"/>
        <v>9.1462500000000002</v>
      </c>
      <c r="K111" s="20"/>
      <c r="L111" s="20"/>
      <c r="M111" s="20">
        <f t="shared" si="29"/>
        <v>63.4</v>
      </c>
      <c r="N111" s="20">
        <f>(M111/100)*'Data &amp; ANOVA'!$S$7</f>
        <v>0.14435467667888466</v>
      </c>
      <c r="O111" s="20">
        <f>'Data &amp; ANOVA'!$S$7-N111</f>
        <v>8.3334087798851375E-2</v>
      </c>
      <c r="P111" s="20">
        <f t="shared" si="37"/>
        <v>1.0031199429100979</v>
      </c>
      <c r="Q111" s="25"/>
      <c r="R111" s="3">
        <f t="shared" si="30"/>
        <v>9.1068750000000023</v>
      </c>
      <c r="S111" s="3"/>
      <c r="T111" s="3"/>
      <c r="U111" s="3">
        <f t="shared" si="31"/>
        <v>92</v>
      </c>
      <c r="V111" s="3">
        <f>(U111/100)*'Data &amp; ANOVA'!$S$7</f>
        <v>0.20947366331951717</v>
      </c>
      <c r="W111" s="3">
        <f>'Data &amp; ANOVA'!$S$7-V111</f>
        <v>1.8215101158218866E-2</v>
      </c>
      <c r="X111" s="3">
        <f t="shared" si="38"/>
        <v>2.5257286443082565</v>
      </c>
      <c r="Y111" s="25"/>
      <c r="Z111" s="3">
        <f t="shared" si="32"/>
        <v>9.4590000000000014</v>
      </c>
      <c r="AA111" s="3"/>
      <c r="AB111" s="3"/>
      <c r="AC111" s="3">
        <f t="shared" si="33"/>
        <v>98.2</v>
      </c>
      <c r="AD111" s="3">
        <f>(AC111/100)*'Data &amp; ANOVA'!$S$7</f>
        <v>0.22359036671713678</v>
      </c>
      <c r="AE111" s="3">
        <f>'Data &amp; ANOVA'!$S$7-AD111</f>
        <v>4.0983977605992539E-3</v>
      </c>
      <c r="AF111" s="3">
        <f t="shared" si="39"/>
        <v>4.0173835210859714</v>
      </c>
      <c r="AG111" s="25"/>
      <c r="AH111" s="3">
        <f t="shared" si="34"/>
        <v>9.11</v>
      </c>
      <c r="AI111" s="3"/>
      <c r="AJ111" s="3"/>
      <c r="AK111" s="3">
        <f t="shared" si="35"/>
        <v>100</v>
      </c>
      <c r="AL111" s="3">
        <f>(AK111/100)*'Data &amp; ANOVA'!$S$7</f>
        <v>0.22768876447773603</v>
      </c>
      <c r="AM111" s="3">
        <f>'Data &amp; ANOVA'!$S$7-AL111</f>
        <v>0</v>
      </c>
      <c r="AN111" s="3" t="e">
        <f t="shared" si="36"/>
        <v>#DIV/0!</v>
      </c>
      <c r="AO111" s="25"/>
      <c r="AP111" s="25"/>
      <c r="AQ111" s="25"/>
      <c r="AR111" s="25"/>
    </row>
    <row r="112" spans="2:44" x14ac:dyDescent="0.25">
      <c r="B112" s="20">
        <f t="shared" si="25"/>
        <v>10.37037037037037</v>
      </c>
      <c r="C112" s="20"/>
      <c r="D112" s="20"/>
      <c r="E112" s="20">
        <f t="shared" si="26"/>
        <v>44.5</v>
      </c>
      <c r="F112" s="20">
        <f>(E112/100)*'Data &amp; ANOVA'!$S$7</f>
        <v>0.10132150019259253</v>
      </c>
      <c r="G112" s="20">
        <f>'Data &amp; ANOVA'!$S$7-F112</f>
        <v>0.1263672642851435</v>
      </c>
      <c r="H112" s="20">
        <f t="shared" si="27"/>
        <v>0.58678516256502955</v>
      </c>
      <c r="I112" s="25"/>
      <c r="J112" s="20">
        <f t="shared" si="28"/>
        <v>10.162500000000001</v>
      </c>
      <c r="K112" s="20"/>
      <c r="L112" s="20"/>
      <c r="M112" s="20">
        <f t="shared" si="29"/>
        <v>71.8</v>
      </c>
      <c r="N112" s="20">
        <f>(M112/100)*'Data &amp; ANOVA'!$S$7</f>
        <v>0.16348053289501446</v>
      </c>
      <c r="O112" s="20">
        <f>'Data &amp; ANOVA'!$S$7-N112</f>
        <v>6.420823158272157E-2</v>
      </c>
      <c r="P112" s="20">
        <f t="shared" si="37"/>
        <v>1.2638462053733501</v>
      </c>
      <c r="Q112" s="25"/>
      <c r="R112" s="3">
        <f t="shared" si="30"/>
        <v>10.118750000000002</v>
      </c>
      <c r="S112" s="3"/>
      <c r="T112" s="3"/>
      <c r="U112" s="3">
        <f t="shared" si="31"/>
        <v>99.7</v>
      </c>
      <c r="V112" s="3">
        <f>(U112/100)*'Data &amp; ANOVA'!$S$7</f>
        <v>0.22700569818430283</v>
      </c>
      <c r="W112" s="3">
        <f>'Data &amp; ANOVA'!$S$7-V112</f>
        <v>6.8306629343320435E-4</v>
      </c>
      <c r="X112" s="3">
        <f t="shared" si="38"/>
        <v>5.809142990314033</v>
      </c>
      <c r="Y112" s="25"/>
      <c r="Z112" s="3">
        <f t="shared" si="32"/>
        <v>10.510000000000002</v>
      </c>
      <c r="AA112" s="3"/>
      <c r="AB112" s="3"/>
      <c r="AC112" s="3">
        <f t="shared" si="33"/>
        <v>100</v>
      </c>
      <c r="AD112" s="3">
        <f>(AC112/100)*'Data &amp; ANOVA'!$S$7</f>
        <v>0.22768876447773603</v>
      </c>
      <c r="AE112" s="3">
        <f>'Data &amp; ANOVA'!$S$7-AD112</f>
        <v>0</v>
      </c>
      <c r="AF112" s="3" t="e">
        <f t="shared" si="39"/>
        <v>#DIV/0!</v>
      </c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2:44" x14ac:dyDescent="0.25">
      <c r="B113" s="20">
        <f t="shared" si="25"/>
        <v>11.407407407407407</v>
      </c>
      <c r="C113" s="20"/>
      <c r="D113" s="20"/>
      <c r="E113" s="20">
        <f t="shared" si="26"/>
        <v>51.9</v>
      </c>
      <c r="F113" s="20">
        <f>(E113/100)*'Data &amp; ANOVA'!$S$7</f>
        <v>0.11817046876394501</v>
      </c>
      <c r="G113" s="20">
        <f>'Data &amp; ANOVA'!$S$7-F113</f>
        <v>0.10951829571379103</v>
      </c>
      <c r="H113" s="20">
        <f t="shared" si="27"/>
        <v>0.72988600620570288</v>
      </c>
      <c r="I113" s="25"/>
      <c r="J113" s="20">
        <f t="shared" si="28"/>
        <v>11.178750000000001</v>
      </c>
      <c r="K113" s="20"/>
      <c r="L113" s="20"/>
      <c r="M113" s="20">
        <f t="shared" si="29"/>
        <v>79</v>
      </c>
      <c r="N113" s="20">
        <f>(M113/100)*'Data &amp; ANOVA'!$S$7</f>
        <v>0.17987412393741148</v>
      </c>
      <c r="O113" s="20">
        <f>'Data &amp; ANOVA'!$S$7-N113</f>
        <v>4.7814640540324554E-2</v>
      </c>
      <c r="P113" s="20">
        <f t="shared" si="37"/>
        <v>1.5586457455939955</v>
      </c>
      <c r="Q113" s="25"/>
      <c r="R113" s="3">
        <f t="shared" si="30"/>
        <v>11.130625000000004</v>
      </c>
      <c r="S113" s="3"/>
      <c r="T113" s="3"/>
      <c r="U113" s="3">
        <f t="shared" si="31"/>
        <v>100</v>
      </c>
      <c r="V113" s="3">
        <f>(U113/100)*'Data &amp; ANOVA'!$S$7</f>
        <v>0.22768876447773603</v>
      </c>
      <c r="W113" s="3">
        <f>'Data &amp; ANOVA'!$S$7-V113</f>
        <v>0</v>
      </c>
      <c r="X113" s="3" t="e">
        <f t="shared" si="38"/>
        <v>#DIV/0!</v>
      </c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2:44" x14ac:dyDescent="0.25">
      <c r="B114" s="20">
        <f t="shared" si="25"/>
        <v>12.444444444444443</v>
      </c>
      <c r="C114" s="20"/>
      <c r="D114" s="20"/>
      <c r="E114" s="20">
        <f t="shared" si="26"/>
        <v>58.5</v>
      </c>
      <c r="F114" s="20">
        <f>(E114/100)*'Data &amp; ANOVA'!$S$7</f>
        <v>0.13319792721947557</v>
      </c>
      <c r="G114" s="20">
        <f>'Data &amp; ANOVA'!$S$7-F114</f>
        <v>9.4490837258260463E-2</v>
      </c>
      <c r="H114" s="20">
        <f t="shared" si="27"/>
        <v>0.87747475608076553</v>
      </c>
      <c r="I114" s="25"/>
      <c r="J114" s="3">
        <f t="shared" si="28"/>
        <v>12.195</v>
      </c>
      <c r="K114" s="3"/>
      <c r="L114" s="3"/>
      <c r="M114" s="3">
        <f t="shared" si="29"/>
        <v>85.1</v>
      </c>
      <c r="N114" s="3">
        <f>(M114/100)*'Data &amp; ANOVA'!$S$7</f>
        <v>0.19376313857055336</v>
      </c>
      <c r="O114" s="3">
        <f>'Data &amp; ANOVA'!$S$7-N114</f>
        <v>3.3925625907182677E-2</v>
      </c>
      <c r="P114" s="3">
        <f t="shared" si="37"/>
        <v>1.9018069703660045</v>
      </c>
      <c r="Q114" s="25"/>
      <c r="R114" s="17"/>
      <c r="S114" s="17"/>
      <c r="T114" s="17"/>
      <c r="U114" s="17"/>
      <c r="V114" s="17"/>
      <c r="W114" s="17"/>
      <c r="X114" s="17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2:44" x14ac:dyDescent="0.25">
      <c r="B115" s="20">
        <f t="shared" si="25"/>
        <v>13.481481481481481</v>
      </c>
      <c r="C115" s="20"/>
      <c r="D115" s="20"/>
      <c r="E115" s="20">
        <f t="shared" si="26"/>
        <v>63.9</v>
      </c>
      <c r="F115" s="20">
        <f>(E115/100)*'Data &amp; ANOVA'!$S$7</f>
        <v>0.14549312050127333</v>
      </c>
      <c r="G115" s="20">
        <f>'Data &amp; ANOVA'!$S$7-F115</f>
        <v>8.2195643976462701E-2</v>
      </c>
      <c r="H115" s="20">
        <f t="shared" si="27"/>
        <v>1.0168753179785832</v>
      </c>
      <c r="I115" s="25"/>
      <c r="J115" s="3">
        <f t="shared" si="28"/>
        <v>13.211250000000001</v>
      </c>
      <c r="K115" s="3"/>
      <c r="L115" s="3"/>
      <c r="M115" s="3">
        <f t="shared" si="29"/>
        <v>0</v>
      </c>
      <c r="N115" s="3">
        <f>(M115/100)*'Data &amp; ANOVA'!$S$7</f>
        <v>0</v>
      </c>
      <c r="O115" s="3">
        <f>'Data &amp; ANOVA'!$S$7-N115</f>
        <v>0.22768876447773603</v>
      </c>
      <c r="P115" s="3">
        <f t="shared" si="37"/>
        <v>-2.0020026706730793E-3</v>
      </c>
      <c r="Q115" s="25"/>
      <c r="R115" s="17"/>
      <c r="S115" s="17"/>
      <c r="T115" s="17"/>
      <c r="U115" s="17"/>
      <c r="V115" s="17"/>
      <c r="W115" s="17"/>
      <c r="X115" s="17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2:44" x14ac:dyDescent="0.25">
      <c r="B116" s="20">
        <f t="shared" si="25"/>
        <v>14.518518518518517</v>
      </c>
      <c r="C116" s="20"/>
      <c r="D116" s="20"/>
      <c r="E116" s="20">
        <f t="shared" si="26"/>
        <v>69</v>
      </c>
      <c r="F116" s="20">
        <f>(E116/100)*'Data &amp; ANOVA'!$S$7</f>
        <v>0.15710524748963786</v>
      </c>
      <c r="G116" s="20">
        <f>'Data &amp; ANOVA'!$S$7-F116</f>
        <v>7.0583516988098172E-2</v>
      </c>
      <c r="H116" s="20">
        <f t="shared" si="27"/>
        <v>1.169180978832272</v>
      </c>
      <c r="I116" s="25"/>
      <c r="J116" s="3">
        <f t="shared" si="28"/>
        <v>14.227500000000001</v>
      </c>
      <c r="K116" s="3"/>
      <c r="L116" s="3"/>
      <c r="M116" s="3">
        <f t="shared" si="29"/>
        <v>96.6</v>
      </c>
      <c r="N116" s="3">
        <f>(M116/100)*'Data &amp; ANOVA'!$S$7</f>
        <v>0.21994734648549299</v>
      </c>
      <c r="O116" s="3">
        <f>'Data &amp; ANOVA'!$S$7-N116</f>
        <v>7.7414179922430382E-3</v>
      </c>
      <c r="P116" s="3">
        <f t="shared" si="37"/>
        <v>3.3793927516953008</v>
      </c>
      <c r="Q116" s="25"/>
      <c r="R116" s="17"/>
      <c r="S116" s="17"/>
      <c r="T116" s="17"/>
      <c r="U116" s="17"/>
      <c r="V116" s="17"/>
      <c r="W116" s="17"/>
      <c r="X116" s="17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2:44" x14ac:dyDescent="0.25">
      <c r="B117" s="20">
        <f t="shared" si="25"/>
        <v>15.555555555555555</v>
      </c>
      <c r="C117" s="20"/>
      <c r="D117" s="20"/>
      <c r="E117" s="20">
        <f t="shared" si="26"/>
        <v>74.099999999999994</v>
      </c>
      <c r="F117" s="20">
        <f>(E117/100)*'Data &amp; ANOVA'!$S$7</f>
        <v>0.16871737447800239</v>
      </c>
      <c r="G117" s="20">
        <f>'Data &amp; ANOVA'!$S$7-F117</f>
        <v>5.8971389999733642E-2</v>
      </c>
      <c r="H117" s="20">
        <f t="shared" si="27"/>
        <v>1.3489252146119262</v>
      </c>
      <c r="I117" s="25"/>
      <c r="J117" s="3">
        <f t="shared" si="28"/>
        <v>15.243750000000002</v>
      </c>
      <c r="K117" s="3"/>
      <c r="L117" s="3"/>
      <c r="M117" s="3">
        <f t="shared" si="29"/>
        <v>100</v>
      </c>
      <c r="N117" s="3">
        <f>(M117/100)*'Data &amp; ANOVA'!$S$7</f>
        <v>0.22768876447773603</v>
      </c>
      <c r="O117" s="3">
        <f>'Data &amp; ANOVA'!$S$7-N117</f>
        <v>0</v>
      </c>
      <c r="P117" s="3" t="e">
        <f t="shared" si="37"/>
        <v>#DIV/0!</v>
      </c>
      <c r="Q117" s="25"/>
      <c r="R117" s="17"/>
      <c r="S117" s="17"/>
      <c r="T117" s="17"/>
      <c r="U117" s="17"/>
      <c r="V117" s="17"/>
      <c r="W117" s="17"/>
      <c r="X117" s="17"/>
      <c r="Y117" s="25"/>
      <c r="AG117" s="25"/>
      <c r="AO117" s="25"/>
      <c r="AP117" s="25"/>
      <c r="AQ117" s="25"/>
      <c r="AR117" s="25"/>
    </row>
    <row r="118" spans="2:44" x14ac:dyDescent="0.25">
      <c r="B118" s="20">
        <f t="shared" si="25"/>
        <v>16.592592592592592</v>
      </c>
      <c r="C118" s="20"/>
      <c r="D118" s="20"/>
      <c r="E118" s="20">
        <f t="shared" si="26"/>
        <v>79.2</v>
      </c>
      <c r="F118" s="20">
        <f>(E118/100)*'Data &amp; ANOVA'!$S$7</f>
        <v>0.18032950146636695</v>
      </c>
      <c r="G118" s="20">
        <f>'Data &amp; ANOVA'!$S$7-F118</f>
        <v>4.7359263011369085E-2</v>
      </c>
      <c r="H118" s="20">
        <f t="shared" si="27"/>
        <v>1.5682151966101463</v>
      </c>
      <c r="I118" s="25"/>
      <c r="J118" s="16"/>
      <c r="K118" s="16"/>
      <c r="L118" s="16"/>
      <c r="M118" s="16"/>
      <c r="N118" s="16"/>
      <c r="O118" s="16"/>
      <c r="P118" s="16"/>
      <c r="Q118" s="25"/>
      <c r="R118" s="16"/>
      <c r="S118" s="16"/>
      <c r="T118" s="16"/>
      <c r="U118" s="16"/>
      <c r="V118" s="16"/>
      <c r="W118" s="16"/>
      <c r="X118" s="16"/>
      <c r="Y118" s="25"/>
      <c r="AG118" s="25"/>
      <c r="AO118" s="25"/>
      <c r="AP118" s="25"/>
      <c r="AQ118" s="25"/>
      <c r="AR118" s="25"/>
    </row>
    <row r="119" spans="2:44" x14ac:dyDescent="0.25">
      <c r="B119" s="3">
        <f t="shared" si="25"/>
        <v>17.62962962962963</v>
      </c>
      <c r="C119" s="3"/>
      <c r="D119" s="3"/>
      <c r="E119" s="3">
        <f t="shared" si="26"/>
        <v>83.8</v>
      </c>
      <c r="F119" s="3">
        <f>(E119/100)*'Data &amp; ANOVA'!$S$7</f>
        <v>0.19080318463234278</v>
      </c>
      <c r="G119" s="3">
        <f>'Data &amp; ANOVA'!$S$7-F119</f>
        <v>3.6885579845393257E-2</v>
      </c>
      <c r="H119" s="3">
        <f t="shared" si="27"/>
        <v>1.8181569410790794</v>
      </c>
      <c r="I119" s="25"/>
      <c r="J119" s="16"/>
      <c r="K119" s="16"/>
      <c r="L119" s="16"/>
      <c r="M119" s="16"/>
      <c r="N119" s="16"/>
      <c r="O119" s="16"/>
      <c r="P119" s="16"/>
      <c r="Q119" s="25"/>
      <c r="R119" s="16"/>
      <c r="S119" s="16"/>
      <c r="T119" s="16"/>
      <c r="U119" s="16"/>
      <c r="V119" s="16"/>
      <c r="W119" s="16"/>
      <c r="X119" s="16"/>
      <c r="Y119" s="25"/>
      <c r="AG119" s="25"/>
      <c r="AO119" s="25"/>
      <c r="AP119" s="25"/>
      <c r="AQ119" s="25"/>
      <c r="AR119" s="25"/>
    </row>
    <row r="120" spans="2:44" x14ac:dyDescent="0.25">
      <c r="B120" s="3">
        <f t="shared" si="25"/>
        <v>18.666666666666664</v>
      </c>
      <c r="C120" s="3"/>
      <c r="D120" s="3"/>
      <c r="E120" s="3">
        <f t="shared" si="26"/>
        <v>88.2</v>
      </c>
      <c r="F120" s="3">
        <f>(E120/100)*'Data &amp; ANOVA'!$S$7</f>
        <v>0.20082149026936319</v>
      </c>
      <c r="G120" s="3">
        <f>'Data &amp; ANOVA'!$S$7-F120</f>
        <v>2.6867274208372843E-2</v>
      </c>
      <c r="H120" s="3">
        <f t="shared" si="27"/>
        <v>2.1350686518457995</v>
      </c>
      <c r="I120" s="25"/>
      <c r="J120" s="16"/>
      <c r="K120" s="16"/>
      <c r="L120" s="16"/>
      <c r="M120" s="16"/>
      <c r="N120" s="16"/>
      <c r="O120" s="16"/>
      <c r="P120" s="16"/>
      <c r="Q120" s="25"/>
      <c r="R120" s="16"/>
      <c r="S120" s="16"/>
      <c r="T120" s="16"/>
      <c r="U120" s="16"/>
      <c r="V120" s="16"/>
      <c r="W120" s="16"/>
      <c r="X120" s="16"/>
      <c r="Y120" s="25"/>
      <c r="AG120" s="25"/>
      <c r="AO120" s="25"/>
      <c r="AP120" s="25"/>
      <c r="AQ120" s="25"/>
      <c r="AR120" s="25"/>
    </row>
    <row r="121" spans="2:44" x14ac:dyDescent="0.25">
      <c r="B121" s="3">
        <f t="shared" si="25"/>
        <v>19.703703703703702</v>
      </c>
      <c r="C121" s="3"/>
      <c r="D121" s="3"/>
      <c r="E121" s="3">
        <f t="shared" si="26"/>
        <v>92.5</v>
      </c>
      <c r="F121" s="3">
        <f>(E121/100)*'Data &amp; ANOVA'!$S$7</f>
        <v>0.21061210714190584</v>
      </c>
      <c r="G121" s="3">
        <f>'Data &amp; ANOVA'!$S$7-F121</f>
        <v>1.7076657335830192E-2</v>
      </c>
      <c r="H121" s="3">
        <f t="shared" si="27"/>
        <v>2.5882651627751541</v>
      </c>
      <c r="I121" s="25"/>
      <c r="J121" s="16"/>
      <c r="K121" s="16"/>
      <c r="L121" s="16"/>
      <c r="M121" s="16"/>
      <c r="N121" s="16"/>
      <c r="O121" s="16"/>
      <c r="P121" s="16"/>
      <c r="Q121" s="25"/>
      <c r="R121" s="16"/>
      <c r="S121" s="16"/>
      <c r="T121" s="16"/>
      <c r="U121" s="16"/>
      <c r="V121" s="16"/>
      <c r="W121" s="16"/>
      <c r="X121" s="16"/>
      <c r="Y121" s="25"/>
      <c r="AG121" s="25"/>
      <c r="AO121" s="25"/>
      <c r="AP121" s="25"/>
      <c r="AQ121" s="25"/>
      <c r="AR121" s="25"/>
    </row>
    <row r="122" spans="2:44" x14ac:dyDescent="0.25">
      <c r="B122" s="3">
        <f t="shared" si="25"/>
        <v>20.74074074074074</v>
      </c>
      <c r="C122" s="3"/>
      <c r="D122" s="3"/>
      <c r="E122" s="3">
        <f t="shared" si="26"/>
        <v>96.1</v>
      </c>
      <c r="F122" s="3">
        <f>(E122/100)*'Data &amp; ANOVA'!$S$7</f>
        <v>0.21880890266310432</v>
      </c>
      <c r="G122" s="3">
        <f>'Data &amp; ANOVA'!$S$7-F122</f>
        <v>8.8798618146317121E-3</v>
      </c>
      <c r="H122" s="3">
        <f t="shared" si="27"/>
        <v>3.2421916301818166</v>
      </c>
      <c r="I122" s="25"/>
      <c r="J122" s="16"/>
      <c r="K122" s="16"/>
      <c r="L122" s="16"/>
      <c r="M122" s="16"/>
      <c r="N122" s="16"/>
      <c r="O122" s="16"/>
      <c r="P122" s="16"/>
      <c r="Q122" s="25"/>
      <c r="R122" s="16"/>
      <c r="S122" s="16"/>
      <c r="T122" s="16"/>
      <c r="U122" s="16"/>
      <c r="V122" s="16"/>
      <c r="W122" s="16"/>
      <c r="X122" s="16"/>
      <c r="Y122" s="25"/>
      <c r="AG122" s="25"/>
      <c r="AO122" s="25"/>
      <c r="AP122" s="25"/>
      <c r="AQ122" s="25"/>
      <c r="AR122" s="25"/>
    </row>
    <row r="123" spans="2:44" x14ac:dyDescent="0.25">
      <c r="B123" s="3">
        <f t="shared" si="25"/>
        <v>21.777777777777775</v>
      </c>
      <c r="C123" s="3"/>
      <c r="D123" s="3"/>
      <c r="E123" s="3">
        <f t="shared" si="26"/>
        <v>100</v>
      </c>
      <c r="F123" s="3">
        <f>(E123/100)*'Data &amp; ANOVA'!$S$7</f>
        <v>0.22768876447773603</v>
      </c>
      <c r="G123" s="3">
        <f>'Data &amp; ANOVA'!$S$7-F123</f>
        <v>0</v>
      </c>
      <c r="H123" s="3" t="e">
        <f t="shared" si="27"/>
        <v>#DIV/0!</v>
      </c>
      <c r="I123" s="25"/>
      <c r="J123" s="16"/>
      <c r="K123" s="16"/>
      <c r="L123" s="16"/>
      <c r="M123" s="16"/>
      <c r="N123" s="16"/>
      <c r="O123" s="16"/>
      <c r="P123" s="16"/>
      <c r="Q123" s="25"/>
      <c r="R123" s="16"/>
      <c r="S123" s="16"/>
      <c r="T123" s="16"/>
      <c r="U123" s="16"/>
      <c r="V123" s="16"/>
      <c r="W123" s="16"/>
      <c r="X123" s="16"/>
      <c r="Y123" s="25"/>
      <c r="AG123" s="25"/>
      <c r="AO123" s="25"/>
      <c r="AP123" s="25"/>
      <c r="AQ123" s="25"/>
      <c r="AR123" s="25"/>
    </row>
    <row r="124" spans="2:44" x14ac:dyDescent="0.25">
      <c r="I124" s="25"/>
      <c r="J124" s="16"/>
      <c r="K124" s="16"/>
      <c r="L124" s="16"/>
      <c r="M124" s="16"/>
      <c r="N124" s="16"/>
      <c r="O124" s="16"/>
      <c r="P124" s="16"/>
      <c r="Q124" s="25"/>
      <c r="R124" s="16"/>
      <c r="S124" s="16"/>
      <c r="T124" s="16"/>
      <c r="U124" s="16"/>
      <c r="V124" s="16"/>
      <c r="W124" s="16"/>
      <c r="X124" s="16"/>
      <c r="Y124" s="25"/>
      <c r="AG124" s="25"/>
      <c r="AO124" s="25"/>
      <c r="AP124" s="25"/>
      <c r="AQ124" s="25"/>
      <c r="AR124" s="25"/>
    </row>
    <row r="125" spans="2:44" x14ac:dyDescent="0.25">
      <c r="I125" s="25"/>
      <c r="J125" s="16"/>
      <c r="K125" s="16"/>
      <c r="L125" s="16"/>
      <c r="M125" s="16"/>
      <c r="N125" s="16"/>
      <c r="O125" s="16"/>
      <c r="P125" s="16"/>
      <c r="Q125" s="25"/>
      <c r="R125" s="16"/>
      <c r="S125" s="16"/>
      <c r="T125" s="16"/>
      <c r="U125" s="16"/>
      <c r="V125" s="16"/>
      <c r="W125" s="16"/>
      <c r="X125" s="16"/>
      <c r="Y125" s="25"/>
      <c r="AG125" s="25"/>
      <c r="AO125" s="25"/>
      <c r="AP125" s="25"/>
      <c r="AQ125" s="25"/>
      <c r="AR125" s="25"/>
    </row>
    <row r="126" spans="2:44" x14ac:dyDescent="0.25">
      <c r="I126" s="25"/>
      <c r="Q126" s="25"/>
      <c r="R126" s="16"/>
      <c r="S126" s="16"/>
      <c r="T126" s="16"/>
      <c r="U126" s="16"/>
      <c r="V126" s="16"/>
      <c r="W126" s="16"/>
      <c r="X126" s="16"/>
      <c r="Y126" s="25"/>
      <c r="AG126" s="25"/>
      <c r="AO126" s="25"/>
      <c r="AP126" s="25"/>
      <c r="AQ126" s="25"/>
      <c r="AR126" s="25"/>
    </row>
    <row r="127" spans="2:44" x14ac:dyDescent="0.25">
      <c r="I127" s="25"/>
      <c r="Q127" s="25"/>
      <c r="Y127" s="25"/>
      <c r="AG127" s="25"/>
      <c r="AO127" s="25"/>
      <c r="AP127" s="25"/>
      <c r="AQ127" s="25"/>
      <c r="AR127" s="25"/>
    </row>
    <row r="128" spans="2:44" x14ac:dyDescent="0.25">
      <c r="I128" s="25"/>
      <c r="Q128" s="25"/>
      <c r="Y128" s="25"/>
      <c r="AG128" s="25"/>
      <c r="AO128" s="25"/>
      <c r="AP128" s="25"/>
      <c r="AQ128" s="25"/>
      <c r="AR128" s="25"/>
    </row>
    <row r="129" spans="9:44" x14ac:dyDescent="0.25">
      <c r="I129" s="25"/>
      <c r="Q129" s="25"/>
      <c r="Y129" s="25"/>
      <c r="AG129" s="25"/>
      <c r="AO129" s="25"/>
      <c r="AP129" s="25"/>
      <c r="AQ129" s="25"/>
      <c r="AR129" s="25"/>
    </row>
    <row r="130" spans="9:44" x14ac:dyDescent="0.25">
      <c r="I130" s="25"/>
      <c r="Q130" s="25"/>
      <c r="Y130" s="25"/>
      <c r="AG130" s="25"/>
      <c r="AO130" s="25"/>
      <c r="AP130" s="25"/>
      <c r="AQ130" s="25"/>
      <c r="AR130" s="25"/>
    </row>
    <row r="131" spans="9:44" x14ac:dyDescent="0.25">
      <c r="I131" s="25"/>
      <c r="Q131" s="25"/>
      <c r="Y131" s="25"/>
      <c r="AG131" s="25"/>
      <c r="AO131" s="25"/>
      <c r="AP131" s="25"/>
      <c r="AQ131" s="25"/>
      <c r="AR131" s="25"/>
    </row>
  </sheetData>
  <mergeCells count="12">
    <mergeCell ref="B96:H96"/>
    <mergeCell ref="J96:P96"/>
    <mergeCell ref="R96:X96"/>
    <mergeCell ref="Z96:AF96"/>
    <mergeCell ref="AH96:AN96"/>
    <mergeCell ref="B1:AN1"/>
    <mergeCell ref="B47:AN47"/>
    <mergeCell ref="B48:H48"/>
    <mergeCell ref="J48:P48"/>
    <mergeCell ref="R48:X48"/>
    <mergeCell ref="Z48:AF48"/>
    <mergeCell ref="AH48:AN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&amp; ANOVA</vt:lpstr>
      <vt:lpstr>Scilab</vt:lpstr>
      <vt:lpstr>2L-0.2Lmin</vt:lpstr>
      <vt:lpstr>2L-0.3Lmin</vt:lpstr>
      <vt:lpstr>2L-0.4Lmin</vt:lpstr>
      <vt:lpstr>2L-0.5Lmin</vt:lpstr>
      <vt:lpstr>3L-0.2Lmin</vt:lpstr>
      <vt:lpstr>3L-0.3Lmin</vt:lpstr>
      <vt:lpstr>3L-0.4Lmin</vt:lpstr>
      <vt:lpstr>3L-0.5Lmin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Wesley</cp:lastModifiedBy>
  <dcterms:created xsi:type="dcterms:W3CDTF">2016-10-29T18:10:16Z</dcterms:created>
  <dcterms:modified xsi:type="dcterms:W3CDTF">2016-11-05T09:33:36Z</dcterms:modified>
</cp:coreProperties>
</file>