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2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tcloud.sharepoint.com/sites/CeBERBioproducts-2019_Sumbo-Oluwatosin_probiotics-freeze-drying/Shared Documents/2019_Sumbo-Oluwatosin_probiotics-freeze-drying/Sumbo Msc/Experimental data/Data files/"/>
    </mc:Choice>
  </mc:AlternateContent>
  <xr:revisionPtr revIDLastSave="75" documentId="101_{D5AD6FCF-6E13-4D0A-9354-33795705AE71}" xr6:coauthVersionLast="47" xr6:coauthVersionMax="47" xr10:uidLastSave="{4F78F8EE-5F58-0D4C-99C9-7A275C15632D}"/>
  <bookViews>
    <workbookView xWindow="0" yWindow="0" windowWidth="28800" windowHeight="18000" activeTab="4" xr2:uid="{1736AFD5-23F9-744E-BFCB-EEF88FA74284}"/>
  </bookViews>
  <sheets>
    <sheet name="Metadata" sheetId="6" r:id="rId1"/>
    <sheet name="Glucose" sheetId="2" r:id="rId2"/>
    <sheet name="Inulin" sheetId="3" r:id="rId3"/>
    <sheet name="Maltodextrin" sheetId="4" r:id="rId4"/>
    <sheet name="Sucrose" sheetId="5" r:id="rId5"/>
  </sheets>
  <definedNames>
    <definedName name="solver_adj" localSheetId="1" hidden="1">Glucose!$U$80:$U$81</definedName>
    <definedName name="solver_adj" localSheetId="2" hidden="1">Inulin!$AL$53:$AL$55</definedName>
    <definedName name="solver_adj" localSheetId="3" hidden="1">Maltodextrin!$AG$77:$AG$79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ng" localSheetId="1" hidden="1">1</definedName>
    <definedName name="solver_eng" localSheetId="2" hidden="1">1</definedName>
    <definedName name="solver_eng" localSheetId="3" hidden="1">1</definedName>
    <definedName name="solver_est" localSheetId="1" hidden="1">1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wt" localSheetId="1" hidden="1">1</definedName>
    <definedName name="solver_opt" localSheetId="1" hidden="1">Glucose!#REF!</definedName>
    <definedName name="solver_opt" localSheetId="2" hidden="1">Inulin!$AN$53</definedName>
    <definedName name="solver_opt" localSheetId="3" hidden="1">Maltodextrin!$AI$77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lx" localSheetId="1" hidden="1">2</definedName>
    <definedName name="solver_rlx" localSheetId="2" hidden="1">2</definedName>
    <definedName name="solver_rlx" localSheetId="3" hidden="1">1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scl" localSheetId="1" hidden="1">1</definedName>
    <definedName name="solver_scl" localSheetId="2" hidden="1">1</definedName>
    <definedName name="solver_scl" localSheetId="3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er" localSheetId="1" hidden="1">2</definedName>
    <definedName name="solver_ver" localSheetId="2" hidden="1">2</definedName>
    <definedName name="solver_ver" localSheetId="3" hidden="1">2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7" i="5" l="1"/>
  <c r="I46" i="5"/>
  <c r="I103" i="3"/>
  <c r="I86" i="3"/>
  <c r="I70" i="3"/>
  <c r="I42" i="3"/>
  <c r="BE6" i="3"/>
  <c r="BD6" i="3"/>
  <c r="AO6" i="3"/>
  <c r="Y6" i="3"/>
  <c r="AB6" i="3"/>
  <c r="I6" i="3"/>
  <c r="I104" i="3"/>
  <c r="J104" i="3"/>
  <c r="J103" i="3"/>
  <c r="I102" i="3"/>
  <c r="J102" i="3"/>
  <c r="I101" i="3"/>
  <c r="J101" i="3"/>
  <c r="I100" i="3"/>
  <c r="J100" i="3"/>
  <c r="I99" i="3"/>
  <c r="J99" i="3"/>
  <c r="I98" i="3"/>
  <c r="J98" i="3"/>
  <c r="I97" i="3"/>
  <c r="J97" i="3"/>
  <c r="I96" i="3"/>
  <c r="J96" i="3"/>
  <c r="I95" i="3"/>
  <c r="J95" i="3"/>
  <c r="I94" i="3"/>
  <c r="J94" i="3"/>
  <c r="I93" i="3"/>
  <c r="J93" i="3"/>
  <c r="I87" i="3"/>
  <c r="J87" i="3"/>
  <c r="J86" i="3"/>
  <c r="I85" i="3"/>
  <c r="J85" i="3"/>
  <c r="I84" i="3"/>
  <c r="J84" i="3"/>
  <c r="I83" i="3"/>
  <c r="J83" i="3"/>
  <c r="I82" i="3"/>
  <c r="J82" i="3"/>
  <c r="I81" i="3"/>
  <c r="J81" i="3"/>
  <c r="I80" i="3"/>
  <c r="J80" i="3"/>
  <c r="I79" i="3"/>
  <c r="J79" i="3"/>
  <c r="I78" i="3"/>
  <c r="J78" i="3"/>
  <c r="I77" i="3"/>
  <c r="J77" i="3"/>
  <c r="I76" i="3"/>
  <c r="J76" i="3"/>
  <c r="J70" i="3"/>
  <c r="I69" i="3"/>
  <c r="J69" i="3"/>
  <c r="I68" i="3"/>
  <c r="J68" i="3"/>
  <c r="I67" i="3"/>
  <c r="J67" i="3"/>
  <c r="I66" i="3"/>
  <c r="J66" i="3"/>
  <c r="I65" i="3"/>
  <c r="J65" i="3"/>
  <c r="I64" i="3"/>
  <c r="J64" i="3"/>
  <c r="I63" i="3"/>
  <c r="J63" i="3"/>
  <c r="I62" i="3"/>
  <c r="J62" i="3"/>
  <c r="I61" i="3"/>
  <c r="J61" i="3"/>
  <c r="I60" i="3"/>
  <c r="J60" i="3"/>
  <c r="I59" i="3"/>
  <c r="J59" i="3"/>
  <c r="I53" i="3"/>
  <c r="J53" i="3"/>
  <c r="I52" i="3"/>
  <c r="J52" i="3"/>
  <c r="I51" i="3"/>
  <c r="J51" i="3"/>
  <c r="I50" i="3"/>
  <c r="J50" i="3"/>
  <c r="I49" i="3"/>
  <c r="J49" i="3"/>
  <c r="I48" i="3"/>
  <c r="J48" i="3"/>
  <c r="I47" i="3"/>
  <c r="J47" i="3"/>
  <c r="I46" i="3"/>
  <c r="J46" i="3"/>
  <c r="I45" i="3"/>
  <c r="J45" i="3"/>
  <c r="I44" i="3"/>
  <c r="J44" i="3"/>
  <c r="I43" i="3"/>
  <c r="J43" i="3"/>
  <c r="J42" i="3"/>
  <c r="BE17" i="3"/>
  <c r="BF17" i="3"/>
  <c r="BE16" i="3"/>
  <c r="BF16" i="3"/>
  <c r="BE15" i="3"/>
  <c r="BF15" i="3"/>
  <c r="BE14" i="3"/>
  <c r="BF14" i="3"/>
  <c r="BE13" i="3"/>
  <c r="BF13" i="3"/>
  <c r="BE12" i="3"/>
  <c r="BF12" i="3"/>
  <c r="BE11" i="3"/>
  <c r="BF11" i="3"/>
  <c r="BE10" i="3"/>
  <c r="BF10" i="3"/>
  <c r="BE9" i="3"/>
  <c r="BF9" i="3"/>
  <c r="BE8" i="3"/>
  <c r="BF8" i="3"/>
  <c r="BE7" i="3"/>
  <c r="BF7" i="3"/>
  <c r="BF6" i="3"/>
  <c r="AO17" i="3"/>
  <c r="AP17" i="3"/>
  <c r="AO16" i="3"/>
  <c r="AP16" i="3"/>
  <c r="AO15" i="3"/>
  <c r="AP15" i="3"/>
  <c r="AO14" i="3"/>
  <c r="AP14" i="3"/>
  <c r="AO13" i="3"/>
  <c r="AP13" i="3"/>
  <c r="AO12" i="3"/>
  <c r="AP12" i="3"/>
  <c r="AO11" i="3"/>
  <c r="AP11" i="3"/>
  <c r="AO10" i="3"/>
  <c r="AP10" i="3"/>
  <c r="AO9" i="3"/>
  <c r="AP9" i="3"/>
  <c r="AO8" i="3"/>
  <c r="AP8" i="3"/>
  <c r="AO7" i="3"/>
  <c r="AP7" i="3"/>
  <c r="AP6" i="3"/>
  <c r="Y17" i="3"/>
  <c r="Z17" i="3"/>
  <c r="Y16" i="3"/>
  <c r="Z16" i="3"/>
  <c r="Y15" i="3"/>
  <c r="Z15" i="3"/>
  <c r="Y14" i="3"/>
  <c r="Z14" i="3"/>
  <c r="Y13" i="3"/>
  <c r="Z13" i="3"/>
  <c r="Y12" i="3"/>
  <c r="Z12" i="3"/>
  <c r="Y11" i="3"/>
  <c r="Z11" i="3"/>
  <c r="Y10" i="3"/>
  <c r="Z10" i="3"/>
  <c r="Y9" i="3"/>
  <c r="Z9" i="3"/>
  <c r="Y8" i="3"/>
  <c r="Z8" i="3"/>
  <c r="Y7" i="3"/>
  <c r="Z7" i="3"/>
  <c r="Z6" i="3"/>
  <c r="I17" i="3"/>
  <c r="J17" i="3"/>
  <c r="I16" i="3"/>
  <c r="J16" i="3"/>
  <c r="I15" i="3"/>
  <c r="J15" i="3"/>
  <c r="I14" i="3"/>
  <c r="J14" i="3"/>
  <c r="I13" i="3"/>
  <c r="J13" i="3"/>
  <c r="I12" i="3"/>
  <c r="J12" i="3"/>
  <c r="I11" i="3"/>
  <c r="J11" i="3"/>
  <c r="I10" i="3"/>
  <c r="J10" i="3"/>
  <c r="I9" i="3"/>
  <c r="J9" i="3"/>
  <c r="I8" i="3"/>
  <c r="J8" i="3"/>
  <c r="I7" i="3"/>
  <c r="J7" i="3"/>
  <c r="J6" i="3"/>
  <c r="I108" i="4"/>
  <c r="J108" i="4"/>
  <c r="I107" i="4"/>
  <c r="J107" i="4"/>
  <c r="I106" i="4"/>
  <c r="J106" i="4"/>
  <c r="I105" i="4"/>
  <c r="J105" i="4"/>
  <c r="I104" i="4"/>
  <c r="J104" i="4"/>
  <c r="I103" i="4"/>
  <c r="J103" i="4"/>
  <c r="I102" i="4"/>
  <c r="J102" i="4"/>
  <c r="I101" i="4"/>
  <c r="J101" i="4"/>
  <c r="I100" i="4"/>
  <c r="J100" i="4"/>
  <c r="I99" i="4"/>
  <c r="J99" i="4"/>
  <c r="I98" i="4"/>
  <c r="J98" i="4"/>
  <c r="I97" i="4"/>
  <c r="J97" i="4"/>
  <c r="I91" i="4"/>
  <c r="J91" i="4"/>
  <c r="I90" i="4"/>
  <c r="J90" i="4"/>
  <c r="I89" i="4"/>
  <c r="J89" i="4"/>
  <c r="I88" i="4"/>
  <c r="J88" i="4"/>
  <c r="I87" i="4"/>
  <c r="J87" i="4"/>
  <c r="I86" i="4"/>
  <c r="J86" i="4"/>
  <c r="I85" i="4"/>
  <c r="J85" i="4"/>
  <c r="I84" i="4"/>
  <c r="J84" i="4"/>
  <c r="I83" i="4"/>
  <c r="J83" i="4"/>
  <c r="I82" i="4"/>
  <c r="J82" i="4"/>
  <c r="I81" i="4"/>
  <c r="J81" i="4"/>
  <c r="I80" i="4"/>
  <c r="J80" i="4"/>
  <c r="I74" i="4"/>
  <c r="J74" i="4"/>
  <c r="I73" i="4"/>
  <c r="J73" i="4"/>
  <c r="I72" i="4"/>
  <c r="J72" i="4"/>
  <c r="I71" i="4"/>
  <c r="J71" i="4"/>
  <c r="I70" i="4"/>
  <c r="J70" i="4"/>
  <c r="I69" i="4"/>
  <c r="J69" i="4"/>
  <c r="I68" i="4"/>
  <c r="J68" i="4"/>
  <c r="I67" i="4"/>
  <c r="J67" i="4"/>
  <c r="I66" i="4"/>
  <c r="J66" i="4"/>
  <c r="I65" i="4"/>
  <c r="J65" i="4"/>
  <c r="I64" i="4"/>
  <c r="J64" i="4"/>
  <c r="I63" i="4"/>
  <c r="J63" i="4"/>
  <c r="I57" i="4"/>
  <c r="J57" i="4"/>
  <c r="I56" i="4"/>
  <c r="J56" i="4"/>
  <c r="I55" i="4"/>
  <c r="J55" i="4"/>
  <c r="I54" i="4"/>
  <c r="J54" i="4"/>
  <c r="I53" i="4"/>
  <c r="J53" i="4"/>
  <c r="I52" i="4"/>
  <c r="J52" i="4"/>
  <c r="I51" i="4"/>
  <c r="J51" i="4"/>
  <c r="I50" i="4"/>
  <c r="J50" i="4"/>
  <c r="I49" i="4"/>
  <c r="J49" i="4"/>
  <c r="I48" i="4"/>
  <c r="J48" i="4"/>
  <c r="I47" i="4"/>
  <c r="J47" i="4"/>
  <c r="I46" i="4"/>
  <c r="J46" i="4"/>
  <c r="BE17" i="4"/>
  <c r="BF17" i="4"/>
  <c r="BE16" i="4"/>
  <c r="BF16" i="4"/>
  <c r="BE15" i="4"/>
  <c r="BF15" i="4"/>
  <c r="BE14" i="4"/>
  <c r="BF14" i="4"/>
  <c r="BE13" i="4"/>
  <c r="BF13" i="4"/>
  <c r="BE12" i="4"/>
  <c r="BF12" i="4"/>
  <c r="BE11" i="4"/>
  <c r="BF11" i="4"/>
  <c r="BE10" i="4"/>
  <c r="BF10" i="4"/>
  <c r="BE9" i="4"/>
  <c r="BF9" i="4"/>
  <c r="BE8" i="4"/>
  <c r="BF8" i="4"/>
  <c r="BE7" i="4"/>
  <c r="BF7" i="4"/>
  <c r="BE6" i="4"/>
  <c r="BF6" i="4"/>
  <c r="AO17" i="4"/>
  <c r="AP17" i="4"/>
  <c r="AO16" i="4"/>
  <c r="AP16" i="4"/>
  <c r="AO15" i="4"/>
  <c r="AP15" i="4"/>
  <c r="AO14" i="4"/>
  <c r="AP14" i="4"/>
  <c r="AO13" i="4"/>
  <c r="AP13" i="4"/>
  <c r="AO12" i="4"/>
  <c r="AP12" i="4"/>
  <c r="AO11" i="4"/>
  <c r="AP11" i="4"/>
  <c r="AO10" i="4"/>
  <c r="AP10" i="4"/>
  <c r="AO9" i="4"/>
  <c r="AP9" i="4"/>
  <c r="AO8" i="4"/>
  <c r="AP8" i="4"/>
  <c r="AO7" i="4"/>
  <c r="AP7" i="4"/>
  <c r="AO6" i="4"/>
  <c r="AP6" i="4"/>
  <c r="Y17" i="4"/>
  <c r="Z17" i="4"/>
  <c r="Y16" i="4"/>
  <c r="Z16" i="4"/>
  <c r="Y15" i="4"/>
  <c r="Z15" i="4"/>
  <c r="Y14" i="4"/>
  <c r="Z14" i="4"/>
  <c r="Y13" i="4"/>
  <c r="Z13" i="4"/>
  <c r="Y12" i="4"/>
  <c r="Z12" i="4"/>
  <c r="Y11" i="4"/>
  <c r="Z11" i="4"/>
  <c r="Y10" i="4"/>
  <c r="Z10" i="4"/>
  <c r="Y9" i="4"/>
  <c r="Z9" i="4"/>
  <c r="Y8" i="4"/>
  <c r="Z8" i="4"/>
  <c r="Y7" i="4"/>
  <c r="Z7" i="4"/>
  <c r="Y6" i="4"/>
  <c r="Z6" i="4"/>
  <c r="I17" i="4"/>
  <c r="J17" i="4"/>
  <c r="I16" i="4"/>
  <c r="J16" i="4"/>
  <c r="I15" i="4"/>
  <c r="J15" i="4"/>
  <c r="I14" i="4"/>
  <c r="J14" i="4"/>
  <c r="I13" i="4"/>
  <c r="J13" i="4"/>
  <c r="I12" i="4"/>
  <c r="J12" i="4"/>
  <c r="I11" i="4"/>
  <c r="J11" i="4"/>
  <c r="I10" i="4"/>
  <c r="J10" i="4"/>
  <c r="I9" i="4"/>
  <c r="J9" i="4"/>
  <c r="I8" i="4"/>
  <c r="J8" i="4"/>
  <c r="I7" i="4"/>
  <c r="J7" i="4"/>
  <c r="I6" i="4"/>
  <c r="J6" i="4"/>
  <c r="I108" i="5"/>
  <c r="J108" i="5"/>
  <c r="I107" i="5"/>
  <c r="J107" i="5"/>
  <c r="I106" i="5"/>
  <c r="J106" i="5"/>
  <c r="I105" i="5"/>
  <c r="J105" i="5"/>
  <c r="I104" i="5"/>
  <c r="J104" i="5"/>
  <c r="I103" i="5"/>
  <c r="J103" i="5"/>
  <c r="I102" i="5"/>
  <c r="J102" i="5"/>
  <c r="I101" i="5"/>
  <c r="J101" i="5"/>
  <c r="I100" i="5"/>
  <c r="J100" i="5"/>
  <c r="I99" i="5"/>
  <c r="J99" i="5"/>
  <c r="I98" i="5"/>
  <c r="J98" i="5"/>
  <c r="I97" i="5"/>
  <c r="J97" i="5"/>
  <c r="I91" i="5"/>
  <c r="J91" i="5"/>
  <c r="I90" i="5"/>
  <c r="J90" i="5"/>
  <c r="I89" i="5"/>
  <c r="J89" i="5"/>
  <c r="I88" i="5"/>
  <c r="J88" i="5"/>
  <c r="I87" i="5"/>
  <c r="J87" i="5"/>
  <c r="I86" i="5"/>
  <c r="J86" i="5"/>
  <c r="I85" i="5"/>
  <c r="J85" i="5"/>
  <c r="I84" i="5"/>
  <c r="J84" i="5"/>
  <c r="I83" i="5"/>
  <c r="J83" i="5"/>
  <c r="I82" i="5"/>
  <c r="J82" i="5"/>
  <c r="I81" i="5"/>
  <c r="J81" i="5"/>
  <c r="I80" i="5"/>
  <c r="J80" i="5"/>
  <c r="I74" i="5"/>
  <c r="J74" i="5"/>
  <c r="I73" i="5"/>
  <c r="J73" i="5"/>
  <c r="I72" i="5"/>
  <c r="J72" i="5"/>
  <c r="I71" i="5"/>
  <c r="J71" i="5"/>
  <c r="I70" i="5"/>
  <c r="J70" i="5"/>
  <c r="I69" i="5"/>
  <c r="J69" i="5"/>
  <c r="I68" i="5"/>
  <c r="J68" i="5"/>
  <c r="I67" i="5"/>
  <c r="J67" i="5"/>
  <c r="I66" i="5"/>
  <c r="J66" i="5"/>
  <c r="I65" i="5"/>
  <c r="J65" i="5"/>
  <c r="I64" i="5"/>
  <c r="J64" i="5"/>
  <c r="I63" i="5"/>
  <c r="J63" i="5"/>
  <c r="J57" i="5"/>
  <c r="I56" i="5"/>
  <c r="J56" i="5"/>
  <c r="I55" i="5"/>
  <c r="J55" i="5"/>
  <c r="I54" i="5"/>
  <c r="J54" i="5"/>
  <c r="I53" i="5"/>
  <c r="J53" i="5"/>
  <c r="I52" i="5"/>
  <c r="J52" i="5"/>
  <c r="I51" i="5"/>
  <c r="J51" i="5"/>
  <c r="I50" i="5"/>
  <c r="J50" i="5"/>
  <c r="I49" i="5"/>
  <c r="J49" i="5"/>
  <c r="I48" i="5"/>
  <c r="J48" i="5"/>
  <c r="I47" i="5"/>
  <c r="J47" i="5"/>
  <c r="J46" i="5"/>
  <c r="BE17" i="5"/>
  <c r="BF17" i="5"/>
  <c r="BE16" i="5"/>
  <c r="BF16" i="5"/>
  <c r="BE15" i="5"/>
  <c r="BF15" i="5"/>
  <c r="BE14" i="5"/>
  <c r="BF14" i="5"/>
  <c r="BE13" i="5"/>
  <c r="BF13" i="5"/>
  <c r="BE12" i="5"/>
  <c r="BF12" i="5"/>
  <c r="BE11" i="5"/>
  <c r="BF11" i="5"/>
  <c r="BE10" i="5"/>
  <c r="BF10" i="5"/>
  <c r="BE9" i="5"/>
  <c r="BF9" i="5"/>
  <c r="BE8" i="5"/>
  <c r="BF8" i="5"/>
  <c r="BE7" i="5"/>
  <c r="BF7" i="5"/>
  <c r="BE6" i="5"/>
  <c r="BF6" i="5"/>
  <c r="AO17" i="5"/>
  <c r="AP17" i="5"/>
  <c r="AO16" i="5"/>
  <c r="AP16" i="5"/>
  <c r="AO15" i="5"/>
  <c r="AP15" i="5"/>
  <c r="AO14" i="5"/>
  <c r="AP14" i="5"/>
  <c r="AO13" i="5"/>
  <c r="AP13" i="5"/>
  <c r="AO12" i="5"/>
  <c r="AP12" i="5"/>
  <c r="AO11" i="5"/>
  <c r="AP11" i="5"/>
  <c r="AO10" i="5"/>
  <c r="AP10" i="5"/>
  <c r="AO9" i="5"/>
  <c r="AP9" i="5"/>
  <c r="AO8" i="5"/>
  <c r="AP8" i="5"/>
  <c r="AO7" i="5"/>
  <c r="AP7" i="5"/>
  <c r="AO6" i="5"/>
  <c r="AP6" i="5"/>
  <c r="Y17" i="5"/>
  <c r="Z17" i="5"/>
  <c r="Y16" i="5"/>
  <c r="Z16" i="5"/>
  <c r="Y15" i="5"/>
  <c r="Z15" i="5"/>
  <c r="Y14" i="5"/>
  <c r="Z14" i="5"/>
  <c r="Y13" i="5"/>
  <c r="Z13" i="5"/>
  <c r="Y12" i="5"/>
  <c r="Z12" i="5"/>
  <c r="Y11" i="5"/>
  <c r="Z11" i="5"/>
  <c r="Y10" i="5"/>
  <c r="Z10" i="5"/>
  <c r="Y9" i="5"/>
  <c r="Z9" i="5"/>
  <c r="Y8" i="5"/>
  <c r="Z8" i="5"/>
  <c r="Y7" i="5"/>
  <c r="Z7" i="5"/>
  <c r="Y6" i="5"/>
  <c r="Z6" i="5"/>
  <c r="J6" i="5"/>
  <c r="I7" i="5"/>
  <c r="I8" i="5"/>
  <c r="I9" i="5"/>
  <c r="I10" i="5"/>
  <c r="I11" i="5"/>
  <c r="I12" i="5"/>
  <c r="I13" i="5"/>
  <c r="I14" i="5"/>
  <c r="I15" i="5"/>
  <c r="I16" i="5"/>
  <c r="I17" i="5"/>
  <c r="I6" i="5"/>
  <c r="AH17" i="3"/>
  <c r="AF17" i="3"/>
  <c r="AG17" i="3"/>
  <c r="AA17" i="3"/>
  <c r="X17" i="3"/>
  <c r="V17" i="3"/>
  <c r="T17" i="3"/>
  <c r="AH16" i="3"/>
  <c r="AF16" i="3"/>
  <c r="AG16" i="3"/>
  <c r="AA16" i="3"/>
  <c r="X16" i="3"/>
  <c r="V16" i="3"/>
  <c r="T16" i="3"/>
  <c r="AH15" i="3"/>
  <c r="AF15" i="3"/>
  <c r="AG15" i="3"/>
  <c r="AA15" i="3"/>
  <c r="X15" i="3"/>
  <c r="V15" i="3"/>
  <c r="T15" i="3"/>
  <c r="AB15" i="3"/>
  <c r="AH14" i="3"/>
  <c r="AF14" i="3"/>
  <c r="AG14" i="3"/>
  <c r="AA14" i="3"/>
  <c r="X14" i="3"/>
  <c r="V14" i="3"/>
  <c r="T14" i="3"/>
  <c r="AH13" i="3"/>
  <c r="AF13" i="3"/>
  <c r="AG13" i="3"/>
  <c r="AA13" i="3"/>
  <c r="X13" i="3"/>
  <c r="V13" i="3"/>
  <c r="T13" i="3"/>
  <c r="AH12" i="3"/>
  <c r="AF12" i="3"/>
  <c r="AG12" i="3"/>
  <c r="AA12" i="3"/>
  <c r="X12" i="3"/>
  <c r="V12" i="3"/>
  <c r="T12" i="3"/>
  <c r="AH11" i="3"/>
  <c r="AF11" i="3"/>
  <c r="AG11" i="3"/>
  <c r="AA11" i="3"/>
  <c r="X11" i="3"/>
  <c r="V11" i="3"/>
  <c r="T11" i="3"/>
  <c r="AH10" i="3"/>
  <c r="AF10" i="3"/>
  <c r="AG10" i="3"/>
  <c r="AA10" i="3"/>
  <c r="X10" i="3"/>
  <c r="V10" i="3"/>
  <c r="T10" i="3"/>
  <c r="AB10" i="3"/>
  <c r="AH9" i="3"/>
  <c r="AF9" i="3"/>
  <c r="AG9" i="3"/>
  <c r="AA9" i="3"/>
  <c r="X9" i="3"/>
  <c r="V9" i="3"/>
  <c r="T9" i="3"/>
  <c r="AH8" i="3"/>
  <c r="AF8" i="3"/>
  <c r="AG8" i="3"/>
  <c r="AA8" i="3"/>
  <c r="X8" i="3"/>
  <c r="V8" i="3"/>
  <c r="T8" i="3"/>
  <c r="AH7" i="3"/>
  <c r="AF7" i="3"/>
  <c r="AG7" i="3"/>
  <c r="AA7" i="3"/>
  <c r="X7" i="3"/>
  <c r="V7" i="3"/>
  <c r="T7" i="3"/>
  <c r="AB7" i="3"/>
  <c r="AH6" i="3"/>
  <c r="AF6" i="3"/>
  <c r="AG6" i="3"/>
  <c r="AA6" i="3"/>
  <c r="X6" i="3"/>
  <c r="V6" i="3"/>
  <c r="T6" i="3"/>
  <c r="AB8" i="3"/>
  <c r="AB16" i="3"/>
  <c r="AB14" i="3"/>
  <c r="AB12" i="3"/>
  <c r="AB11" i="3"/>
  <c r="AB13" i="3"/>
  <c r="AB17" i="3"/>
  <c r="AB9" i="3"/>
  <c r="D6" i="5"/>
  <c r="F6" i="5"/>
  <c r="H6" i="5"/>
  <c r="K6" i="5"/>
  <c r="L6" i="5"/>
  <c r="P6" i="5"/>
  <c r="Q6" i="5"/>
  <c r="R6" i="5"/>
  <c r="T6" i="5"/>
  <c r="V6" i="5"/>
  <c r="X6" i="5"/>
  <c r="AA6" i="5"/>
  <c r="AF6" i="5"/>
  <c r="AG6" i="5"/>
  <c r="AH6" i="5"/>
  <c r="AJ6" i="5"/>
  <c r="AL6" i="5"/>
  <c r="AN6" i="5"/>
  <c r="AQ6" i="5"/>
  <c r="AV6" i="5"/>
  <c r="AW6" i="5"/>
  <c r="AX6" i="5"/>
  <c r="AZ6" i="5"/>
  <c r="BB6" i="5"/>
  <c r="BD6" i="5"/>
  <c r="BG6" i="5"/>
  <c r="BL6" i="5"/>
  <c r="BM6" i="5"/>
  <c r="BN6" i="5"/>
  <c r="D7" i="5"/>
  <c r="F7" i="5"/>
  <c r="L7" i="5"/>
  <c r="H7" i="5"/>
  <c r="J7" i="5"/>
  <c r="K7" i="5"/>
  <c r="P7" i="5"/>
  <c r="Q7" i="5"/>
  <c r="R7" i="5"/>
  <c r="T7" i="5"/>
  <c r="V7" i="5"/>
  <c r="X7" i="5"/>
  <c r="AA7" i="5"/>
  <c r="AF7" i="5"/>
  <c r="AG7" i="5"/>
  <c r="AH7" i="5"/>
  <c r="AJ7" i="5"/>
  <c r="AL7" i="5"/>
  <c r="AN7" i="5"/>
  <c r="AQ7" i="5"/>
  <c r="AV7" i="5"/>
  <c r="AW7" i="5"/>
  <c r="AX7" i="5"/>
  <c r="AZ7" i="5"/>
  <c r="BB7" i="5"/>
  <c r="BD7" i="5"/>
  <c r="BG7" i="5"/>
  <c r="BL7" i="5"/>
  <c r="BM7" i="5"/>
  <c r="BN7" i="5"/>
  <c r="D8" i="5"/>
  <c r="L8" i="5"/>
  <c r="F8" i="5"/>
  <c r="H8" i="5"/>
  <c r="J8" i="5"/>
  <c r="K8" i="5"/>
  <c r="P8" i="5"/>
  <c r="Q8" i="5"/>
  <c r="R8" i="5"/>
  <c r="T8" i="5"/>
  <c r="AB8" i="5"/>
  <c r="V8" i="5"/>
  <c r="X8" i="5"/>
  <c r="AA8" i="5"/>
  <c r="AF8" i="5"/>
  <c r="AG8" i="5"/>
  <c r="AH8" i="5"/>
  <c r="AJ8" i="5"/>
  <c r="AR8" i="5"/>
  <c r="AL8" i="5"/>
  <c r="AN8" i="5"/>
  <c r="AQ8" i="5"/>
  <c r="AV8" i="5"/>
  <c r="AW8" i="5"/>
  <c r="AX8" i="5"/>
  <c r="AZ8" i="5"/>
  <c r="BH8" i="5"/>
  <c r="BB8" i="5"/>
  <c r="BD8" i="5"/>
  <c r="BG8" i="5"/>
  <c r="BL8" i="5"/>
  <c r="BM8" i="5"/>
  <c r="BN8" i="5"/>
  <c r="D9" i="5"/>
  <c r="F9" i="5"/>
  <c r="H9" i="5"/>
  <c r="J9" i="5"/>
  <c r="K9" i="5"/>
  <c r="P9" i="5"/>
  <c r="Q9" i="5"/>
  <c r="R9" i="5"/>
  <c r="T9" i="5"/>
  <c r="V9" i="5"/>
  <c r="X9" i="5"/>
  <c r="AA9" i="5"/>
  <c r="AF9" i="5"/>
  <c r="AG9" i="5"/>
  <c r="AH9" i="5"/>
  <c r="AJ9" i="5"/>
  <c r="AL9" i="5"/>
  <c r="AN9" i="5"/>
  <c r="AQ9" i="5"/>
  <c r="AV9" i="5"/>
  <c r="AW9" i="5"/>
  <c r="AX9" i="5"/>
  <c r="AZ9" i="5"/>
  <c r="BB9" i="5"/>
  <c r="BD9" i="5"/>
  <c r="BG9" i="5"/>
  <c r="BL9" i="5"/>
  <c r="BM9" i="5"/>
  <c r="BN9" i="5"/>
  <c r="D10" i="5"/>
  <c r="F10" i="5"/>
  <c r="H10" i="5"/>
  <c r="J10" i="5"/>
  <c r="K10" i="5"/>
  <c r="P10" i="5"/>
  <c r="Q10" i="5"/>
  <c r="R10" i="5"/>
  <c r="T10" i="5"/>
  <c r="V10" i="5"/>
  <c r="X10" i="5"/>
  <c r="AA10" i="5"/>
  <c r="AF10" i="5"/>
  <c r="AG10" i="5"/>
  <c r="AH10" i="5"/>
  <c r="AJ10" i="5"/>
  <c r="AL10" i="5"/>
  <c r="AN10" i="5"/>
  <c r="AQ10" i="5"/>
  <c r="AV10" i="5"/>
  <c r="AW10" i="5"/>
  <c r="AX10" i="5"/>
  <c r="AZ10" i="5"/>
  <c r="BB10" i="5"/>
  <c r="BD10" i="5"/>
  <c r="BG10" i="5"/>
  <c r="BL10" i="5"/>
  <c r="BM10" i="5"/>
  <c r="BN10" i="5"/>
  <c r="D11" i="5"/>
  <c r="L11" i="5"/>
  <c r="F11" i="5"/>
  <c r="H11" i="5"/>
  <c r="J11" i="5"/>
  <c r="K11" i="5"/>
  <c r="P11" i="5"/>
  <c r="Q11" i="5"/>
  <c r="R11" i="5"/>
  <c r="T11" i="5"/>
  <c r="V11" i="5"/>
  <c r="X11" i="5"/>
  <c r="AA11" i="5"/>
  <c r="AF11" i="5"/>
  <c r="AG11" i="5"/>
  <c r="AH11" i="5"/>
  <c r="AJ11" i="5"/>
  <c r="AL11" i="5"/>
  <c r="AN11" i="5"/>
  <c r="AQ11" i="5"/>
  <c r="AV11" i="5"/>
  <c r="AW11" i="5"/>
  <c r="AX11" i="5"/>
  <c r="AZ11" i="5"/>
  <c r="BB11" i="5"/>
  <c r="BD11" i="5"/>
  <c r="BG11" i="5"/>
  <c r="BL11" i="5"/>
  <c r="BM11" i="5"/>
  <c r="BN11" i="5"/>
  <c r="D12" i="5"/>
  <c r="L12" i="5"/>
  <c r="F12" i="5"/>
  <c r="H12" i="5"/>
  <c r="J12" i="5"/>
  <c r="K12" i="5"/>
  <c r="P12" i="5"/>
  <c r="Q12" i="5"/>
  <c r="R12" i="5"/>
  <c r="T12" i="5"/>
  <c r="V12" i="5"/>
  <c r="X12" i="5"/>
  <c r="AA12" i="5"/>
  <c r="AF12" i="5"/>
  <c r="AG12" i="5"/>
  <c r="AH12" i="5"/>
  <c r="AJ12" i="5"/>
  <c r="AL12" i="5"/>
  <c r="AN12" i="5"/>
  <c r="AQ12" i="5"/>
  <c r="AV12" i="5"/>
  <c r="AW12" i="5"/>
  <c r="AX12" i="5"/>
  <c r="AZ12" i="5"/>
  <c r="BB12" i="5"/>
  <c r="BD12" i="5"/>
  <c r="BG12" i="5"/>
  <c r="BL12" i="5"/>
  <c r="BM12" i="5"/>
  <c r="BN12" i="5"/>
  <c r="D13" i="5"/>
  <c r="F13" i="5"/>
  <c r="L13" i="5"/>
  <c r="H13" i="5"/>
  <c r="J13" i="5"/>
  <c r="K13" i="5"/>
  <c r="P13" i="5"/>
  <c r="Q13" i="5"/>
  <c r="R13" i="5"/>
  <c r="T13" i="5"/>
  <c r="V13" i="5"/>
  <c r="X13" i="5"/>
  <c r="AA13" i="5"/>
  <c r="AF13" i="5"/>
  <c r="AG13" i="5"/>
  <c r="AH13" i="5"/>
  <c r="AJ13" i="5"/>
  <c r="AL13" i="5"/>
  <c r="AN13" i="5"/>
  <c r="AQ13" i="5"/>
  <c r="AV13" i="5"/>
  <c r="AW13" i="5"/>
  <c r="AX13" i="5"/>
  <c r="AZ13" i="5"/>
  <c r="BB13" i="5"/>
  <c r="BD13" i="5"/>
  <c r="BG13" i="5"/>
  <c r="BL13" i="5"/>
  <c r="BM13" i="5"/>
  <c r="BN13" i="5"/>
  <c r="D14" i="5"/>
  <c r="F14" i="5"/>
  <c r="H14" i="5"/>
  <c r="L14" i="5"/>
  <c r="J14" i="5"/>
  <c r="K14" i="5"/>
  <c r="P14" i="5"/>
  <c r="Q14" i="5"/>
  <c r="R14" i="5"/>
  <c r="T14" i="5"/>
  <c r="V14" i="5"/>
  <c r="X14" i="5"/>
  <c r="AA14" i="5"/>
  <c r="AF14" i="5"/>
  <c r="AG14" i="5"/>
  <c r="AH14" i="5"/>
  <c r="AJ14" i="5"/>
  <c r="AL14" i="5"/>
  <c r="AN14" i="5"/>
  <c r="AQ14" i="5"/>
  <c r="AV14" i="5"/>
  <c r="AW14" i="5"/>
  <c r="AX14" i="5"/>
  <c r="AZ14" i="5"/>
  <c r="BB14" i="5"/>
  <c r="BD14" i="5"/>
  <c r="BG14" i="5"/>
  <c r="BL14" i="5"/>
  <c r="BM14" i="5"/>
  <c r="BN14" i="5"/>
  <c r="D15" i="5"/>
  <c r="F15" i="5"/>
  <c r="L15" i="5"/>
  <c r="H15" i="5"/>
  <c r="J15" i="5"/>
  <c r="K15" i="5"/>
  <c r="P15" i="5"/>
  <c r="Q15" i="5"/>
  <c r="R15" i="5"/>
  <c r="T15" i="5"/>
  <c r="V15" i="5"/>
  <c r="X15" i="5"/>
  <c r="AA15" i="5"/>
  <c r="AF15" i="5"/>
  <c r="AG15" i="5"/>
  <c r="AH15" i="5"/>
  <c r="AJ15" i="5"/>
  <c r="AL15" i="5"/>
  <c r="AN15" i="5"/>
  <c r="AQ15" i="5"/>
  <c r="AV15" i="5"/>
  <c r="AW15" i="5"/>
  <c r="AX15" i="5"/>
  <c r="AZ15" i="5"/>
  <c r="BB15" i="5"/>
  <c r="BD15" i="5"/>
  <c r="BG15" i="5"/>
  <c r="BL15" i="5"/>
  <c r="BM15" i="5"/>
  <c r="BN15" i="5"/>
  <c r="D16" i="5"/>
  <c r="F16" i="5"/>
  <c r="H16" i="5"/>
  <c r="J16" i="5"/>
  <c r="K16" i="5"/>
  <c r="L16" i="5"/>
  <c r="P16" i="5"/>
  <c r="Q16" i="5"/>
  <c r="R16" i="5"/>
  <c r="T16" i="5"/>
  <c r="V16" i="5"/>
  <c r="X16" i="5"/>
  <c r="AA16" i="5"/>
  <c r="AF16" i="5"/>
  <c r="AG16" i="5"/>
  <c r="AH16" i="5"/>
  <c r="AJ16" i="5"/>
  <c r="AL16" i="5"/>
  <c r="AN16" i="5"/>
  <c r="AQ16" i="5"/>
  <c r="AV16" i="5"/>
  <c r="AW16" i="5"/>
  <c r="AX16" i="5"/>
  <c r="AZ16" i="5"/>
  <c r="BB16" i="5"/>
  <c r="BD16" i="5"/>
  <c r="BG16" i="5"/>
  <c r="BL16" i="5"/>
  <c r="BM16" i="5"/>
  <c r="BN16" i="5"/>
  <c r="D17" i="5"/>
  <c r="F17" i="5"/>
  <c r="H17" i="5"/>
  <c r="J17" i="5"/>
  <c r="K17" i="5"/>
  <c r="P17" i="5"/>
  <c r="Q17" i="5"/>
  <c r="R17" i="5"/>
  <c r="T17" i="5"/>
  <c r="AB17" i="5"/>
  <c r="V17" i="5"/>
  <c r="X17" i="5"/>
  <c r="AA17" i="5"/>
  <c r="AF17" i="5"/>
  <c r="AG17" i="5"/>
  <c r="AH17" i="5"/>
  <c r="AJ17" i="5"/>
  <c r="AR17" i="5"/>
  <c r="AL17" i="5"/>
  <c r="AN17" i="5"/>
  <c r="AQ17" i="5"/>
  <c r="AV17" i="5"/>
  <c r="AW17" i="5"/>
  <c r="AX17" i="5"/>
  <c r="AZ17" i="5"/>
  <c r="BH17" i="5"/>
  <c r="BB17" i="5"/>
  <c r="BD17" i="5"/>
  <c r="BG17" i="5"/>
  <c r="BL17" i="5"/>
  <c r="BM17" i="5"/>
  <c r="BN17" i="5"/>
  <c r="D63" i="5"/>
  <c r="F63" i="5"/>
  <c r="H63" i="5"/>
  <c r="K63" i="5"/>
  <c r="P63" i="5"/>
  <c r="Q63" i="5"/>
  <c r="R63" i="5"/>
  <c r="D64" i="5"/>
  <c r="F64" i="5"/>
  <c r="H64" i="5"/>
  <c r="K64" i="5"/>
  <c r="P64" i="5"/>
  <c r="Q64" i="5"/>
  <c r="R64" i="5"/>
  <c r="D65" i="5"/>
  <c r="F65" i="5"/>
  <c r="H65" i="5"/>
  <c r="K65" i="5"/>
  <c r="P65" i="5"/>
  <c r="Q65" i="5"/>
  <c r="R65" i="5"/>
  <c r="D66" i="5"/>
  <c r="F66" i="5"/>
  <c r="H66" i="5"/>
  <c r="K66" i="5"/>
  <c r="P66" i="5"/>
  <c r="Q66" i="5"/>
  <c r="R66" i="5"/>
  <c r="D67" i="5"/>
  <c r="L67" i="5"/>
  <c r="F67" i="5"/>
  <c r="H67" i="5"/>
  <c r="K67" i="5"/>
  <c r="P67" i="5"/>
  <c r="Q67" i="5"/>
  <c r="R67" i="5"/>
  <c r="D68" i="5"/>
  <c r="F68" i="5"/>
  <c r="H68" i="5"/>
  <c r="K68" i="5"/>
  <c r="P68" i="5"/>
  <c r="Q68" i="5"/>
  <c r="R68" i="5"/>
  <c r="D69" i="5"/>
  <c r="F69" i="5"/>
  <c r="H69" i="5"/>
  <c r="K69" i="5"/>
  <c r="P69" i="5"/>
  <c r="Q69" i="5"/>
  <c r="R69" i="5"/>
  <c r="D70" i="5"/>
  <c r="F70" i="5"/>
  <c r="H70" i="5"/>
  <c r="K70" i="5"/>
  <c r="P70" i="5"/>
  <c r="Q70" i="5"/>
  <c r="R70" i="5"/>
  <c r="D71" i="5"/>
  <c r="F71" i="5"/>
  <c r="H71" i="5"/>
  <c r="K71" i="5"/>
  <c r="P71" i="5"/>
  <c r="Q71" i="5"/>
  <c r="R71" i="5"/>
  <c r="D72" i="5"/>
  <c r="F72" i="5"/>
  <c r="H72" i="5"/>
  <c r="K72" i="5"/>
  <c r="P72" i="5"/>
  <c r="Q72" i="5"/>
  <c r="R72" i="5"/>
  <c r="D73" i="5"/>
  <c r="F73" i="5"/>
  <c r="H73" i="5"/>
  <c r="K73" i="5"/>
  <c r="P73" i="5"/>
  <c r="Q73" i="5"/>
  <c r="R73" i="5"/>
  <c r="D74" i="5"/>
  <c r="F74" i="5"/>
  <c r="H74" i="5"/>
  <c r="K74" i="5"/>
  <c r="P74" i="5"/>
  <c r="Q74" i="5"/>
  <c r="R74" i="5"/>
  <c r="D80" i="5"/>
  <c r="F80" i="5"/>
  <c r="L80" i="5"/>
  <c r="H80" i="5"/>
  <c r="K80" i="5"/>
  <c r="P80" i="5"/>
  <c r="Q80" i="5"/>
  <c r="R80" i="5"/>
  <c r="D81" i="5"/>
  <c r="F81" i="5"/>
  <c r="C119" i="5"/>
  <c r="H81" i="5"/>
  <c r="K81" i="5"/>
  <c r="P81" i="5"/>
  <c r="Q81" i="5"/>
  <c r="R81" i="5"/>
  <c r="D82" i="5"/>
  <c r="F82" i="5"/>
  <c r="H82" i="5"/>
  <c r="K82" i="5"/>
  <c r="P82" i="5"/>
  <c r="Q82" i="5"/>
  <c r="R82" i="5"/>
  <c r="D83" i="5"/>
  <c r="F83" i="5"/>
  <c r="H83" i="5"/>
  <c r="K83" i="5"/>
  <c r="P83" i="5"/>
  <c r="Q83" i="5"/>
  <c r="R83" i="5"/>
  <c r="D84" i="5"/>
  <c r="F84" i="5"/>
  <c r="H84" i="5"/>
  <c r="K84" i="5"/>
  <c r="P84" i="5"/>
  <c r="Q84" i="5"/>
  <c r="R84" i="5"/>
  <c r="D85" i="5"/>
  <c r="F85" i="5"/>
  <c r="H85" i="5"/>
  <c r="K85" i="5"/>
  <c r="P85" i="5"/>
  <c r="Q85" i="5"/>
  <c r="R85" i="5"/>
  <c r="D86" i="5"/>
  <c r="F86" i="5"/>
  <c r="H86" i="5"/>
  <c r="K86" i="5"/>
  <c r="P86" i="5"/>
  <c r="Q86" i="5"/>
  <c r="R86" i="5"/>
  <c r="D87" i="5"/>
  <c r="F87" i="5"/>
  <c r="H87" i="5"/>
  <c r="K87" i="5"/>
  <c r="P87" i="5"/>
  <c r="Q87" i="5"/>
  <c r="R87" i="5"/>
  <c r="D88" i="5"/>
  <c r="F88" i="5"/>
  <c r="H88" i="5"/>
  <c r="K88" i="5"/>
  <c r="L88" i="5"/>
  <c r="P88" i="5"/>
  <c r="Q88" i="5"/>
  <c r="R88" i="5"/>
  <c r="D89" i="5"/>
  <c r="F89" i="5"/>
  <c r="H89" i="5"/>
  <c r="K89" i="5"/>
  <c r="P89" i="5"/>
  <c r="Q89" i="5"/>
  <c r="R89" i="5"/>
  <c r="D90" i="5"/>
  <c r="F90" i="5"/>
  <c r="H90" i="5"/>
  <c r="K90" i="5"/>
  <c r="P90" i="5"/>
  <c r="Q90" i="5"/>
  <c r="R90" i="5"/>
  <c r="D91" i="5"/>
  <c r="F91" i="5"/>
  <c r="H91" i="5"/>
  <c r="K91" i="5"/>
  <c r="P91" i="5"/>
  <c r="Q91" i="5"/>
  <c r="R91" i="5"/>
  <c r="D97" i="5"/>
  <c r="L97" i="5"/>
  <c r="F97" i="5"/>
  <c r="H97" i="5"/>
  <c r="K97" i="5"/>
  <c r="P97" i="5"/>
  <c r="Q97" i="5"/>
  <c r="R97" i="5"/>
  <c r="D98" i="5"/>
  <c r="F98" i="5"/>
  <c r="H98" i="5"/>
  <c r="K98" i="5"/>
  <c r="P98" i="5"/>
  <c r="Q98" i="5"/>
  <c r="R98" i="5"/>
  <c r="D99" i="5"/>
  <c r="F99" i="5"/>
  <c r="H99" i="5"/>
  <c r="K99" i="5"/>
  <c r="P99" i="5"/>
  <c r="Q99" i="5"/>
  <c r="R99" i="5"/>
  <c r="D100" i="5"/>
  <c r="F100" i="5"/>
  <c r="H100" i="5"/>
  <c r="K100" i="5"/>
  <c r="P100" i="5"/>
  <c r="Q100" i="5"/>
  <c r="R100" i="5"/>
  <c r="D101" i="5"/>
  <c r="L101" i="5"/>
  <c r="F101" i="5"/>
  <c r="H101" i="5"/>
  <c r="K101" i="5"/>
  <c r="P101" i="5"/>
  <c r="Q101" i="5"/>
  <c r="R101" i="5"/>
  <c r="D102" i="5"/>
  <c r="L102" i="5"/>
  <c r="F102" i="5"/>
  <c r="H102" i="5"/>
  <c r="K102" i="5"/>
  <c r="P102" i="5"/>
  <c r="Q102" i="5"/>
  <c r="R102" i="5"/>
  <c r="D103" i="5"/>
  <c r="F103" i="5"/>
  <c r="H103" i="5"/>
  <c r="K103" i="5"/>
  <c r="P103" i="5"/>
  <c r="Q103" i="5"/>
  <c r="R103" i="5"/>
  <c r="D104" i="5"/>
  <c r="F104" i="5"/>
  <c r="H104" i="5"/>
  <c r="K104" i="5"/>
  <c r="P104" i="5"/>
  <c r="Q104" i="5"/>
  <c r="R104" i="5"/>
  <c r="D105" i="5"/>
  <c r="F105" i="5"/>
  <c r="H105" i="5"/>
  <c r="K105" i="5"/>
  <c r="P105" i="5"/>
  <c r="Q105" i="5"/>
  <c r="R105" i="5"/>
  <c r="D106" i="5"/>
  <c r="L106" i="5"/>
  <c r="F106" i="5"/>
  <c r="H106" i="5"/>
  <c r="K106" i="5"/>
  <c r="P106" i="5"/>
  <c r="Q106" i="5"/>
  <c r="R106" i="5"/>
  <c r="D107" i="5"/>
  <c r="F107" i="5"/>
  <c r="H107" i="5"/>
  <c r="K107" i="5"/>
  <c r="P107" i="5"/>
  <c r="Q107" i="5"/>
  <c r="R107" i="5"/>
  <c r="D108" i="5"/>
  <c r="F108" i="5"/>
  <c r="H108" i="5"/>
  <c r="K108" i="5"/>
  <c r="P108" i="5"/>
  <c r="Q108" i="5"/>
  <c r="R108" i="5"/>
  <c r="C112" i="5"/>
  <c r="H112" i="5"/>
  <c r="I112" i="5"/>
  <c r="J112" i="5"/>
  <c r="L112" i="5"/>
  <c r="M112" i="5"/>
  <c r="N112" i="5"/>
  <c r="C113" i="5"/>
  <c r="C114" i="5"/>
  <c r="H115" i="5"/>
  <c r="I115" i="5"/>
  <c r="J115" i="5"/>
  <c r="L115" i="5"/>
  <c r="M115" i="5"/>
  <c r="N115" i="5"/>
  <c r="H118" i="5"/>
  <c r="I118" i="5"/>
  <c r="J118" i="5"/>
  <c r="L118" i="5"/>
  <c r="M118" i="5"/>
  <c r="N118" i="5"/>
  <c r="H121" i="5"/>
  <c r="I121" i="5"/>
  <c r="J121" i="5"/>
  <c r="L121" i="5"/>
  <c r="M121" i="5"/>
  <c r="N121" i="5"/>
  <c r="C122" i="5"/>
  <c r="D6" i="4"/>
  <c r="L6" i="4"/>
  <c r="F6" i="4"/>
  <c r="H6" i="4"/>
  <c r="K6" i="4"/>
  <c r="P6" i="4"/>
  <c r="Q6" i="4"/>
  <c r="R6" i="4"/>
  <c r="T6" i="4"/>
  <c r="AB6" i="4"/>
  <c r="V6" i="4"/>
  <c r="X6" i="4"/>
  <c r="AA6" i="4"/>
  <c r="AF6" i="4"/>
  <c r="AG6" i="4"/>
  <c r="AH6" i="4"/>
  <c r="AJ6" i="4"/>
  <c r="AL6" i="4"/>
  <c r="AN6" i="4"/>
  <c r="AQ6" i="4"/>
  <c r="AV6" i="4"/>
  <c r="AW6" i="4"/>
  <c r="AX6" i="4"/>
  <c r="AZ6" i="4"/>
  <c r="BB6" i="4"/>
  <c r="BD6" i="4"/>
  <c r="BG6" i="4"/>
  <c r="BL6" i="4"/>
  <c r="BM6" i="4"/>
  <c r="BN6" i="4"/>
  <c r="D7" i="4"/>
  <c r="F7" i="4"/>
  <c r="H7" i="4"/>
  <c r="K7" i="4"/>
  <c r="P7" i="4"/>
  <c r="Q7" i="4"/>
  <c r="R7" i="4"/>
  <c r="T7" i="4"/>
  <c r="V7" i="4"/>
  <c r="X7" i="4"/>
  <c r="AA7" i="4"/>
  <c r="AF7" i="4"/>
  <c r="AG7" i="4"/>
  <c r="AH7" i="4"/>
  <c r="AJ7" i="4"/>
  <c r="AL7" i="4"/>
  <c r="AN7" i="4"/>
  <c r="AQ7" i="4"/>
  <c r="AV7" i="4"/>
  <c r="AW7" i="4"/>
  <c r="AX7" i="4"/>
  <c r="AZ7" i="4"/>
  <c r="BB7" i="4"/>
  <c r="BD7" i="4"/>
  <c r="BG7" i="4"/>
  <c r="BL7" i="4"/>
  <c r="BM7" i="4"/>
  <c r="BN7" i="4"/>
  <c r="D8" i="4"/>
  <c r="L8" i="4"/>
  <c r="F8" i="4"/>
  <c r="H8" i="4"/>
  <c r="K8" i="4"/>
  <c r="P8" i="4"/>
  <c r="Q8" i="4"/>
  <c r="R8" i="4"/>
  <c r="T8" i="4"/>
  <c r="V8" i="4"/>
  <c r="X8" i="4"/>
  <c r="AA8" i="4"/>
  <c r="AF8" i="4"/>
  <c r="AG8" i="4"/>
  <c r="AH8" i="4"/>
  <c r="AJ8" i="4"/>
  <c r="AL8" i="4"/>
  <c r="AN8" i="4"/>
  <c r="AQ8" i="4"/>
  <c r="AV8" i="4"/>
  <c r="AW8" i="4"/>
  <c r="AX8" i="4"/>
  <c r="AZ8" i="4"/>
  <c r="BH8" i="4"/>
  <c r="BB8" i="4"/>
  <c r="BD8" i="4"/>
  <c r="BG8" i="4"/>
  <c r="BL8" i="4"/>
  <c r="BM8" i="4"/>
  <c r="BN8" i="4"/>
  <c r="D9" i="4"/>
  <c r="L9" i="4"/>
  <c r="F9" i="4"/>
  <c r="H9" i="4"/>
  <c r="K9" i="4"/>
  <c r="P9" i="4"/>
  <c r="Q9" i="4"/>
  <c r="R9" i="4"/>
  <c r="T9" i="4"/>
  <c r="V9" i="4"/>
  <c r="X9" i="4"/>
  <c r="AA9" i="4"/>
  <c r="AF9" i="4"/>
  <c r="AG9" i="4"/>
  <c r="AH9" i="4"/>
  <c r="AJ9" i="4"/>
  <c r="AL9" i="4"/>
  <c r="AN9" i="4"/>
  <c r="AQ9" i="4"/>
  <c r="AV9" i="4"/>
  <c r="AW9" i="4"/>
  <c r="AX9" i="4"/>
  <c r="AZ9" i="4"/>
  <c r="BB9" i="4"/>
  <c r="BD9" i="4"/>
  <c r="BG9" i="4"/>
  <c r="BL9" i="4"/>
  <c r="BM9" i="4"/>
  <c r="BN9" i="4"/>
  <c r="D10" i="4"/>
  <c r="L10" i="4"/>
  <c r="F10" i="4"/>
  <c r="H10" i="4"/>
  <c r="K10" i="4"/>
  <c r="P10" i="4"/>
  <c r="Q10" i="4"/>
  <c r="R10" i="4"/>
  <c r="T10" i="4"/>
  <c r="V10" i="4"/>
  <c r="X10" i="4"/>
  <c r="AA10" i="4"/>
  <c r="AF10" i="4"/>
  <c r="AG10" i="4"/>
  <c r="AH10" i="4"/>
  <c r="AJ10" i="4"/>
  <c r="AL10" i="4"/>
  <c r="AN10" i="4"/>
  <c r="AQ10" i="4"/>
  <c r="AV10" i="4"/>
  <c r="AW10" i="4"/>
  <c r="AX10" i="4"/>
  <c r="AZ10" i="4"/>
  <c r="BB10" i="4"/>
  <c r="BD10" i="4"/>
  <c r="BG10" i="4"/>
  <c r="BL10" i="4"/>
  <c r="BM10" i="4"/>
  <c r="BN10" i="4"/>
  <c r="D11" i="4"/>
  <c r="F11" i="4"/>
  <c r="H11" i="4"/>
  <c r="K11" i="4"/>
  <c r="P11" i="4"/>
  <c r="Q11" i="4"/>
  <c r="R11" i="4"/>
  <c r="T11" i="4"/>
  <c r="V11" i="4"/>
  <c r="X11" i="4"/>
  <c r="AA11" i="4"/>
  <c r="AF11" i="4"/>
  <c r="AG11" i="4"/>
  <c r="AH11" i="4"/>
  <c r="AJ11" i="4"/>
  <c r="AL11" i="4"/>
  <c r="AN11" i="4"/>
  <c r="AQ11" i="4"/>
  <c r="AV11" i="4"/>
  <c r="AW11" i="4"/>
  <c r="AX11" i="4"/>
  <c r="AZ11" i="4"/>
  <c r="BB11" i="4"/>
  <c r="BD11" i="4"/>
  <c r="BG11" i="4"/>
  <c r="BL11" i="4"/>
  <c r="BM11" i="4"/>
  <c r="BN11" i="4"/>
  <c r="D12" i="4"/>
  <c r="L12" i="4"/>
  <c r="F12" i="4"/>
  <c r="H12" i="4"/>
  <c r="K12" i="4"/>
  <c r="P12" i="4"/>
  <c r="Q12" i="4"/>
  <c r="R12" i="4"/>
  <c r="T12" i="4"/>
  <c r="V12" i="4"/>
  <c r="X12" i="4"/>
  <c r="AA12" i="4"/>
  <c r="AF12" i="4"/>
  <c r="AG12" i="4"/>
  <c r="AH12" i="4"/>
  <c r="AJ12" i="4"/>
  <c r="AL12" i="4"/>
  <c r="AN12" i="4"/>
  <c r="AQ12" i="4"/>
  <c r="AV12" i="4"/>
  <c r="AW12" i="4"/>
  <c r="AX12" i="4"/>
  <c r="AZ12" i="4"/>
  <c r="BB12" i="4"/>
  <c r="BD12" i="4"/>
  <c r="BG12" i="4"/>
  <c r="BL12" i="4"/>
  <c r="BM12" i="4"/>
  <c r="BN12" i="4"/>
  <c r="D13" i="4"/>
  <c r="F13" i="4"/>
  <c r="H13" i="4"/>
  <c r="K13" i="4"/>
  <c r="P13" i="4"/>
  <c r="Q13" i="4"/>
  <c r="R13" i="4"/>
  <c r="T13" i="4"/>
  <c r="V13" i="4"/>
  <c r="X13" i="4"/>
  <c r="AA13" i="4"/>
  <c r="AF13" i="4"/>
  <c r="AG13" i="4"/>
  <c r="AH13" i="4"/>
  <c r="AJ13" i="4"/>
  <c r="AR13" i="4"/>
  <c r="AL13" i="4"/>
  <c r="AN13" i="4"/>
  <c r="AQ13" i="4"/>
  <c r="AV13" i="4"/>
  <c r="AW13" i="4"/>
  <c r="AX13" i="4"/>
  <c r="AZ13" i="4"/>
  <c r="BB13" i="4"/>
  <c r="BD13" i="4"/>
  <c r="BG13" i="4"/>
  <c r="BL13" i="4"/>
  <c r="BM13" i="4"/>
  <c r="BN13" i="4"/>
  <c r="D14" i="4"/>
  <c r="F14" i="4"/>
  <c r="H14" i="4"/>
  <c r="K14" i="4"/>
  <c r="P14" i="4"/>
  <c r="Q14" i="4"/>
  <c r="R14" i="4"/>
  <c r="T14" i="4"/>
  <c r="V14" i="4"/>
  <c r="X14" i="4"/>
  <c r="AA14" i="4"/>
  <c r="AF14" i="4"/>
  <c r="AG14" i="4"/>
  <c r="AH14" i="4"/>
  <c r="AJ14" i="4"/>
  <c r="AR14" i="4"/>
  <c r="AL14" i="4"/>
  <c r="AN14" i="4"/>
  <c r="AQ14" i="4"/>
  <c r="AV14" i="4"/>
  <c r="AW14" i="4"/>
  <c r="AX14" i="4"/>
  <c r="AZ14" i="4"/>
  <c r="BH14" i="4"/>
  <c r="BB14" i="4"/>
  <c r="BD14" i="4"/>
  <c r="BG14" i="4"/>
  <c r="BL14" i="4"/>
  <c r="BM14" i="4"/>
  <c r="BN14" i="4"/>
  <c r="D15" i="4"/>
  <c r="L15" i="4"/>
  <c r="F15" i="4"/>
  <c r="H15" i="4"/>
  <c r="K15" i="4"/>
  <c r="P15" i="4"/>
  <c r="Q15" i="4"/>
  <c r="R15" i="4"/>
  <c r="T15" i="4"/>
  <c r="V15" i="4"/>
  <c r="X15" i="4"/>
  <c r="AA15" i="4"/>
  <c r="AF15" i="4"/>
  <c r="AG15" i="4"/>
  <c r="AH15" i="4"/>
  <c r="AJ15" i="4"/>
  <c r="AL15" i="4"/>
  <c r="AN15" i="4"/>
  <c r="AQ15" i="4"/>
  <c r="AV15" i="4"/>
  <c r="AW15" i="4"/>
  <c r="AX15" i="4"/>
  <c r="AZ15" i="4"/>
  <c r="BB15" i="4"/>
  <c r="BH15" i="4"/>
  <c r="BD15" i="4"/>
  <c r="BG15" i="4"/>
  <c r="BL15" i="4"/>
  <c r="BM15" i="4"/>
  <c r="BN15" i="4"/>
  <c r="D16" i="4"/>
  <c r="F16" i="4"/>
  <c r="L16" i="4"/>
  <c r="H16" i="4"/>
  <c r="K16" i="4"/>
  <c r="P16" i="4"/>
  <c r="Q16" i="4"/>
  <c r="R16" i="4"/>
  <c r="T16" i="4"/>
  <c r="V16" i="4"/>
  <c r="X16" i="4"/>
  <c r="AA16" i="4"/>
  <c r="AF16" i="4"/>
  <c r="AG16" i="4"/>
  <c r="AH16" i="4"/>
  <c r="AJ16" i="4"/>
  <c r="AL16" i="4"/>
  <c r="AN16" i="4"/>
  <c r="AQ16" i="4"/>
  <c r="AV16" i="4"/>
  <c r="AW16" i="4"/>
  <c r="AX16" i="4"/>
  <c r="AZ16" i="4"/>
  <c r="BB16" i="4"/>
  <c r="BD16" i="4"/>
  <c r="BG16" i="4"/>
  <c r="BH16" i="4"/>
  <c r="BL16" i="4"/>
  <c r="BM16" i="4"/>
  <c r="BN16" i="4"/>
  <c r="D17" i="4"/>
  <c r="F17" i="4"/>
  <c r="H17" i="4"/>
  <c r="K17" i="4"/>
  <c r="P17" i="4"/>
  <c r="Q17" i="4"/>
  <c r="R17" i="4"/>
  <c r="T17" i="4"/>
  <c r="V17" i="4"/>
  <c r="X17" i="4"/>
  <c r="AA17" i="4"/>
  <c r="AF17" i="4"/>
  <c r="AG17" i="4"/>
  <c r="AH17" i="4"/>
  <c r="AJ17" i="4"/>
  <c r="AL17" i="4"/>
  <c r="AN17" i="4"/>
  <c r="AQ17" i="4"/>
  <c r="AV17" i="4"/>
  <c r="AW17" i="4"/>
  <c r="AX17" i="4"/>
  <c r="AZ17" i="4"/>
  <c r="BH17" i="4"/>
  <c r="BB17" i="4"/>
  <c r="BD17" i="4"/>
  <c r="BG17" i="4"/>
  <c r="BL17" i="4"/>
  <c r="BM17" i="4"/>
  <c r="BN17" i="4"/>
  <c r="D46" i="4"/>
  <c r="F46" i="4"/>
  <c r="H46" i="4"/>
  <c r="K46" i="4"/>
  <c r="P46" i="4"/>
  <c r="Q46" i="4"/>
  <c r="R46" i="4"/>
  <c r="D47" i="4"/>
  <c r="F47" i="4"/>
  <c r="C112" i="4"/>
  <c r="H47" i="4"/>
  <c r="K47" i="4"/>
  <c r="P47" i="4"/>
  <c r="Q47" i="4"/>
  <c r="R47" i="4"/>
  <c r="D48" i="4"/>
  <c r="F48" i="4"/>
  <c r="H48" i="4"/>
  <c r="K48" i="4"/>
  <c r="P48" i="4"/>
  <c r="Q48" i="4"/>
  <c r="R48" i="4"/>
  <c r="D49" i="4"/>
  <c r="F49" i="4"/>
  <c r="H49" i="4"/>
  <c r="K49" i="4"/>
  <c r="P49" i="4"/>
  <c r="Q49" i="4"/>
  <c r="R49" i="4"/>
  <c r="D50" i="4"/>
  <c r="L50" i="4"/>
  <c r="F50" i="4"/>
  <c r="H50" i="4"/>
  <c r="K50" i="4"/>
  <c r="P50" i="4"/>
  <c r="Q50" i="4"/>
  <c r="R50" i="4"/>
  <c r="D51" i="4"/>
  <c r="L51" i="4"/>
  <c r="F51" i="4"/>
  <c r="H51" i="4"/>
  <c r="K51" i="4"/>
  <c r="P51" i="4"/>
  <c r="Q51" i="4"/>
  <c r="R51" i="4"/>
  <c r="D52" i="4"/>
  <c r="F52" i="4"/>
  <c r="H52" i="4"/>
  <c r="K52" i="4"/>
  <c r="P52" i="4"/>
  <c r="Q52" i="4"/>
  <c r="R52" i="4"/>
  <c r="D53" i="4"/>
  <c r="F53" i="4"/>
  <c r="H53" i="4"/>
  <c r="L53" i="4"/>
  <c r="K53" i="4"/>
  <c r="P53" i="4"/>
  <c r="Q53" i="4"/>
  <c r="R53" i="4"/>
  <c r="D54" i="4"/>
  <c r="F54" i="4"/>
  <c r="H54" i="4"/>
  <c r="K54" i="4"/>
  <c r="P54" i="4"/>
  <c r="Q54" i="4"/>
  <c r="R54" i="4"/>
  <c r="D55" i="4"/>
  <c r="F55" i="4"/>
  <c r="H55" i="4"/>
  <c r="K55" i="4"/>
  <c r="P55" i="4"/>
  <c r="Q55" i="4"/>
  <c r="R55" i="4"/>
  <c r="D56" i="4"/>
  <c r="F56" i="4"/>
  <c r="H56" i="4"/>
  <c r="K56" i="4"/>
  <c r="P56" i="4"/>
  <c r="Q56" i="4"/>
  <c r="R56" i="4"/>
  <c r="D57" i="4"/>
  <c r="F57" i="4"/>
  <c r="H57" i="4"/>
  <c r="K57" i="4"/>
  <c r="P57" i="4"/>
  <c r="Q57" i="4"/>
  <c r="R57" i="4"/>
  <c r="D63" i="4"/>
  <c r="F63" i="4"/>
  <c r="H63" i="4"/>
  <c r="K63" i="4"/>
  <c r="P63" i="4"/>
  <c r="Q63" i="4"/>
  <c r="R63" i="4"/>
  <c r="D64" i="4"/>
  <c r="F64" i="4"/>
  <c r="H64" i="4"/>
  <c r="K64" i="4"/>
  <c r="P64" i="4"/>
  <c r="Q64" i="4"/>
  <c r="R64" i="4"/>
  <c r="D65" i="4"/>
  <c r="F65" i="4"/>
  <c r="H65" i="4"/>
  <c r="K65" i="4"/>
  <c r="P65" i="4"/>
  <c r="Q65" i="4"/>
  <c r="R65" i="4"/>
  <c r="D66" i="4"/>
  <c r="F66" i="4"/>
  <c r="H66" i="4"/>
  <c r="K66" i="4"/>
  <c r="P66" i="4"/>
  <c r="Q66" i="4"/>
  <c r="R66" i="4"/>
  <c r="D67" i="4"/>
  <c r="F67" i="4"/>
  <c r="H67" i="4"/>
  <c r="K67" i="4"/>
  <c r="P67" i="4"/>
  <c r="Q67" i="4"/>
  <c r="R67" i="4"/>
  <c r="D68" i="4"/>
  <c r="L68" i="4"/>
  <c r="F68" i="4"/>
  <c r="H68" i="4"/>
  <c r="K68" i="4"/>
  <c r="P68" i="4"/>
  <c r="Q68" i="4"/>
  <c r="R68" i="4"/>
  <c r="D69" i="4"/>
  <c r="F69" i="4"/>
  <c r="H69" i="4"/>
  <c r="K69" i="4"/>
  <c r="P69" i="4"/>
  <c r="Q69" i="4"/>
  <c r="R69" i="4"/>
  <c r="D70" i="4"/>
  <c r="F70" i="4"/>
  <c r="H70" i="4"/>
  <c r="K70" i="4"/>
  <c r="P70" i="4"/>
  <c r="Q70" i="4"/>
  <c r="R70" i="4"/>
  <c r="D71" i="4"/>
  <c r="L71" i="4"/>
  <c r="F71" i="4"/>
  <c r="H71" i="4"/>
  <c r="K71" i="4"/>
  <c r="P71" i="4"/>
  <c r="Q71" i="4"/>
  <c r="R71" i="4"/>
  <c r="D72" i="4"/>
  <c r="F72" i="4"/>
  <c r="H72" i="4"/>
  <c r="K72" i="4"/>
  <c r="P72" i="4"/>
  <c r="Q72" i="4"/>
  <c r="R72" i="4"/>
  <c r="D73" i="4"/>
  <c r="F73" i="4"/>
  <c r="H73" i="4"/>
  <c r="K73" i="4"/>
  <c r="P73" i="4"/>
  <c r="Q73" i="4"/>
  <c r="R73" i="4"/>
  <c r="D74" i="4"/>
  <c r="F74" i="4"/>
  <c r="H74" i="4"/>
  <c r="K74" i="4"/>
  <c r="P74" i="4"/>
  <c r="Q74" i="4"/>
  <c r="R74" i="4"/>
  <c r="D80" i="4"/>
  <c r="F80" i="4"/>
  <c r="H80" i="4"/>
  <c r="K80" i="4"/>
  <c r="P80" i="4"/>
  <c r="Q80" i="4"/>
  <c r="R80" i="4"/>
  <c r="D81" i="4"/>
  <c r="F81" i="4"/>
  <c r="H81" i="4"/>
  <c r="K81" i="4"/>
  <c r="P81" i="4"/>
  <c r="Q81" i="4"/>
  <c r="R81" i="4"/>
  <c r="D82" i="4"/>
  <c r="F82" i="4"/>
  <c r="H82" i="4"/>
  <c r="K82" i="4"/>
  <c r="P82" i="4"/>
  <c r="Q82" i="4"/>
  <c r="R82" i="4"/>
  <c r="D83" i="4"/>
  <c r="F83" i="4"/>
  <c r="H83" i="4"/>
  <c r="K83" i="4"/>
  <c r="P83" i="4"/>
  <c r="Q83" i="4"/>
  <c r="R83" i="4"/>
  <c r="D84" i="4"/>
  <c r="L84" i="4"/>
  <c r="F84" i="4"/>
  <c r="H84" i="4"/>
  <c r="K84" i="4"/>
  <c r="P84" i="4"/>
  <c r="Q84" i="4"/>
  <c r="R84" i="4"/>
  <c r="D85" i="4"/>
  <c r="F85" i="4"/>
  <c r="H85" i="4"/>
  <c r="K85" i="4"/>
  <c r="P85" i="4"/>
  <c r="Q85" i="4"/>
  <c r="R85" i="4"/>
  <c r="D86" i="4"/>
  <c r="F86" i="4"/>
  <c r="H86" i="4"/>
  <c r="K86" i="4"/>
  <c r="P86" i="4"/>
  <c r="Q86" i="4"/>
  <c r="R86" i="4"/>
  <c r="D87" i="4"/>
  <c r="F87" i="4"/>
  <c r="H87" i="4"/>
  <c r="K87" i="4"/>
  <c r="P87" i="4"/>
  <c r="Q87" i="4"/>
  <c r="R87" i="4"/>
  <c r="D88" i="4"/>
  <c r="F88" i="4"/>
  <c r="H88" i="4"/>
  <c r="K88" i="4"/>
  <c r="P88" i="4"/>
  <c r="Q88" i="4"/>
  <c r="R88" i="4"/>
  <c r="D89" i="4"/>
  <c r="F89" i="4"/>
  <c r="H89" i="4"/>
  <c r="K89" i="4"/>
  <c r="P89" i="4"/>
  <c r="Q89" i="4"/>
  <c r="R89" i="4"/>
  <c r="D90" i="4"/>
  <c r="F90" i="4"/>
  <c r="H90" i="4"/>
  <c r="K90" i="4"/>
  <c r="P90" i="4"/>
  <c r="Q90" i="4"/>
  <c r="R90" i="4"/>
  <c r="D91" i="4"/>
  <c r="F91" i="4"/>
  <c r="H91" i="4"/>
  <c r="K91" i="4"/>
  <c r="P91" i="4"/>
  <c r="Q91" i="4"/>
  <c r="R91" i="4"/>
  <c r="D97" i="4"/>
  <c r="F97" i="4"/>
  <c r="H97" i="4"/>
  <c r="K97" i="4"/>
  <c r="P97" i="4"/>
  <c r="Q97" i="4"/>
  <c r="R97" i="4"/>
  <c r="D98" i="4"/>
  <c r="F98" i="4"/>
  <c r="H98" i="4"/>
  <c r="C122" i="4"/>
  <c r="K98" i="4"/>
  <c r="P98" i="4"/>
  <c r="Q98" i="4"/>
  <c r="R98" i="4"/>
  <c r="D99" i="4"/>
  <c r="F99" i="4"/>
  <c r="H99" i="4"/>
  <c r="K99" i="4"/>
  <c r="P99" i="4"/>
  <c r="Q99" i="4"/>
  <c r="R99" i="4"/>
  <c r="D100" i="4"/>
  <c r="F100" i="4"/>
  <c r="H100" i="4"/>
  <c r="K100" i="4"/>
  <c r="P100" i="4"/>
  <c r="Q100" i="4"/>
  <c r="R100" i="4"/>
  <c r="D101" i="4"/>
  <c r="F101" i="4"/>
  <c r="H101" i="4"/>
  <c r="K101" i="4"/>
  <c r="P101" i="4"/>
  <c r="Q101" i="4"/>
  <c r="R101" i="4"/>
  <c r="D102" i="4"/>
  <c r="F102" i="4"/>
  <c r="C121" i="4"/>
  <c r="H102" i="4"/>
  <c r="K102" i="4"/>
  <c r="P102" i="4"/>
  <c r="Q102" i="4"/>
  <c r="R102" i="4"/>
  <c r="D103" i="4"/>
  <c r="F103" i="4"/>
  <c r="H103" i="4"/>
  <c r="K103" i="4"/>
  <c r="P103" i="4"/>
  <c r="Q103" i="4"/>
  <c r="R103" i="4"/>
  <c r="D104" i="4"/>
  <c r="F104" i="4"/>
  <c r="H104" i="4"/>
  <c r="K104" i="4"/>
  <c r="P104" i="4"/>
  <c r="Q104" i="4"/>
  <c r="R104" i="4"/>
  <c r="D105" i="4"/>
  <c r="F105" i="4"/>
  <c r="H105" i="4"/>
  <c r="L105" i="4"/>
  <c r="K105" i="4"/>
  <c r="P105" i="4"/>
  <c r="Q105" i="4"/>
  <c r="R105" i="4"/>
  <c r="D106" i="4"/>
  <c r="F106" i="4"/>
  <c r="H106" i="4"/>
  <c r="K106" i="4"/>
  <c r="P106" i="4"/>
  <c r="Q106" i="4"/>
  <c r="R106" i="4"/>
  <c r="D107" i="4"/>
  <c r="F107" i="4"/>
  <c r="H107" i="4"/>
  <c r="K107" i="4"/>
  <c r="P107" i="4"/>
  <c r="Q107" i="4"/>
  <c r="R107" i="4"/>
  <c r="D108" i="4"/>
  <c r="F108" i="4"/>
  <c r="H108" i="4"/>
  <c r="K108" i="4"/>
  <c r="P108" i="4"/>
  <c r="Q108" i="4"/>
  <c r="R108" i="4"/>
  <c r="H111" i="4"/>
  <c r="I111" i="4"/>
  <c r="J111" i="4"/>
  <c r="L111" i="4"/>
  <c r="M111" i="4"/>
  <c r="N111" i="4"/>
  <c r="H114" i="4"/>
  <c r="I114" i="4"/>
  <c r="J114" i="4"/>
  <c r="L114" i="4"/>
  <c r="M114" i="4"/>
  <c r="N114" i="4"/>
  <c r="C115" i="4"/>
  <c r="H117" i="4"/>
  <c r="I117" i="4"/>
  <c r="J117" i="4"/>
  <c r="L117" i="4"/>
  <c r="M117" i="4"/>
  <c r="N117" i="4"/>
  <c r="H120" i="4"/>
  <c r="I120" i="4"/>
  <c r="J120" i="4"/>
  <c r="L120" i="4"/>
  <c r="M120" i="4"/>
  <c r="N120" i="4"/>
  <c r="D6" i="3"/>
  <c r="F6" i="3"/>
  <c r="H6" i="3"/>
  <c r="K6" i="3"/>
  <c r="P6" i="3"/>
  <c r="Q6" i="3"/>
  <c r="R6" i="3"/>
  <c r="AJ6" i="3"/>
  <c r="AL6" i="3"/>
  <c r="AN6" i="3"/>
  <c r="AQ6" i="3"/>
  <c r="AV6" i="3"/>
  <c r="AW6" i="3"/>
  <c r="AX6" i="3"/>
  <c r="AZ6" i="3"/>
  <c r="BB6" i="3"/>
  <c r="BG6" i="3"/>
  <c r="BL6" i="3"/>
  <c r="BM6" i="3"/>
  <c r="BN6" i="3"/>
  <c r="D7" i="3"/>
  <c r="F7" i="3"/>
  <c r="H7" i="3"/>
  <c r="K7" i="3"/>
  <c r="P7" i="3"/>
  <c r="Q7" i="3"/>
  <c r="R7" i="3"/>
  <c r="AJ7" i="3"/>
  <c r="AL7" i="3"/>
  <c r="AN7" i="3"/>
  <c r="AQ7" i="3"/>
  <c r="AV7" i="3"/>
  <c r="AW7" i="3"/>
  <c r="AX7" i="3"/>
  <c r="AZ7" i="3"/>
  <c r="BB7" i="3"/>
  <c r="BD7" i="3"/>
  <c r="BG7" i="3"/>
  <c r="BL7" i="3"/>
  <c r="BM7" i="3"/>
  <c r="BN7" i="3"/>
  <c r="D8" i="3"/>
  <c r="F8" i="3"/>
  <c r="H8" i="3"/>
  <c r="K8" i="3"/>
  <c r="P8" i="3"/>
  <c r="Q8" i="3"/>
  <c r="R8" i="3"/>
  <c r="AJ8" i="3"/>
  <c r="AL8" i="3"/>
  <c r="AN8" i="3"/>
  <c r="AQ8" i="3"/>
  <c r="AV8" i="3"/>
  <c r="AW8" i="3"/>
  <c r="AX8" i="3"/>
  <c r="AZ8" i="3"/>
  <c r="BB8" i="3"/>
  <c r="BD8" i="3"/>
  <c r="BG8" i="3"/>
  <c r="BL8" i="3"/>
  <c r="BM8" i="3"/>
  <c r="BN8" i="3"/>
  <c r="D9" i="3"/>
  <c r="F9" i="3"/>
  <c r="H9" i="3"/>
  <c r="K9" i="3"/>
  <c r="P9" i="3"/>
  <c r="Q9" i="3"/>
  <c r="R9" i="3"/>
  <c r="AJ9" i="3"/>
  <c r="AL9" i="3"/>
  <c r="AN9" i="3"/>
  <c r="AQ9" i="3"/>
  <c r="AV9" i="3"/>
  <c r="AW9" i="3"/>
  <c r="AX9" i="3"/>
  <c r="AZ9" i="3"/>
  <c r="BB9" i="3"/>
  <c r="BD9" i="3"/>
  <c r="BG9" i="3"/>
  <c r="BL9" i="3"/>
  <c r="BM9" i="3"/>
  <c r="BN9" i="3"/>
  <c r="D10" i="3"/>
  <c r="F10" i="3"/>
  <c r="H10" i="3"/>
  <c r="K10" i="3"/>
  <c r="P10" i="3"/>
  <c r="Q10" i="3"/>
  <c r="R10" i="3"/>
  <c r="AJ10" i="3"/>
  <c r="AL10" i="3"/>
  <c r="AN10" i="3"/>
  <c r="AQ10" i="3"/>
  <c r="AV10" i="3"/>
  <c r="AW10" i="3"/>
  <c r="AX10" i="3"/>
  <c r="AZ10" i="3"/>
  <c r="BB10" i="3"/>
  <c r="BD10" i="3"/>
  <c r="BG10" i="3"/>
  <c r="BL10" i="3"/>
  <c r="BM10" i="3"/>
  <c r="BN10" i="3"/>
  <c r="D11" i="3"/>
  <c r="F11" i="3"/>
  <c r="H11" i="3"/>
  <c r="K11" i="3"/>
  <c r="P11" i="3"/>
  <c r="Q11" i="3"/>
  <c r="R11" i="3"/>
  <c r="AJ11" i="3"/>
  <c r="AL11" i="3"/>
  <c r="AN11" i="3"/>
  <c r="AQ11" i="3"/>
  <c r="AV11" i="3"/>
  <c r="AW11" i="3"/>
  <c r="AX11" i="3"/>
  <c r="AZ11" i="3"/>
  <c r="BB11" i="3"/>
  <c r="BD11" i="3"/>
  <c r="BG11" i="3"/>
  <c r="BL11" i="3"/>
  <c r="BM11" i="3"/>
  <c r="BN11" i="3"/>
  <c r="D12" i="3"/>
  <c r="F12" i="3"/>
  <c r="H12" i="3"/>
  <c r="K12" i="3"/>
  <c r="P12" i="3"/>
  <c r="Q12" i="3"/>
  <c r="R12" i="3"/>
  <c r="AJ12" i="3"/>
  <c r="AL12" i="3"/>
  <c r="AN12" i="3"/>
  <c r="AQ12" i="3"/>
  <c r="AV12" i="3"/>
  <c r="AW12" i="3"/>
  <c r="AX12" i="3"/>
  <c r="AZ12" i="3"/>
  <c r="BB12" i="3"/>
  <c r="BD12" i="3"/>
  <c r="BG12" i="3"/>
  <c r="BL12" i="3"/>
  <c r="BM12" i="3"/>
  <c r="BN12" i="3"/>
  <c r="D13" i="3"/>
  <c r="F13" i="3"/>
  <c r="H13" i="3"/>
  <c r="K13" i="3"/>
  <c r="P13" i="3"/>
  <c r="Q13" i="3"/>
  <c r="R13" i="3"/>
  <c r="AJ13" i="3"/>
  <c r="AL13" i="3"/>
  <c r="AN13" i="3"/>
  <c r="AQ13" i="3"/>
  <c r="AV13" i="3"/>
  <c r="AW13" i="3"/>
  <c r="AX13" i="3"/>
  <c r="AZ13" i="3"/>
  <c r="BB13" i="3"/>
  <c r="BD13" i="3"/>
  <c r="BG13" i="3"/>
  <c r="BL13" i="3"/>
  <c r="BM13" i="3"/>
  <c r="BN13" i="3"/>
  <c r="D14" i="3"/>
  <c r="F14" i="3"/>
  <c r="H14" i="3"/>
  <c r="K14" i="3"/>
  <c r="P14" i="3"/>
  <c r="Q14" i="3"/>
  <c r="R14" i="3"/>
  <c r="AJ14" i="3"/>
  <c r="AL14" i="3"/>
  <c r="AN14" i="3"/>
  <c r="AQ14" i="3"/>
  <c r="AV14" i="3"/>
  <c r="AW14" i="3"/>
  <c r="AX14" i="3"/>
  <c r="AZ14" i="3"/>
  <c r="BB14" i="3"/>
  <c r="BD14" i="3"/>
  <c r="BG14" i="3"/>
  <c r="BL14" i="3"/>
  <c r="BM14" i="3"/>
  <c r="BN14" i="3"/>
  <c r="D15" i="3"/>
  <c r="F15" i="3"/>
  <c r="H15" i="3"/>
  <c r="K15" i="3"/>
  <c r="P15" i="3"/>
  <c r="Q15" i="3"/>
  <c r="R15" i="3"/>
  <c r="AJ15" i="3"/>
  <c r="AL15" i="3"/>
  <c r="AN15" i="3"/>
  <c r="AQ15" i="3"/>
  <c r="AV15" i="3"/>
  <c r="AW15" i="3"/>
  <c r="AX15" i="3"/>
  <c r="AZ15" i="3"/>
  <c r="BB15" i="3"/>
  <c r="BD15" i="3"/>
  <c r="BG15" i="3"/>
  <c r="BL15" i="3"/>
  <c r="BM15" i="3"/>
  <c r="BN15" i="3"/>
  <c r="D16" i="3"/>
  <c r="F16" i="3"/>
  <c r="H16" i="3"/>
  <c r="K16" i="3"/>
  <c r="P16" i="3"/>
  <c r="Q16" i="3"/>
  <c r="R16" i="3"/>
  <c r="AJ16" i="3"/>
  <c r="AL16" i="3"/>
  <c r="AN16" i="3"/>
  <c r="AQ16" i="3"/>
  <c r="AV16" i="3"/>
  <c r="AW16" i="3"/>
  <c r="AX16" i="3"/>
  <c r="AZ16" i="3"/>
  <c r="BB16" i="3"/>
  <c r="BD16" i="3"/>
  <c r="BG16" i="3"/>
  <c r="BL16" i="3"/>
  <c r="BM16" i="3"/>
  <c r="BN16" i="3"/>
  <c r="D17" i="3"/>
  <c r="F17" i="3"/>
  <c r="H17" i="3"/>
  <c r="K17" i="3"/>
  <c r="P17" i="3"/>
  <c r="Q17" i="3"/>
  <c r="R17" i="3"/>
  <c r="AJ17" i="3"/>
  <c r="AL17" i="3"/>
  <c r="AN17" i="3"/>
  <c r="AQ17" i="3"/>
  <c r="AV17" i="3"/>
  <c r="AW17" i="3"/>
  <c r="AX17" i="3"/>
  <c r="AZ17" i="3"/>
  <c r="BB17" i="3"/>
  <c r="BD17" i="3"/>
  <c r="BG17" i="3"/>
  <c r="BL17" i="3"/>
  <c r="BM17" i="3"/>
  <c r="BN17" i="3"/>
  <c r="D42" i="3"/>
  <c r="F42" i="3"/>
  <c r="H42" i="3"/>
  <c r="K42" i="3"/>
  <c r="P42" i="3"/>
  <c r="Q42" i="3"/>
  <c r="R42" i="3"/>
  <c r="D43" i="3"/>
  <c r="F43" i="3"/>
  <c r="H43" i="3"/>
  <c r="K43" i="3"/>
  <c r="P43" i="3"/>
  <c r="Q43" i="3"/>
  <c r="R43" i="3"/>
  <c r="D44" i="3"/>
  <c r="F44" i="3"/>
  <c r="H44" i="3"/>
  <c r="K44" i="3"/>
  <c r="P44" i="3"/>
  <c r="Q44" i="3"/>
  <c r="R44" i="3"/>
  <c r="D45" i="3"/>
  <c r="F45" i="3"/>
  <c r="H45" i="3"/>
  <c r="K45" i="3"/>
  <c r="P45" i="3"/>
  <c r="Q45" i="3"/>
  <c r="R45" i="3"/>
  <c r="D46" i="3"/>
  <c r="F46" i="3"/>
  <c r="H46" i="3"/>
  <c r="K46" i="3"/>
  <c r="P46" i="3"/>
  <c r="Q46" i="3"/>
  <c r="R46" i="3"/>
  <c r="D47" i="3"/>
  <c r="F47" i="3"/>
  <c r="H47" i="3"/>
  <c r="K47" i="3"/>
  <c r="P47" i="3"/>
  <c r="Q47" i="3"/>
  <c r="R47" i="3"/>
  <c r="D48" i="3"/>
  <c r="F48" i="3"/>
  <c r="H48" i="3"/>
  <c r="K48" i="3"/>
  <c r="P48" i="3"/>
  <c r="Q48" i="3"/>
  <c r="R48" i="3"/>
  <c r="D49" i="3"/>
  <c r="F49" i="3"/>
  <c r="H49" i="3"/>
  <c r="K49" i="3"/>
  <c r="P49" i="3"/>
  <c r="Q49" i="3"/>
  <c r="R49" i="3"/>
  <c r="D50" i="3"/>
  <c r="F50" i="3"/>
  <c r="H50" i="3"/>
  <c r="K50" i="3"/>
  <c r="P50" i="3"/>
  <c r="Q50" i="3"/>
  <c r="R50" i="3"/>
  <c r="D51" i="3"/>
  <c r="F51" i="3"/>
  <c r="H51" i="3"/>
  <c r="K51" i="3"/>
  <c r="P51" i="3"/>
  <c r="Q51" i="3"/>
  <c r="R51" i="3"/>
  <c r="D52" i="3"/>
  <c r="F52" i="3"/>
  <c r="H52" i="3"/>
  <c r="K52" i="3"/>
  <c r="P52" i="3"/>
  <c r="Q52" i="3"/>
  <c r="R52" i="3"/>
  <c r="D53" i="3"/>
  <c r="F53" i="3"/>
  <c r="H53" i="3"/>
  <c r="K53" i="3"/>
  <c r="P53" i="3"/>
  <c r="Q53" i="3"/>
  <c r="R53" i="3"/>
  <c r="D59" i="3"/>
  <c r="F59" i="3"/>
  <c r="H59" i="3"/>
  <c r="K59" i="3"/>
  <c r="P59" i="3"/>
  <c r="Q59" i="3"/>
  <c r="R59" i="3"/>
  <c r="D60" i="3"/>
  <c r="F60" i="3"/>
  <c r="H60" i="3"/>
  <c r="K60" i="3"/>
  <c r="P60" i="3"/>
  <c r="Q60" i="3"/>
  <c r="R60" i="3"/>
  <c r="D61" i="3"/>
  <c r="F61" i="3"/>
  <c r="H61" i="3"/>
  <c r="K61" i="3"/>
  <c r="P61" i="3"/>
  <c r="Q61" i="3"/>
  <c r="R61" i="3"/>
  <c r="D62" i="3"/>
  <c r="F62" i="3"/>
  <c r="H62" i="3"/>
  <c r="K62" i="3"/>
  <c r="P62" i="3"/>
  <c r="Q62" i="3"/>
  <c r="R62" i="3"/>
  <c r="D63" i="3"/>
  <c r="F63" i="3"/>
  <c r="H63" i="3"/>
  <c r="K63" i="3"/>
  <c r="P63" i="3"/>
  <c r="Q63" i="3"/>
  <c r="R63" i="3"/>
  <c r="D64" i="3"/>
  <c r="F64" i="3"/>
  <c r="H64" i="3"/>
  <c r="K64" i="3"/>
  <c r="P64" i="3"/>
  <c r="Q64" i="3"/>
  <c r="R64" i="3"/>
  <c r="D65" i="3"/>
  <c r="F65" i="3"/>
  <c r="H65" i="3"/>
  <c r="K65" i="3"/>
  <c r="P65" i="3"/>
  <c r="Q65" i="3"/>
  <c r="R65" i="3"/>
  <c r="D66" i="3"/>
  <c r="F66" i="3"/>
  <c r="H66" i="3"/>
  <c r="K66" i="3"/>
  <c r="P66" i="3"/>
  <c r="Q66" i="3"/>
  <c r="R66" i="3"/>
  <c r="D67" i="3"/>
  <c r="F67" i="3"/>
  <c r="H67" i="3"/>
  <c r="K67" i="3"/>
  <c r="P67" i="3"/>
  <c r="Q67" i="3"/>
  <c r="R67" i="3"/>
  <c r="D68" i="3"/>
  <c r="F68" i="3"/>
  <c r="H68" i="3"/>
  <c r="K68" i="3"/>
  <c r="P68" i="3"/>
  <c r="Q68" i="3"/>
  <c r="R68" i="3"/>
  <c r="D69" i="3"/>
  <c r="F69" i="3"/>
  <c r="H69" i="3"/>
  <c r="K69" i="3"/>
  <c r="P69" i="3"/>
  <c r="Q69" i="3"/>
  <c r="R69" i="3"/>
  <c r="D70" i="3"/>
  <c r="F70" i="3"/>
  <c r="H70" i="3"/>
  <c r="K70" i="3"/>
  <c r="P70" i="3"/>
  <c r="Q70" i="3"/>
  <c r="R70" i="3"/>
  <c r="D76" i="3"/>
  <c r="F76" i="3"/>
  <c r="H76" i="3"/>
  <c r="K76" i="3"/>
  <c r="P76" i="3"/>
  <c r="Q76" i="3"/>
  <c r="R76" i="3"/>
  <c r="D77" i="3"/>
  <c r="F77" i="3"/>
  <c r="H77" i="3"/>
  <c r="K77" i="3"/>
  <c r="P77" i="3"/>
  <c r="Q77" i="3"/>
  <c r="R77" i="3"/>
  <c r="D78" i="3"/>
  <c r="F78" i="3"/>
  <c r="H78" i="3"/>
  <c r="K78" i="3"/>
  <c r="P78" i="3"/>
  <c r="Q78" i="3"/>
  <c r="R78" i="3"/>
  <c r="D79" i="3"/>
  <c r="F79" i="3"/>
  <c r="H79" i="3"/>
  <c r="K79" i="3"/>
  <c r="P79" i="3"/>
  <c r="Q79" i="3"/>
  <c r="R79" i="3"/>
  <c r="D80" i="3"/>
  <c r="F80" i="3"/>
  <c r="H80" i="3"/>
  <c r="K80" i="3"/>
  <c r="P80" i="3"/>
  <c r="Q80" i="3"/>
  <c r="R80" i="3"/>
  <c r="D81" i="3"/>
  <c r="F81" i="3"/>
  <c r="H81" i="3"/>
  <c r="K81" i="3"/>
  <c r="P81" i="3"/>
  <c r="Q81" i="3"/>
  <c r="R81" i="3"/>
  <c r="D82" i="3"/>
  <c r="F82" i="3"/>
  <c r="H82" i="3"/>
  <c r="K82" i="3"/>
  <c r="P82" i="3"/>
  <c r="Q82" i="3"/>
  <c r="R82" i="3"/>
  <c r="D83" i="3"/>
  <c r="F83" i="3"/>
  <c r="H83" i="3"/>
  <c r="K83" i="3"/>
  <c r="P83" i="3"/>
  <c r="Q83" i="3"/>
  <c r="R83" i="3"/>
  <c r="D84" i="3"/>
  <c r="F84" i="3"/>
  <c r="H84" i="3"/>
  <c r="K84" i="3"/>
  <c r="P84" i="3"/>
  <c r="Q84" i="3"/>
  <c r="R84" i="3"/>
  <c r="D85" i="3"/>
  <c r="F85" i="3"/>
  <c r="H85" i="3"/>
  <c r="K85" i="3"/>
  <c r="P85" i="3"/>
  <c r="Q85" i="3"/>
  <c r="R85" i="3"/>
  <c r="D86" i="3"/>
  <c r="F86" i="3"/>
  <c r="H86" i="3"/>
  <c r="K86" i="3"/>
  <c r="P86" i="3"/>
  <c r="Q86" i="3"/>
  <c r="R86" i="3"/>
  <c r="D87" i="3"/>
  <c r="F87" i="3"/>
  <c r="H87" i="3"/>
  <c r="K87" i="3"/>
  <c r="P87" i="3"/>
  <c r="Q87" i="3"/>
  <c r="R87" i="3"/>
  <c r="D93" i="3"/>
  <c r="F93" i="3"/>
  <c r="H93" i="3"/>
  <c r="K93" i="3"/>
  <c r="P93" i="3"/>
  <c r="Q93" i="3"/>
  <c r="R93" i="3"/>
  <c r="D94" i="3"/>
  <c r="F94" i="3"/>
  <c r="H94" i="3"/>
  <c r="K94" i="3"/>
  <c r="P94" i="3"/>
  <c r="Q94" i="3"/>
  <c r="R94" i="3"/>
  <c r="D95" i="3"/>
  <c r="F95" i="3"/>
  <c r="H95" i="3"/>
  <c r="K95" i="3"/>
  <c r="P95" i="3"/>
  <c r="Q95" i="3"/>
  <c r="R95" i="3"/>
  <c r="D96" i="3"/>
  <c r="F96" i="3"/>
  <c r="H96" i="3"/>
  <c r="K96" i="3"/>
  <c r="P96" i="3"/>
  <c r="Q96" i="3"/>
  <c r="R96" i="3"/>
  <c r="D97" i="3"/>
  <c r="F97" i="3"/>
  <c r="H97" i="3"/>
  <c r="K97" i="3"/>
  <c r="P97" i="3"/>
  <c r="Q97" i="3"/>
  <c r="R97" i="3"/>
  <c r="D98" i="3"/>
  <c r="F98" i="3"/>
  <c r="H98" i="3"/>
  <c r="K98" i="3"/>
  <c r="P98" i="3"/>
  <c r="Q98" i="3"/>
  <c r="R98" i="3"/>
  <c r="D99" i="3"/>
  <c r="F99" i="3"/>
  <c r="H99" i="3"/>
  <c r="K99" i="3"/>
  <c r="P99" i="3"/>
  <c r="Q99" i="3"/>
  <c r="R99" i="3"/>
  <c r="D100" i="3"/>
  <c r="F100" i="3"/>
  <c r="H100" i="3"/>
  <c r="K100" i="3"/>
  <c r="P100" i="3"/>
  <c r="Q100" i="3"/>
  <c r="R100" i="3"/>
  <c r="D101" i="3"/>
  <c r="F101" i="3"/>
  <c r="H101" i="3"/>
  <c r="K101" i="3"/>
  <c r="P101" i="3"/>
  <c r="Q101" i="3"/>
  <c r="R101" i="3"/>
  <c r="D102" i="3"/>
  <c r="F102" i="3"/>
  <c r="H102" i="3"/>
  <c r="K102" i="3"/>
  <c r="P102" i="3"/>
  <c r="Q102" i="3"/>
  <c r="R102" i="3"/>
  <c r="D103" i="3"/>
  <c r="F103" i="3"/>
  <c r="H103" i="3"/>
  <c r="K103" i="3"/>
  <c r="P103" i="3"/>
  <c r="Q103" i="3"/>
  <c r="R103" i="3"/>
  <c r="D104" i="3"/>
  <c r="F104" i="3"/>
  <c r="H104" i="3"/>
  <c r="K104" i="3"/>
  <c r="P104" i="3"/>
  <c r="Q104" i="3"/>
  <c r="R104" i="3"/>
  <c r="H107" i="3"/>
  <c r="I107" i="3"/>
  <c r="J107" i="3"/>
  <c r="L107" i="3"/>
  <c r="M107" i="3"/>
  <c r="N107" i="3"/>
  <c r="H110" i="3"/>
  <c r="I110" i="3"/>
  <c r="J110" i="3"/>
  <c r="L110" i="3"/>
  <c r="M110" i="3"/>
  <c r="N110" i="3"/>
  <c r="H113" i="3"/>
  <c r="I113" i="3"/>
  <c r="J113" i="3"/>
  <c r="L113" i="3"/>
  <c r="M113" i="3"/>
  <c r="N113" i="3"/>
  <c r="H116" i="3"/>
  <c r="I116" i="3"/>
  <c r="J116" i="3"/>
  <c r="L116" i="3"/>
  <c r="M116" i="3"/>
  <c r="N116" i="3"/>
  <c r="AZ6" i="2"/>
  <c r="BB6" i="2"/>
  <c r="BD6" i="2"/>
  <c r="BE6" i="2"/>
  <c r="BF6" i="2"/>
  <c r="BG6" i="2"/>
  <c r="BL6" i="2"/>
  <c r="BM6" i="2"/>
  <c r="BN6" i="2"/>
  <c r="D6" i="2"/>
  <c r="F6" i="2"/>
  <c r="H6" i="2"/>
  <c r="I6" i="2"/>
  <c r="J6" i="2"/>
  <c r="K6" i="2"/>
  <c r="P6" i="2"/>
  <c r="Q6" i="2"/>
  <c r="R6" i="2"/>
  <c r="T6" i="2"/>
  <c r="V6" i="2"/>
  <c r="X6" i="2"/>
  <c r="Y6" i="2"/>
  <c r="Z6" i="2"/>
  <c r="AA6" i="2"/>
  <c r="AF6" i="2"/>
  <c r="AG6" i="2"/>
  <c r="AH6" i="2"/>
  <c r="AJ6" i="2"/>
  <c r="AL6" i="2"/>
  <c r="AN6" i="2"/>
  <c r="AO6" i="2"/>
  <c r="AP6" i="2"/>
  <c r="AQ6" i="2"/>
  <c r="AV6" i="2"/>
  <c r="AW6" i="2"/>
  <c r="AX6" i="2"/>
  <c r="AZ7" i="2"/>
  <c r="BB7" i="2"/>
  <c r="BD7" i="2"/>
  <c r="BE7" i="2"/>
  <c r="BF7" i="2"/>
  <c r="BG7" i="2"/>
  <c r="BL7" i="2"/>
  <c r="BM7" i="2"/>
  <c r="BN7" i="2"/>
  <c r="D7" i="2"/>
  <c r="F7" i="2"/>
  <c r="H7" i="2"/>
  <c r="I7" i="2"/>
  <c r="J7" i="2"/>
  <c r="K7" i="2"/>
  <c r="P7" i="2"/>
  <c r="Q7" i="2"/>
  <c r="R7" i="2"/>
  <c r="T7" i="2"/>
  <c r="V7" i="2"/>
  <c r="X7" i="2"/>
  <c r="Y7" i="2"/>
  <c r="Z7" i="2"/>
  <c r="AA7" i="2"/>
  <c r="AF7" i="2"/>
  <c r="AG7" i="2"/>
  <c r="AH7" i="2"/>
  <c r="AJ7" i="2"/>
  <c r="AL7" i="2"/>
  <c r="AN7" i="2"/>
  <c r="AO7" i="2"/>
  <c r="AP7" i="2"/>
  <c r="AQ7" i="2"/>
  <c r="AV7" i="2"/>
  <c r="AW7" i="2"/>
  <c r="AX7" i="2"/>
  <c r="AZ8" i="2"/>
  <c r="BB8" i="2"/>
  <c r="BD8" i="2"/>
  <c r="BE8" i="2"/>
  <c r="BF8" i="2"/>
  <c r="BG8" i="2"/>
  <c r="BL8" i="2"/>
  <c r="BM8" i="2"/>
  <c r="BN8" i="2"/>
  <c r="D8" i="2"/>
  <c r="F8" i="2"/>
  <c r="H8" i="2"/>
  <c r="I8" i="2"/>
  <c r="J8" i="2"/>
  <c r="K8" i="2"/>
  <c r="P8" i="2"/>
  <c r="Q8" i="2"/>
  <c r="R8" i="2"/>
  <c r="T8" i="2"/>
  <c r="V8" i="2"/>
  <c r="X8" i="2"/>
  <c r="Y8" i="2"/>
  <c r="Z8" i="2"/>
  <c r="AA8" i="2"/>
  <c r="AF8" i="2"/>
  <c r="AG8" i="2"/>
  <c r="AH8" i="2"/>
  <c r="AJ8" i="2"/>
  <c r="AL8" i="2"/>
  <c r="AN8" i="2"/>
  <c r="AO8" i="2"/>
  <c r="AP8" i="2"/>
  <c r="AQ8" i="2"/>
  <c r="AV8" i="2"/>
  <c r="AW8" i="2"/>
  <c r="AX8" i="2"/>
  <c r="AZ9" i="2"/>
  <c r="BB9" i="2"/>
  <c r="BD9" i="2"/>
  <c r="BE9" i="2"/>
  <c r="BF9" i="2"/>
  <c r="BG9" i="2"/>
  <c r="BL9" i="2"/>
  <c r="BM9" i="2"/>
  <c r="BN9" i="2"/>
  <c r="D9" i="2"/>
  <c r="F9" i="2"/>
  <c r="H9" i="2"/>
  <c r="I9" i="2"/>
  <c r="J9" i="2"/>
  <c r="K9" i="2"/>
  <c r="P9" i="2"/>
  <c r="Q9" i="2"/>
  <c r="R9" i="2"/>
  <c r="T9" i="2"/>
  <c r="V9" i="2"/>
  <c r="X9" i="2"/>
  <c r="Y9" i="2"/>
  <c r="Z9" i="2"/>
  <c r="AA9" i="2"/>
  <c r="AF9" i="2"/>
  <c r="AG9" i="2"/>
  <c r="AH9" i="2"/>
  <c r="AJ9" i="2"/>
  <c r="AL9" i="2"/>
  <c r="AN9" i="2"/>
  <c r="AO9" i="2"/>
  <c r="AP9" i="2"/>
  <c r="AQ9" i="2"/>
  <c r="AV9" i="2"/>
  <c r="AW9" i="2"/>
  <c r="AX9" i="2"/>
  <c r="AZ10" i="2"/>
  <c r="BB10" i="2"/>
  <c r="BD10" i="2"/>
  <c r="BE10" i="2"/>
  <c r="BF10" i="2"/>
  <c r="BG10" i="2"/>
  <c r="BL10" i="2"/>
  <c r="BM10" i="2"/>
  <c r="BN10" i="2"/>
  <c r="D10" i="2"/>
  <c r="F10" i="2"/>
  <c r="H10" i="2"/>
  <c r="I10" i="2"/>
  <c r="J10" i="2"/>
  <c r="K10" i="2"/>
  <c r="P10" i="2"/>
  <c r="Q10" i="2"/>
  <c r="R10" i="2"/>
  <c r="T10" i="2"/>
  <c r="V10" i="2"/>
  <c r="X10" i="2"/>
  <c r="Y10" i="2"/>
  <c r="Z10" i="2"/>
  <c r="AA10" i="2"/>
  <c r="AF10" i="2"/>
  <c r="AG10" i="2"/>
  <c r="AH10" i="2"/>
  <c r="AJ10" i="2"/>
  <c r="AL10" i="2"/>
  <c r="AN10" i="2"/>
  <c r="AO10" i="2"/>
  <c r="AP10" i="2"/>
  <c r="AQ10" i="2"/>
  <c r="AV10" i="2"/>
  <c r="AW10" i="2"/>
  <c r="AX10" i="2"/>
  <c r="AZ11" i="2"/>
  <c r="BB11" i="2"/>
  <c r="BD11" i="2"/>
  <c r="BE11" i="2"/>
  <c r="BF11" i="2"/>
  <c r="BG11" i="2"/>
  <c r="BL11" i="2"/>
  <c r="BM11" i="2"/>
  <c r="BN11" i="2"/>
  <c r="D11" i="2"/>
  <c r="F11" i="2"/>
  <c r="H11" i="2"/>
  <c r="I11" i="2"/>
  <c r="J11" i="2"/>
  <c r="K11" i="2"/>
  <c r="P11" i="2"/>
  <c r="Q11" i="2"/>
  <c r="R11" i="2"/>
  <c r="T11" i="2"/>
  <c r="V11" i="2"/>
  <c r="X11" i="2"/>
  <c r="Y11" i="2"/>
  <c r="Z11" i="2"/>
  <c r="AA11" i="2"/>
  <c r="AF11" i="2"/>
  <c r="AG11" i="2"/>
  <c r="AH11" i="2"/>
  <c r="AJ11" i="2"/>
  <c r="AL11" i="2"/>
  <c r="AN11" i="2"/>
  <c r="AO11" i="2"/>
  <c r="AP11" i="2"/>
  <c r="AQ11" i="2"/>
  <c r="AV11" i="2"/>
  <c r="AW11" i="2"/>
  <c r="AX11" i="2"/>
  <c r="AZ12" i="2"/>
  <c r="BB12" i="2"/>
  <c r="BD12" i="2"/>
  <c r="BE12" i="2"/>
  <c r="BF12" i="2"/>
  <c r="BG12" i="2"/>
  <c r="BL12" i="2"/>
  <c r="BM12" i="2"/>
  <c r="BN12" i="2"/>
  <c r="D12" i="2"/>
  <c r="F12" i="2"/>
  <c r="H12" i="2"/>
  <c r="I12" i="2"/>
  <c r="J12" i="2"/>
  <c r="K12" i="2"/>
  <c r="P12" i="2"/>
  <c r="Q12" i="2"/>
  <c r="R12" i="2"/>
  <c r="T12" i="2"/>
  <c r="V12" i="2"/>
  <c r="X12" i="2"/>
  <c r="Y12" i="2"/>
  <c r="Z12" i="2"/>
  <c r="AA12" i="2"/>
  <c r="AF12" i="2"/>
  <c r="AG12" i="2"/>
  <c r="AH12" i="2"/>
  <c r="AJ12" i="2"/>
  <c r="AL12" i="2"/>
  <c r="AN12" i="2"/>
  <c r="AO12" i="2"/>
  <c r="AP12" i="2"/>
  <c r="AQ12" i="2"/>
  <c r="AV12" i="2"/>
  <c r="AW12" i="2"/>
  <c r="AX12" i="2"/>
  <c r="AZ13" i="2"/>
  <c r="BB13" i="2"/>
  <c r="BD13" i="2"/>
  <c r="BE13" i="2"/>
  <c r="BF13" i="2"/>
  <c r="BG13" i="2"/>
  <c r="BL13" i="2"/>
  <c r="BM13" i="2"/>
  <c r="BN13" i="2"/>
  <c r="D13" i="2"/>
  <c r="F13" i="2"/>
  <c r="H13" i="2"/>
  <c r="I13" i="2"/>
  <c r="J13" i="2"/>
  <c r="K13" i="2"/>
  <c r="P13" i="2"/>
  <c r="Q13" i="2"/>
  <c r="R13" i="2"/>
  <c r="T13" i="2"/>
  <c r="V13" i="2"/>
  <c r="X13" i="2"/>
  <c r="Y13" i="2"/>
  <c r="Z13" i="2"/>
  <c r="AA13" i="2"/>
  <c r="AF13" i="2"/>
  <c r="AG13" i="2"/>
  <c r="AH13" i="2"/>
  <c r="AJ13" i="2"/>
  <c r="AL13" i="2"/>
  <c r="AN13" i="2"/>
  <c r="AO13" i="2"/>
  <c r="AP13" i="2"/>
  <c r="AQ13" i="2"/>
  <c r="AV13" i="2"/>
  <c r="AW13" i="2"/>
  <c r="AX13" i="2"/>
  <c r="AZ14" i="2"/>
  <c r="BB14" i="2"/>
  <c r="BD14" i="2"/>
  <c r="BE14" i="2"/>
  <c r="BF14" i="2"/>
  <c r="BG14" i="2"/>
  <c r="BL14" i="2"/>
  <c r="BM14" i="2"/>
  <c r="BN14" i="2"/>
  <c r="D14" i="2"/>
  <c r="F14" i="2"/>
  <c r="H14" i="2"/>
  <c r="I14" i="2"/>
  <c r="J14" i="2"/>
  <c r="K14" i="2"/>
  <c r="P14" i="2"/>
  <c r="Q14" i="2"/>
  <c r="R14" i="2"/>
  <c r="T14" i="2"/>
  <c r="V14" i="2"/>
  <c r="X14" i="2"/>
  <c r="Y14" i="2"/>
  <c r="Z14" i="2"/>
  <c r="AA14" i="2"/>
  <c r="AF14" i="2"/>
  <c r="AG14" i="2"/>
  <c r="AH14" i="2"/>
  <c r="AJ14" i="2"/>
  <c r="AL14" i="2"/>
  <c r="AN14" i="2"/>
  <c r="AO14" i="2"/>
  <c r="AP14" i="2"/>
  <c r="AQ14" i="2"/>
  <c r="AV14" i="2"/>
  <c r="AW14" i="2"/>
  <c r="AX14" i="2"/>
  <c r="AZ15" i="2"/>
  <c r="BB15" i="2"/>
  <c r="BD15" i="2"/>
  <c r="BE15" i="2"/>
  <c r="BF15" i="2"/>
  <c r="BG15" i="2"/>
  <c r="BL15" i="2"/>
  <c r="BM15" i="2"/>
  <c r="BN15" i="2"/>
  <c r="D15" i="2"/>
  <c r="F15" i="2"/>
  <c r="H15" i="2"/>
  <c r="I15" i="2"/>
  <c r="J15" i="2"/>
  <c r="K15" i="2"/>
  <c r="P15" i="2"/>
  <c r="Q15" i="2"/>
  <c r="R15" i="2"/>
  <c r="T15" i="2"/>
  <c r="V15" i="2"/>
  <c r="X15" i="2"/>
  <c r="Y15" i="2"/>
  <c r="Z15" i="2"/>
  <c r="AA15" i="2"/>
  <c r="AF15" i="2"/>
  <c r="AG15" i="2"/>
  <c r="AH15" i="2"/>
  <c r="AJ15" i="2"/>
  <c r="AL15" i="2"/>
  <c r="AN15" i="2"/>
  <c r="AO15" i="2"/>
  <c r="AP15" i="2"/>
  <c r="AQ15" i="2"/>
  <c r="AV15" i="2"/>
  <c r="AW15" i="2"/>
  <c r="AX15" i="2"/>
  <c r="AZ16" i="2"/>
  <c r="BB16" i="2"/>
  <c r="BD16" i="2"/>
  <c r="BE16" i="2"/>
  <c r="BF16" i="2"/>
  <c r="BG16" i="2"/>
  <c r="BL16" i="2"/>
  <c r="BM16" i="2"/>
  <c r="BN16" i="2"/>
  <c r="D16" i="2"/>
  <c r="F16" i="2"/>
  <c r="H16" i="2"/>
  <c r="I16" i="2"/>
  <c r="J16" i="2"/>
  <c r="K16" i="2"/>
  <c r="P16" i="2"/>
  <c r="Q16" i="2"/>
  <c r="R16" i="2"/>
  <c r="T16" i="2"/>
  <c r="V16" i="2"/>
  <c r="X16" i="2"/>
  <c r="Y16" i="2"/>
  <c r="Z16" i="2"/>
  <c r="AA16" i="2"/>
  <c r="AF16" i="2"/>
  <c r="AG16" i="2"/>
  <c r="AH16" i="2"/>
  <c r="AJ16" i="2"/>
  <c r="AL16" i="2"/>
  <c r="AN16" i="2"/>
  <c r="AO16" i="2"/>
  <c r="AP16" i="2"/>
  <c r="AQ16" i="2"/>
  <c r="AV16" i="2"/>
  <c r="AW16" i="2"/>
  <c r="AX16" i="2"/>
  <c r="AZ17" i="2"/>
  <c r="BB17" i="2"/>
  <c r="BD17" i="2"/>
  <c r="BE17" i="2"/>
  <c r="BF17" i="2"/>
  <c r="BG17" i="2"/>
  <c r="BL17" i="2"/>
  <c r="BM17" i="2"/>
  <c r="BN17" i="2"/>
  <c r="D17" i="2"/>
  <c r="F17" i="2"/>
  <c r="H17" i="2"/>
  <c r="I17" i="2"/>
  <c r="J17" i="2"/>
  <c r="K17" i="2"/>
  <c r="P17" i="2"/>
  <c r="Q17" i="2"/>
  <c r="R17" i="2"/>
  <c r="T17" i="2"/>
  <c r="V17" i="2"/>
  <c r="X17" i="2"/>
  <c r="Y17" i="2"/>
  <c r="Z17" i="2"/>
  <c r="AA17" i="2"/>
  <c r="AF17" i="2"/>
  <c r="AG17" i="2"/>
  <c r="AH17" i="2"/>
  <c r="AJ17" i="2"/>
  <c r="AL17" i="2"/>
  <c r="AN17" i="2"/>
  <c r="AO17" i="2"/>
  <c r="AP17" i="2"/>
  <c r="AQ17" i="2"/>
  <c r="AV17" i="2"/>
  <c r="AW17" i="2"/>
  <c r="AX17" i="2"/>
  <c r="D98" i="2"/>
  <c r="F98" i="2"/>
  <c r="H98" i="2"/>
  <c r="I98" i="2"/>
  <c r="J98" i="2"/>
  <c r="K98" i="2"/>
  <c r="P98" i="2"/>
  <c r="Q98" i="2"/>
  <c r="R98" i="2"/>
  <c r="D99" i="2"/>
  <c r="C122" i="2"/>
  <c r="F99" i="2"/>
  <c r="H99" i="2"/>
  <c r="I99" i="2"/>
  <c r="J99" i="2"/>
  <c r="K99" i="2"/>
  <c r="P99" i="2"/>
  <c r="Q99" i="2"/>
  <c r="R99" i="2"/>
  <c r="D100" i="2"/>
  <c r="F100" i="2"/>
  <c r="H100" i="2"/>
  <c r="I100" i="2"/>
  <c r="J100" i="2"/>
  <c r="K100" i="2"/>
  <c r="P100" i="2"/>
  <c r="Q100" i="2"/>
  <c r="R100" i="2"/>
  <c r="D101" i="2"/>
  <c r="F101" i="2"/>
  <c r="H101" i="2"/>
  <c r="I101" i="2"/>
  <c r="J101" i="2"/>
  <c r="K101" i="2"/>
  <c r="P101" i="2"/>
  <c r="Q101" i="2"/>
  <c r="R101" i="2"/>
  <c r="D102" i="2"/>
  <c r="F102" i="2"/>
  <c r="H102" i="2"/>
  <c r="I102" i="2"/>
  <c r="J102" i="2"/>
  <c r="K102" i="2"/>
  <c r="P102" i="2"/>
  <c r="Q102" i="2"/>
  <c r="R102" i="2"/>
  <c r="D103" i="2"/>
  <c r="F103" i="2"/>
  <c r="C123" i="2"/>
  <c r="H103" i="2"/>
  <c r="I103" i="2"/>
  <c r="J103" i="2"/>
  <c r="K103" i="2"/>
  <c r="P103" i="2"/>
  <c r="Q103" i="2"/>
  <c r="R103" i="2"/>
  <c r="D104" i="2"/>
  <c r="F104" i="2"/>
  <c r="H104" i="2"/>
  <c r="I104" i="2"/>
  <c r="J104" i="2"/>
  <c r="K104" i="2"/>
  <c r="P104" i="2"/>
  <c r="Q104" i="2"/>
  <c r="R104" i="2"/>
  <c r="D105" i="2"/>
  <c r="F105" i="2"/>
  <c r="H105" i="2"/>
  <c r="I105" i="2"/>
  <c r="J105" i="2"/>
  <c r="K105" i="2"/>
  <c r="P105" i="2"/>
  <c r="Q105" i="2"/>
  <c r="R105" i="2"/>
  <c r="D106" i="2"/>
  <c r="F106" i="2"/>
  <c r="H106" i="2"/>
  <c r="I106" i="2"/>
  <c r="J106" i="2"/>
  <c r="K106" i="2"/>
  <c r="P106" i="2"/>
  <c r="Q106" i="2"/>
  <c r="R106" i="2"/>
  <c r="D107" i="2"/>
  <c r="F107" i="2"/>
  <c r="H107" i="2"/>
  <c r="I107" i="2"/>
  <c r="J107" i="2"/>
  <c r="K107" i="2"/>
  <c r="P107" i="2"/>
  <c r="Q107" i="2"/>
  <c r="R107" i="2"/>
  <c r="D108" i="2"/>
  <c r="F108" i="2"/>
  <c r="H108" i="2"/>
  <c r="I108" i="2"/>
  <c r="J108" i="2"/>
  <c r="K108" i="2"/>
  <c r="P108" i="2"/>
  <c r="Q108" i="2"/>
  <c r="R108" i="2"/>
  <c r="D109" i="2"/>
  <c r="F109" i="2"/>
  <c r="H109" i="2"/>
  <c r="I109" i="2"/>
  <c r="J109" i="2"/>
  <c r="K109" i="2"/>
  <c r="P109" i="2"/>
  <c r="Q109" i="2"/>
  <c r="R109" i="2"/>
  <c r="D47" i="2"/>
  <c r="F47" i="2"/>
  <c r="H47" i="2"/>
  <c r="I47" i="2"/>
  <c r="J47" i="2"/>
  <c r="K47" i="2"/>
  <c r="P47" i="2"/>
  <c r="Q47" i="2"/>
  <c r="R47" i="2"/>
  <c r="D48" i="2"/>
  <c r="C113" i="2"/>
  <c r="F48" i="2"/>
  <c r="H48" i="2"/>
  <c r="I48" i="2"/>
  <c r="J48" i="2"/>
  <c r="K48" i="2"/>
  <c r="P48" i="2"/>
  <c r="Q48" i="2"/>
  <c r="R48" i="2"/>
  <c r="D49" i="2"/>
  <c r="F49" i="2"/>
  <c r="H49" i="2"/>
  <c r="I49" i="2"/>
  <c r="J49" i="2"/>
  <c r="K49" i="2"/>
  <c r="P49" i="2"/>
  <c r="Q49" i="2"/>
  <c r="R49" i="2"/>
  <c r="D50" i="2"/>
  <c r="F50" i="2"/>
  <c r="H50" i="2"/>
  <c r="I50" i="2"/>
  <c r="J50" i="2"/>
  <c r="K50" i="2"/>
  <c r="P50" i="2"/>
  <c r="Q50" i="2"/>
  <c r="R50" i="2"/>
  <c r="D51" i="2"/>
  <c r="F51" i="2"/>
  <c r="H51" i="2"/>
  <c r="I51" i="2"/>
  <c r="J51" i="2"/>
  <c r="K51" i="2"/>
  <c r="P51" i="2"/>
  <c r="Q51" i="2"/>
  <c r="R51" i="2"/>
  <c r="D52" i="2"/>
  <c r="F52" i="2"/>
  <c r="H52" i="2"/>
  <c r="I52" i="2"/>
  <c r="J52" i="2"/>
  <c r="K52" i="2"/>
  <c r="P52" i="2"/>
  <c r="Q52" i="2"/>
  <c r="R52" i="2"/>
  <c r="D53" i="2"/>
  <c r="F53" i="2"/>
  <c r="H53" i="2"/>
  <c r="I53" i="2"/>
  <c r="J53" i="2"/>
  <c r="K53" i="2"/>
  <c r="P53" i="2"/>
  <c r="Q53" i="2"/>
  <c r="R53" i="2"/>
  <c r="D54" i="2"/>
  <c r="F54" i="2"/>
  <c r="H54" i="2"/>
  <c r="I54" i="2"/>
  <c r="J54" i="2"/>
  <c r="K54" i="2"/>
  <c r="P54" i="2"/>
  <c r="Q54" i="2"/>
  <c r="R54" i="2"/>
  <c r="D55" i="2"/>
  <c r="F55" i="2"/>
  <c r="H55" i="2"/>
  <c r="I55" i="2"/>
  <c r="J55" i="2"/>
  <c r="K55" i="2"/>
  <c r="P55" i="2"/>
  <c r="Q55" i="2"/>
  <c r="R55" i="2"/>
  <c r="D56" i="2"/>
  <c r="F56" i="2"/>
  <c r="H56" i="2"/>
  <c r="I56" i="2"/>
  <c r="J56" i="2"/>
  <c r="K56" i="2"/>
  <c r="P56" i="2"/>
  <c r="Q56" i="2"/>
  <c r="R56" i="2"/>
  <c r="D57" i="2"/>
  <c r="F57" i="2"/>
  <c r="H57" i="2"/>
  <c r="I57" i="2"/>
  <c r="J57" i="2"/>
  <c r="K57" i="2"/>
  <c r="P57" i="2"/>
  <c r="Q57" i="2"/>
  <c r="R57" i="2"/>
  <c r="D58" i="2"/>
  <c r="F58" i="2"/>
  <c r="H58" i="2"/>
  <c r="I58" i="2"/>
  <c r="J58" i="2"/>
  <c r="K58" i="2"/>
  <c r="P58" i="2"/>
  <c r="Q58" i="2"/>
  <c r="R58" i="2"/>
  <c r="D64" i="2"/>
  <c r="F64" i="2"/>
  <c r="H64" i="2"/>
  <c r="I64" i="2"/>
  <c r="J64" i="2"/>
  <c r="K64" i="2"/>
  <c r="P64" i="2"/>
  <c r="Q64" i="2"/>
  <c r="R64" i="2"/>
  <c r="D65" i="2"/>
  <c r="F65" i="2"/>
  <c r="C117" i="2"/>
  <c r="H65" i="2"/>
  <c r="I65" i="2"/>
  <c r="J65" i="2"/>
  <c r="K65" i="2"/>
  <c r="P65" i="2"/>
  <c r="Q65" i="2"/>
  <c r="R65" i="2"/>
  <c r="D66" i="2"/>
  <c r="F66" i="2"/>
  <c r="H66" i="2"/>
  <c r="I66" i="2"/>
  <c r="J66" i="2"/>
  <c r="K66" i="2"/>
  <c r="P66" i="2"/>
  <c r="Q66" i="2"/>
  <c r="R66" i="2"/>
  <c r="D67" i="2"/>
  <c r="F67" i="2"/>
  <c r="H67" i="2"/>
  <c r="I67" i="2"/>
  <c r="J67" i="2"/>
  <c r="K67" i="2"/>
  <c r="P67" i="2"/>
  <c r="Q67" i="2"/>
  <c r="R67" i="2"/>
  <c r="D68" i="2"/>
  <c r="F68" i="2"/>
  <c r="H68" i="2"/>
  <c r="I68" i="2"/>
  <c r="J68" i="2"/>
  <c r="K68" i="2"/>
  <c r="P68" i="2"/>
  <c r="Q68" i="2"/>
  <c r="R68" i="2"/>
  <c r="D69" i="2"/>
  <c r="F69" i="2"/>
  <c r="H69" i="2"/>
  <c r="I69" i="2"/>
  <c r="J69" i="2"/>
  <c r="K69" i="2"/>
  <c r="P69" i="2"/>
  <c r="Q69" i="2"/>
  <c r="R69" i="2"/>
  <c r="D70" i="2"/>
  <c r="F70" i="2"/>
  <c r="H70" i="2"/>
  <c r="I70" i="2"/>
  <c r="J70" i="2"/>
  <c r="K70" i="2"/>
  <c r="P70" i="2"/>
  <c r="Q70" i="2"/>
  <c r="R70" i="2"/>
  <c r="D71" i="2"/>
  <c r="F71" i="2"/>
  <c r="H71" i="2"/>
  <c r="I71" i="2"/>
  <c r="J71" i="2"/>
  <c r="K71" i="2"/>
  <c r="P71" i="2"/>
  <c r="Q71" i="2"/>
  <c r="R71" i="2"/>
  <c r="D72" i="2"/>
  <c r="F72" i="2"/>
  <c r="H72" i="2"/>
  <c r="I72" i="2"/>
  <c r="J72" i="2"/>
  <c r="K72" i="2"/>
  <c r="P72" i="2"/>
  <c r="Q72" i="2"/>
  <c r="R72" i="2"/>
  <c r="D73" i="2"/>
  <c r="F73" i="2"/>
  <c r="H73" i="2"/>
  <c r="I73" i="2"/>
  <c r="J73" i="2"/>
  <c r="K73" i="2"/>
  <c r="P73" i="2"/>
  <c r="Q73" i="2"/>
  <c r="R73" i="2"/>
  <c r="D74" i="2"/>
  <c r="F74" i="2"/>
  <c r="H74" i="2"/>
  <c r="I74" i="2"/>
  <c r="J74" i="2"/>
  <c r="K74" i="2"/>
  <c r="P74" i="2"/>
  <c r="Q74" i="2"/>
  <c r="R74" i="2"/>
  <c r="D75" i="2"/>
  <c r="F75" i="2"/>
  <c r="H75" i="2"/>
  <c r="I75" i="2"/>
  <c r="J75" i="2"/>
  <c r="K75" i="2"/>
  <c r="P75" i="2"/>
  <c r="Q75" i="2"/>
  <c r="R75" i="2"/>
  <c r="D81" i="2"/>
  <c r="F81" i="2"/>
  <c r="H81" i="2"/>
  <c r="I81" i="2"/>
  <c r="J81" i="2"/>
  <c r="K81" i="2"/>
  <c r="P81" i="2"/>
  <c r="Q81" i="2"/>
  <c r="R81" i="2"/>
  <c r="D82" i="2"/>
  <c r="F82" i="2"/>
  <c r="H82" i="2"/>
  <c r="I82" i="2"/>
  <c r="J82" i="2"/>
  <c r="K82" i="2"/>
  <c r="P82" i="2"/>
  <c r="Q82" i="2"/>
  <c r="R82" i="2"/>
  <c r="D83" i="2"/>
  <c r="F83" i="2"/>
  <c r="H83" i="2"/>
  <c r="I83" i="2"/>
  <c r="J83" i="2"/>
  <c r="K83" i="2"/>
  <c r="P83" i="2"/>
  <c r="Q83" i="2"/>
  <c r="R83" i="2"/>
  <c r="D84" i="2"/>
  <c r="F84" i="2"/>
  <c r="H84" i="2"/>
  <c r="I84" i="2"/>
  <c r="J84" i="2"/>
  <c r="K84" i="2"/>
  <c r="P84" i="2"/>
  <c r="Q84" i="2"/>
  <c r="R84" i="2"/>
  <c r="D85" i="2"/>
  <c r="F85" i="2"/>
  <c r="H85" i="2"/>
  <c r="I85" i="2"/>
  <c r="J85" i="2"/>
  <c r="K85" i="2"/>
  <c r="P85" i="2"/>
  <c r="Q85" i="2"/>
  <c r="R85" i="2"/>
  <c r="D86" i="2"/>
  <c r="F86" i="2"/>
  <c r="H86" i="2"/>
  <c r="I86" i="2"/>
  <c r="J86" i="2"/>
  <c r="K86" i="2"/>
  <c r="P86" i="2"/>
  <c r="Q86" i="2"/>
  <c r="R86" i="2"/>
  <c r="D87" i="2"/>
  <c r="F87" i="2"/>
  <c r="H87" i="2"/>
  <c r="I87" i="2"/>
  <c r="J87" i="2"/>
  <c r="K87" i="2"/>
  <c r="P87" i="2"/>
  <c r="Q87" i="2"/>
  <c r="R87" i="2"/>
  <c r="D88" i="2"/>
  <c r="F88" i="2"/>
  <c r="H88" i="2"/>
  <c r="I88" i="2"/>
  <c r="J88" i="2"/>
  <c r="K88" i="2"/>
  <c r="P88" i="2"/>
  <c r="Q88" i="2"/>
  <c r="R88" i="2"/>
  <c r="D89" i="2"/>
  <c r="F89" i="2"/>
  <c r="H89" i="2"/>
  <c r="I89" i="2"/>
  <c r="J89" i="2"/>
  <c r="K89" i="2"/>
  <c r="P89" i="2"/>
  <c r="Q89" i="2"/>
  <c r="R89" i="2"/>
  <c r="D90" i="2"/>
  <c r="F90" i="2"/>
  <c r="H90" i="2"/>
  <c r="I90" i="2"/>
  <c r="J90" i="2"/>
  <c r="K90" i="2"/>
  <c r="P90" i="2"/>
  <c r="Q90" i="2"/>
  <c r="R90" i="2"/>
  <c r="D91" i="2"/>
  <c r="F91" i="2"/>
  <c r="H91" i="2"/>
  <c r="I91" i="2"/>
  <c r="J91" i="2"/>
  <c r="K91" i="2"/>
  <c r="P91" i="2"/>
  <c r="Q91" i="2"/>
  <c r="R91" i="2"/>
  <c r="D92" i="2"/>
  <c r="F92" i="2"/>
  <c r="H92" i="2"/>
  <c r="I92" i="2"/>
  <c r="J92" i="2"/>
  <c r="K92" i="2"/>
  <c r="P92" i="2"/>
  <c r="Q92" i="2"/>
  <c r="R92" i="2"/>
  <c r="H113" i="2"/>
  <c r="I113" i="2"/>
  <c r="J113" i="2"/>
  <c r="L113" i="2"/>
  <c r="M113" i="2"/>
  <c r="N113" i="2"/>
  <c r="I116" i="2"/>
  <c r="J116" i="2"/>
  <c r="M116" i="2"/>
  <c r="N116" i="2"/>
  <c r="I119" i="2"/>
  <c r="J119" i="2"/>
  <c r="M119" i="2"/>
  <c r="N119" i="2"/>
  <c r="I122" i="2"/>
  <c r="J122" i="2"/>
  <c r="M122" i="2"/>
  <c r="N122" i="2"/>
  <c r="L97" i="4"/>
  <c r="C119" i="4"/>
  <c r="BH13" i="4"/>
  <c r="BH10" i="4"/>
  <c r="BH6" i="4"/>
  <c r="L104" i="5"/>
  <c r="L103" i="5"/>
  <c r="L84" i="5"/>
  <c r="L81" i="5"/>
  <c r="L64" i="5"/>
  <c r="L63" i="5"/>
  <c r="BH6" i="5"/>
  <c r="BH7" i="2"/>
  <c r="L101" i="4"/>
  <c r="L99" i="4"/>
  <c r="L98" i="4"/>
  <c r="L66" i="4"/>
  <c r="L63" i="4"/>
  <c r="L55" i="4"/>
  <c r="L54" i="4"/>
  <c r="L49" i="4"/>
  <c r="L7" i="4"/>
  <c r="L105" i="5"/>
  <c r="BH7" i="5"/>
  <c r="AR7" i="5"/>
  <c r="L108" i="4"/>
  <c r="L107" i="4"/>
  <c r="L106" i="4"/>
  <c r="L47" i="4"/>
  <c r="L101" i="2"/>
  <c r="AR6" i="2"/>
  <c r="BH6" i="2"/>
  <c r="L17" i="4"/>
  <c r="AR16" i="4"/>
  <c r="BH11" i="4"/>
  <c r="AB9" i="5"/>
  <c r="L9" i="5"/>
  <c r="L71" i="5"/>
  <c r="AB16" i="5"/>
  <c r="BH9" i="5"/>
  <c r="AR9" i="5"/>
  <c r="L88" i="4"/>
  <c r="L70" i="4"/>
  <c r="L69" i="4"/>
  <c r="C113" i="4"/>
  <c r="AR17" i="4"/>
  <c r="L13" i="4"/>
  <c r="L98" i="5"/>
  <c r="L91" i="5"/>
  <c r="L90" i="5"/>
  <c r="BH16" i="5"/>
  <c r="AR16" i="5"/>
  <c r="AB10" i="5"/>
  <c r="L10" i="5"/>
  <c r="C120" i="5"/>
  <c r="L17" i="5"/>
  <c r="C121" i="2"/>
  <c r="L92" i="2"/>
  <c r="L89" i="2"/>
  <c r="C119" i="2"/>
  <c r="L7" i="2"/>
  <c r="AR11" i="2"/>
  <c r="BH16" i="2"/>
  <c r="BH12" i="2"/>
  <c r="BH8" i="2"/>
  <c r="AB16" i="2"/>
  <c r="L14" i="2"/>
  <c r="AR9" i="2"/>
  <c r="AB14" i="2"/>
  <c r="L71" i="2"/>
  <c r="BH13" i="2"/>
  <c r="AR10" i="2"/>
  <c r="L68" i="2"/>
  <c r="L72" i="2"/>
  <c r="L109" i="2"/>
  <c r="L108" i="2"/>
  <c r="C124" i="2"/>
  <c r="AR17" i="2"/>
  <c r="L47" i="2"/>
  <c r="L102" i="2"/>
  <c r="AB9" i="2"/>
  <c r="L9" i="2"/>
  <c r="C115" i="2"/>
  <c r="BH17" i="2"/>
  <c r="AR14" i="2"/>
  <c r="AB12" i="2"/>
  <c r="BH10" i="2"/>
  <c r="AB7" i="2"/>
  <c r="L51" i="2"/>
  <c r="L17" i="2"/>
  <c r="BH15" i="2"/>
  <c r="AR12" i="2"/>
  <c r="L10" i="2"/>
  <c r="AR7" i="2"/>
  <c r="L75" i="2"/>
  <c r="L56" i="2"/>
  <c r="L53" i="2"/>
  <c r="L81" i="2"/>
  <c r="L67" i="2"/>
  <c r="L66" i="2"/>
  <c r="C116" i="2"/>
  <c r="L64" i="2"/>
  <c r="L103" i="2"/>
  <c r="L98" i="2"/>
  <c r="AB13" i="2"/>
  <c r="L13" i="2"/>
  <c r="BH11" i="2"/>
  <c r="AB8" i="2"/>
  <c r="L54" i="2"/>
  <c r="L58" i="2"/>
  <c r="AB17" i="2"/>
  <c r="L105" i="2"/>
  <c r="L104" i="2"/>
  <c r="L99" i="2"/>
  <c r="AR13" i="2"/>
  <c r="AR8" i="2"/>
  <c r="L57" i="2"/>
  <c r="L88" i="2"/>
  <c r="L87" i="2"/>
  <c r="L85" i="2"/>
  <c r="L84" i="2"/>
  <c r="L106" i="2"/>
  <c r="BH14" i="2"/>
  <c r="BH9" i="2"/>
  <c r="L73" i="2"/>
  <c r="L86" i="2"/>
  <c r="L65" i="2"/>
  <c r="L55" i="2"/>
  <c r="L50" i="2"/>
  <c r="AR16" i="2"/>
  <c r="C114" i="2"/>
  <c r="E113" i="2"/>
  <c r="F113" i="2"/>
  <c r="L82" i="2"/>
  <c r="L52" i="2"/>
  <c r="L49" i="2"/>
  <c r="L8" i="2"/>
  <c r="L83" i="2"/>
  <c r="AB10" i="2"/>
  <c r="L74" i="2"/>
  <c r="L48" i="2"/>
  <c r="AR15" i="2"/>
  <c r="AB15" i="2"/>
  <c r="L11" i="2"/>
  <c r="L90" i="2"/>
  <c r="L69" i="2"/>
  <c r="AB11" i="2"/>
  <c r="L6" i="2"/>
  <c r="L15" i="2"/>
  <c r="C120" i="2"/>
  <c r="E119" i="2"/>
  <c r="F119" i="2"/>
  <c r="L91" i="2"/>
  <c r="L70" i="2"/>
  <c r="C118" i="2"/>
  <c r="L107" i="2"/>
  <c r="L100" i="2"/>
  <c r="L16" i="2"/>
  <c r="L12" i="2"/>
  <c r="AB6" i="2"/>
  <c r="BH6" i="3"/>
  <c r="L12" i="3"/>
  <c r="L47" i="3"/>
  <c r="L53" i="3"/>
  <c r="L6" i="3"/>
  <c r="AR9" i="3"/>
  <c r="L8" i="3"/>
  <c r="L43" i="3"/>
  <c r="BH17" i="3"/>
  <c r="AR17" i="3"/>
  <c r="AR13" i="3"/>
  <c r="AR10" i="3"/>
  <c r="L9" i="3"/>
  <c r="L51" i="3"/>
  <c r="L50" i="3"/>
  <c r="L49" i="3"/>
  <c r="BH11" i="3"/>
  <c r="BH7" i="3"/>
  <c r="L101" i="3"/>
  <c r="L100" i="3"/>
  <c r="L99" i="3"/>
  <c r="L98" i="3"/>
  <c r="L62" i="3"/>
  <c r="L17" i="3"/>
  <c r="L96" i="3"/>
  <c r="L104" i="3"/>
  <c r="L103" i="3"/>
  <c r="L102" i="3"/>
  <c r="L66" i="3"/>
  <c r="C110" i="3"/>
  <c r="C116" i="3"/>
  <c r="C115" i="3"/>
  <c r="L83" i="3"/>
  <c r="L59" i="3"/>
  <c r="AR14" i="3"/>
  <c r="L70" i="3"/>
  <c r="BH14" i="3"/>
  <c r="L87" i="3"/>
  <c r="L85" i="3"/>
  <c r="L82" i="3"/>
  <c r="L81" i="3"/>
  <c r="L79" i="3"/>
  <c r="L16" i="3"/>
  <c r="BH15" i="3"/>
  <c r="BH10" i="3"/>
  <c r="L86" i="3"/>
  <c r="L80" i="3"/>
  <c r="L13" i="3"/>
  <c r="AR6" i="3"/>
  <c r="L84" i="3"/>
  <c r="L69" i="3"/>
  <c r="L68" i="3"/>
  <c r="L52" i="3"/>
  <c r="L42" i="3"/>
  <c r="L67" i="3"/>
  <c r="L15" i="3"/>
  <c r="L65" i="3"/>
  <c r="L64" i="3"/>
  <c r="L48" i="3"/>
  <c r="BH16" i="3"/>
  <c r="AR16" i="3"/>
  <c r="AR15" i="3"/>
  <c r="L14" i="3"/>
  <c r="BH13" i="3"/>
  <c r="L11" i="3"/>
  <c r="C112" i="3"/>
  <c r="BH12" i="3"/>
  <c r="AR12" i="3"/>
  <c r="AR11" i="3"/>
  <c r="L10" i="3"/>
  <c r="BH9" i="3"/>
  <c r="L7" i="3"/>
  <c r="C118" i="3"/>
  <c r="L97" i="3"/>
  <c r="C114" i="3"/>
  <c r="L63" i="3"/>
  <c r="L95" i="3"/>
  <c r="L94" i="3"/>
  <c r="L93" i="3"/>
  <c r="L78" i="3"/>
  <c r="L77" i="3"/>
  <c r="C111" i="3"/>
  <c r="L46" i="3"/>
  <c r="L45" i="3"/>
  <c r="BH8" i="3"/>
  <c r="AR8" i="3"/>
  <c r="AR7" i="3"/>
  <c r="C117" i="3"/>
  <c r="L76" i="3"/>
  <c r="L61" i="3"/>
  <c r="L60" i="3"/>
  <c r="L44" i="3"/>
  <c r="L108" i="5"/>
  <c r="L68" i="5"/>
  <c r="L66" i="5"/>
  <c r="AR10" i="5"/>
  <c r="L72" i="5"/>
  <c r="AR11" i="5"/>
  <c r="C121" i="5"/>
  <c r="E121" i="5"/>
  <c r="F121" i="5"/>
  <c r="L99" i="5"/>
  <c r="L74" i="5"/>
  <c r="L73" i="5"/>
  <c r="AB13" i="5"/>
  <c r="BH12" i="5"/>
  <c r="AR12" i="5"/>
  <c r="L65" i="5"/>
  <c r="BH10" i="5"/>
  <c r="L70" i="5"/>
  <c r="BH11" i="5"/>
  <c r="D112" i="5"/>
  <c r="E112" i="5"/>
  <c r="F112" i="5"/>
  <c r="C123" i="5"/>
  <c r="L85" i="5"/>
  <c r="L83" i="5"/>
  <c r="L82" i="5"/>
  <c r="AB14" i="5"/>
  <c r="BH13" i="5"/>
  <c r="AR13" i="5"/>
  <c r="L69" i="5"/>
  <c r="L89" i="5"/>
  <c r="L87" i="5"/>
  <c r="L86" i="5"/>
  <c r="AB15" i="5"/>
  <c r="BH14" i="5"/>
  <c r="AR14" i="5"/>
  <c r="AB7" i="5"/>
  <c r="AB6" i="5"/>
  <c r="L107" i="5"/>
  <c r="C116" i="5"/>
  <c r="AB11" i="5"/>
  <c r="AB12" i="5"/>
  <c r="C117" i="5"/>
  <c r="BH15" i="5"/>
  <c r="AR15" i="5"/>
  <c r="AR6" i="5"/>
  <c r="L104" i="4"/>
  <c r="L103" i="4"/>
  <c r="L102" i="4"/>
  <c r="L73" i="4"/>
  <c r="L72" i="4"/>
  <c r="L46" i="4"/>
  <c r="AB16" i="4"/>
  <c r="AB15" i="4"/>
  <c r="BH12" i="4"/>
  <c r="C120" i="4"/>
  <c r="D120" i="4"/>
  <c r="L91" i="4"/>
  <c r="BH7" i="4"/>
  <c r="AR6" i="4"/>
  <c r="L85" i="4"/>
  <c r="L90" i="4"/>
  <c r="L86" i="4"/>
  <c r="L83" i="4"/>
  <c r="L82" i="4"/>
  <c r="L81" i="4"/>
  <c r="L11" i="4"/>
  <c r="AR10" i="4"/>
  <c r="AB10" i="4"/>
  <c r="L89" i="4"/>
  <c r="C118" i="4"/>
  <c r="L67" i="4"/>
  <c r="C116" i="4"/>
  <c r="BH9" i="4"/>
  <c r="L87" i="4"/>
  <c r="L74" i="4"/>
  <c r="L64" i="4"/>
  <c r="L57" i="4"/>
  <c r="AR15" i="4"/>
  <c r="L14" i="4"/>
  <c r="C115" i="5"/>
  <c r="L100" i="5"/>
  <c r="C118" i="5"/>
  <c r="AB13" i="4"/>
  <c r="AR9" i="4"/>
  <c r="AB9" i="4"/>
  <c r="L65" i="4"/>
  <c r="AR12" i="4"/>
  <c r="AB12" i="4"/>
  <c r="AR8" i="4"/>
  <c r="AB8" i="4"/>
  <c r="C114" i="4"/>
  <c r="L100" i="4"/>
  <c r="AB14" i="4"/>
  <c r="L48" i="4"/>
  <c r="AB17" i="4"/>
  <c r="AR11" i="4"/>
  <c r="AB11" i="4"/>
  <c r="AR7" i="4"/>
  <c r="AB7" i="4"/>
  <c r="L52" i="4"/>
  <c r="L56" i="4"/>
  <c r="L80" i="4"/>
  <c r="C117" i="4"/>
  <c r="C111" i="4"/>
  <c r="C108" i="3"/>
  <c r="C113" i="3"/>
  <c r="C107" i="3"/>
  <c r="C109" i="3"/>
  <c r="D121" i="5"/>
  <c r="E120" i="4"/>
  <c r="F120" i="4"/>
  <c r="D113" i="2"/>
  <c r="E122" i="2"/>
  <c r="F122" i="2"/>
  <c r="D116" i="2"/>
  <c r="E116" i="2"/>
  <c r="F116" i="2"/>
  <c r="D110" i="3"/>
  <c r="D116" i="3"/>
  <c r="E116" i="3"/>
  <c r="F116" i="3"/>
  <c r="E110" i="3"/>
  <c r="F110" i="3"/>
  <c r="D118" i="5"/>
  <c r="E118" i="5"/>
  <c r="F118" i="5"/>
  <c r="D115" i="5"/>
  <c r="E115" i="5"/>
  <c r="F115" i="5"/>
  <c r="E114" i="4"/>
  <c r="F114" i="4"/>
  <c r="D114" i="4"/>
  <c r="D111" i="4"/>
  <c r="E111" i="4"/>
  <c r="F111" i="4"/>
  <c r="D117" i="4"/>
  <c r="E117" i="4"/>
  <c r="F117" i="4"/>
  <c r="E113" i="3"/>
  <c r="F113" i="3"/>
  <c r="D113" i="3"/>
  <c r="E107" i="3"/>
  <c r="F107" i="3"/>
  <c r="D107" i="3"/>
</calcChain>
</file>

<file path=xl/sharedStrings.xml><?xml version="1.0" encoding="utf-8"?>
<sst xmlns="http://schemas.openxmlformats.org/spreadsheetml/2006/main" count="758" uniqueCount="74">
  <si>
    <t>Metadata</t>
  </si>
  <si>
    <t>Item</t>
  </si>
  <si>
    <t>Number</t>
  </si>
  <si>
    <t>Name</t>
  </si>
  <si>
    <t>CeBER Project</t>
  </si>
  <si>
    <t>Probiotics</t>
  </si>
  <si>
    <t>Individual Project</t>
  </si>
  <si>
    <r>
      <t>Impact of cryoprotectants during freeze drying on </t>
    </r>
    <r>
      <rPr>
        <i/>
        <sz val="11"/>
        <color rgb="FF0F1C32"/>
        <rFont val="Times New Roman"/>
        <family val="1"/>
      </rPr>
      <t>Lactobacillus plantarum</t>
    </r>
    <r>
      <rPr>
        <sz val="11"/>
        <color rgb="FF0F1C32"/>
        <rFont val="Times New Roman"/>
        <family val="1"/>
      </rPr>
      <t> viability and their role in enhancing probiotic storage stability</t>
    </r>
  </si>
  <si>
    <t>This Experiment</t>
  </si>
  <si>
    <t>Inhibiting activity of cryoprotectants- Glucose, inulin, maltodextrin and sucrose</t>
  </si>
  <si>
    <t>Laboratory Researcher</t>
  </si>
  <si>
    <t>Sumbo Oluwatosin</t>
  </si>
  <si>
    <t>Project Supervisor</t>
  </si>
  <si>
    <t>Dr Marijke Fagan-Endres (supervisor), Dr Siew Tai (co-supervisor)</t>
  </si>
  <si>
    <t>Start Time/Date of Experiment</t>
  </si>
  <si>
    <t>End Time/ Date of Experiment</t>
  </si>
  <si>
    <t>Table of Contents</t>
  </si>
  <si>
    <t>Sheet #</t>
  </si>
  <si>
    <t>Description</t>
  </si>
  <si>
    <t>Glucose</t>
  </si>
  <si>
    <t>OD and pH readings of on the growth of L. plantarum in 0.5%, 2%,  and 4% of glucose suplemented in MRS media and in the control (Standard MRS media)</t>
  </si>
  <si>
    <t>Inulin</t>
  </si>
  <si>
    <t>OD and pH readings of on the growth of L. plantarum in 0.5%, 2%,  and 4% of  inulin suplemented in MRS media and in the control (Standard MRS media)</t>
  </si>
  <si>
    <t>Maltodextrin</t>
  </si>
  <si>
    <t>OD and pH readings of on the growth of L. plantarum in 0.5%, 2%,  and 4% of maltodextrin suplemented in MRS media and in the control (Standard MRS media)</t>
  </si>
  <si>
    <t>Sucrose</t>
  </si>
  <si>
    <t>OD and pH readings of on the growth of L. plantarum in 0.5%, 2%,  and 4% of sucrose suplemented in MRS media and in the control (Standard MRS media)</t>
  </si>
  <si>
    <t>time (h)</t>
  </si>
  <si>
    <t>0.5% (m/v) glucose</t>
  </si>
  <si>
    <t>2 % (m/v)  glucose</t>
  </si>
  <si>
    <t>4 % (m/v) glucose</t>
  </si>
  <si>
    <t>control (standard MRS media with 2% (m/v)  glucose)</t>
  </si>
  <si>
    <t>OD</t>
  </si>
  <si>
    <t>pH</t>
  </si>
  <si>
    <t>run A</t>
  </si>
  <si>
    <t>ln(OD)</t>
  </si>
  <si>
    <t>run B</t>
  </si>
  <si>
    <t>run C</t>
  </si>
  <si>
    <t>SD</t>
  </si>
  <si>
    <t>SEM</t>
  </si>
  <si>
    <t xml:space="preserve"> ave OD</t>
  </si>
  <si>
    <t>ave ln(OD)</t>
  </si>
  <si>
    <t>ave pH</t>
  </si>
  <si>
    <t>Duplicate result for appendices</t>
  </si>
  <si>
    <t>Systems</t>
  </si>
  <si>
    <t>µ</t>
  </si>
  <si>
    <t>Ave</t>
  </si>
  <si>
    <t>Lag</t>
  </si>
  <si>
    <t>A</t>
  </si>
  <si>
    <t>0.5%</t>
  </si>
  <si>
    <t>B</t>
  </si>
  <si>
    <t>C</t>
  </si>
  <si>
    <t>Control</t>
  </si>
  <si>
    <t>time (hr)</t>
  </si>
  <si>
    <t>0.5% (m/v) inulin</t>
  </si>
  <si>
    <t>2 % (m/v) inulin</t>
  </si>
  <si>
    <t>4% (m/v) inulin</t>
  </si>
  <si>
    <t>,</t>
  </si>
  <si>
    <t>Time (hr)</t>
  </si>
  <si>
    <t>0.5% (m/v) maltodextrin</t>
  </si>
  <si>
    <t>2% (m/v) maltodextrin</t>
  </si>
  <si>
    <t>4% (m/v) maltodextrin</t>
  </si>
  <si>
    <t>Run A</t>
  </si>
  <si>
    <t>Run B</t>
  </si>
  <si>
    <t>Run C</t>
  </si>
  <si>
    <t xml:space="preserve"> AVE OD</t>
  </si>
  <si>
    <t>Ln(AVE)</t>
  </si>
  <si>
    <t>AVE pH</t>
  </si>
  <si>
    <t>Run 1</t>
  </si>
  <si>
    <t>Run 2</t>
  </si>
  <si>
    <t>Run 3</t>
  </si>
  <si>
    <t>0.5% (m/v) sucrose</t>
  </si>
  <si>
    <t>2% (m/v) sucrose</t>
  </si>
  <si>
    <t>4% (m/v) sucrose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</si>
</sst>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R&quot;* #,##0.00_);_(&quot;R&quot;* \(#,##0.00\);_(&quot;R&quot;* &quot;-&quot;??_);_(@_)"/>
    <numFmt numFmtId="164" formatCode="_-* #,##0.00_-;\-* #,##0.00_-;_-* &quot;-&quot;??_-;_-@_-"/>
    <numFmt numFmtId="165" formatCode="[$-F400]h:mm:ss\ AM/PM"/>
    <numFmt numFmtId="166" formatCode="0.000"/>
    <numFmt numFmtId="167" formatCode="hh:mm:ss;@"/>
    <numFmt numFmtId="168" formatCode="0.00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11"/>
      <color theme="1"/>
      <name val="Times New Roman"/>
      <family val="1"/>
    </font>
    <font>
      <sz val="11"/>
      <color rgb="FF0F1C32"/>
      <name val="Times New Roman"/>
      <family val="1"/>
    </font>
    <font>
      <i/>
      <sz val="11"/>
      <color rgb="FF0F1C32"/>
      <name val="Times New Roman"/>
      <family val="1"/>
    </font>
    <font>
      <b/>
      <sz val="11"/>
      <color theme="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rgb="FFCFE4ED"/>
        <bgColor indexed="64"/>
      </patternFill>
    </fill>
    <fill>
      <patternFill patternType="solid">
        <fgColor rgb="FFDFD9EB"/>
        <bgColor indexed="64"/>
      </patternFill>
    </fill>
    <fill>
      <patternFill patternType="solid">
        <fgColor rgb="FF77B1CB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6" fillId="0" borderId="0"/>
  </cellStyleXfs>
  <cellXfs count="157">
    <xf numFmtId="0" fontId="0" fillId="0" borderId="0" xfId="0"/>
    <xf numFmtId="0" fontId="2" fillId="0" borderId="0" xfId="0" applyFont="1"/>
    <xf numFmtId="9" fontId="2" fillId="0" borderId="0" xfId="0" applyNumberFormat="1" applyFont="1"/>
    <xf numFmtId="10" fontId="2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7" xfId="0" applyFont="1" applyBorder="1" applyAlignment="1">
      <alignment horizontal="left"/>
    </xf>
    <xf numFmtId="165" fontId="4" fillId="0" borderId="5" xfId="0" applyNumberFormat="1" applyFont="1" applyBorder="1" applyAlignment="1">
      <alignment horizontal="left"/>
    </xf>
    <xf numFmtId="1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2" fontId="5" fillId="2" borderId="0" xfId="0" applyNumberFormat="1" applyFont="1" applyFill="1" applyAlignment="1">
      <alignment horizontal="left"/>
    </xf>
    <xf numFmtId="2" fontId="5" fillId="2" borderId="4" xfId="0" applyNumberFormat="1" applyFont="1" applyFill="1" applyBorder="1" applyAlignment="1">
      <alignment horizontal="left"/>
    </xf>
    <xf numFmtId="2" fontId="5" fillId="0" borderId="0" xfId="2" applyNumberFormat="1" applyFont="1" applyBorder="1" applyAlignment="1">
      <alignment horizontal="left"/>
    </xf>
    <xf numFmtId="1" fontId="5" fillId="0" borderId="2" xfId="0" applyNumberFormat="1" applyFont="1" applyBorder="1" applyAlignment="1">
      <alignment horizontal="left"/>
    </xf>
    <xf numFmtId="2" fontId="5" fillId="0" borderId="2" xfId="0" applyNumberFormat="1" applyFont="1" applyBorder="1" applyAlignment="1">
      <alignment horizontal="left"/>
    </xf>
    <xf numFmtId="2" fontId="5" fillId="2" borderId="2" xfId="0" applyNumberFormat="1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left"/>
    </xf>
    <xf numFmtId="2" fontId="4" fillId="0" borderId="0" xfId="0" applyNumberFormat="1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165" fontId="4" fillId="0" borderId="3" xfId="0" applyNumberFormat="1" applyFont="1" applyBorder="1" applyAlignment="1">
      <alignment horizontal="left"/>
    </xf>
    <xf numFmtId="2" fontId="6" fillId="0" borderId="0" xfId="1" applyNumberFormat="1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14" fontId="4" fillId="0" borderId="0" xfId="0" applyNumberFormat="1" applyFont="1"/>
    <xf numFmtId="0" fontId="4" fillId="0" borderId="12" xfId="0" applyFont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167" fontId="4" fillId="0" borderId="5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left"/>
    </xf>
    <xf numFmtId="167" fontId="4" fillId="0" borderId="3" xfId="0" applyNumberFormat="1" applyFont="1" applyBorder="1" applyAlignment="1">
      <alignment horizontal="left"/>
    </xf>
    <xf numFmtId="1" fontId="4" fillId="0" borderId="2" xfId="0" applyNumberFormat="1" applyFont="1" applyBorder="1" applyAlignment="1">
      <alignment horizontal="left"/>
    </xf>
    <xf numFmtId="9" fontId="6" fillId="0" borderId="0" xfId="0" applyNumberFormat="1" applyFont="1" applyAlignment="1">
      <alignment horizontal="left"/>
    </xf>
    <xf numFmtId="167" fontId="4" fillId="0" borderId="0" xfId="0" applyNumberFormat="1" applyFont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6" fillId="0" borderId="0" xfId="0" applyFont="1"/>
    <xf numFmtId="9" fontId="6" fillId="0" borderId="0" xfId="0" applyNumberFormat="1" applyFont="1"/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9" fontId="4" fillId="0" borderId="5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14" fontId="4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166" fontId="3" fillId="5" borderId="2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20" fontId="4" fillId="0" borderId="5" xfId="0" applyNumberFormat="1" applyFont="1" applyBorder="1" applyAlignment="1">
      <alignment horizontal="left"/>
    </xf>
    <xf numFmtId="20" fontId="4" fillId="0" borderId="3" xfId="0" applyNumberFormat="1" applyFont="1" applyBorder="1" applyAlignment="1">
      <alignment horizontal="left"/>
    </xf>
    <xf numFmtId="168" fontId="4" fillId="0" borderId="0" xfId="0" applyNumberFormat="1" applyFont="1" applyAlignment="1">
      <alignment horizontal="left"/>
    </xf>
    <xf numFmtId="14" fontId="4" fillId="0" borderId="0" xfId="3" applyNumberFormat="1" applyFont="1" applyAlignment="1">
      <alignment horizontal="left"/>
    </xf>
    <xf numFmtId="0" fontId="4" fillId="0" borderId="0" xfId="3" applyFont="1" applyAlignment="1">
      <alignment horizontal="left"/>
    </xf>
    <xf numFmtId="0" fontId="4" fillId="0" borderId="0" xfId="3" applyFont="1"/>
    <xf numFmtId="0" fontId="4" fillId="0" borderId="12" xfId="3" applyFont="1" applyBorder="1" applyAlignment="1">
      <alignment horizontal="left"/>
    </xf>
    <xf numFmtId="0" fontId="4" fillId="2" borderId="12" xfId="3" applyFont="1" applyFill="1" applyBorder="1" applyAlignment="1">
      <alignment horizontal="left"/>
    </xf>
    <xf numFmtId="165" fontId="4" fillId="0" borderId="5" xfId="3" applyNumberFormat="1" applyFont="1" applyBorder="1" applyAlignment="1">
      <alignment horizontal="left"/>
    </xf>
    <xf numFmtId="1" fontId="4" fillId="0" borderId="0" xfId="3" applyNumberFormat="1" applyFont="1" applyAlignment="1">
      <alignment horizontal="left"/>
    </xf>
    <xf numFmtId="2" fontId="5" fillId="0" borderId="0" xfId="3" applyNumberFormat="1" applyFont="1" applyAlignment="1">
      <alignment horizontal="left"/>
    </xf>
    <xf numFmtId="2" fontId="5" fillId="2" borderId="0" xfId="3" applyNumberFormat="1" applyFont="1" applyFill="1" applyAlignment="1">
      <alignment horizontal="left"/>
    </xf>
    <xf numFmtId="2" fontId="5" fillId="2" borderId="4" xfId="3" applyNumberFormat="1" applyFont="1" applyFill="1" applyBorder="1" applyAlignment="1">
      <alignment horizontal="left"/>
    </xf>
    <xf numFmtId="165" fontId="4" fillId="0" borderId="3" xfId="3" applyNumberFormat="1" applyFont="1" applyBorder="1" applyAlignment="1">
      <alignment horizontal="left"/>
    </xf>
    <xf numFmtId="1" fontId="4" fillId="0" borderId="2" xfId="3" applyNumberFormat="1" applyFont="1" applyBorder="1" applyAlignment="1">
      <alignment horizontal="left"/>
    </xf>
    <xf numFmtId="2" fontId="5" fillId="0" borderId="2" xfId="3" applyNumberFormat="1" applyFont="1" applyBorder="1" applyAlignment="1">
      <alignment horizontal="left"/>
    </xf>
    <xf numFmtId="2" fontId="5" fillId="2" borderId="2" xfId="3" applyNumberFormat="1" applyFont="1" applyFill="1" applyBorder="1" applyAlignment="1">
      <alignment horizontal="left"/>
    </xf>
    <xf numFmtId="2" fontId="5" fillId="2" borderId="1" xfId="3" applyNumberFormat="1" applyFont="1" applyFill="1" applyBorder="1" applyAlignment="1">
      <alignment horizontal="left"/>
    </xf>
    <xf numFmtId="0" fontId="4" fillId="0" borderId="8" xfId="3" applyFont="1" applyBorder="1" applyAlignment="1">
      <alignment horizontal="left"/>
    </xf>
    <xf numFmtId="0" fontId="4" fillId="0" borderId="2" xfId="3" applyFont="1" applyBorder="1" applyAlignment="1">
      <alignment horizontal="left"/>
    </xf>
    <xf numFmtId="0" fontId="1" fillId="0" borderId="0" xfId="3" applyAlignment="1">
      <alignment vertical="center"/>
    </xf>
    <xf numFmtId="0" fontId="8" fillId="0" borderId="0" xfId="4" applyFont="1"/>
    <xf numFmtId="0" fontId="4" fillId="6" borderId="0" xfId="4" applyFont="1" applyFill="1" applyAlignment="1">
      <alignment horizontal="left" wrapText="1"/>
    </xf>
    <xf numFmtId="0" fontId="9" fillId="6" borderId="0" xfId="4" applyFont="1" applyFill="1" applyAlignment="1">
      <alignment horizontal="left" wrapText="1"/>
    </xf>
    <xf numFmtId="0" fontId="4" fillId="0" borderId="0" xfId="3" applyFont="1" applyAlignment="1">
      <alignment horizontal="left" vertical="center" wrapText="1"/>
    </xf>
    <xf numFmtId="0" fontId="4" fillId="0" borderId="1" xfId="3" applyFont="1" applyBorder="1" applyAlignment="1">
      <alignment horizontal="left" vertical="center" wrapText="1"/>
    </xf>
    <xf numFmtId="0" fontId="4" fillId="0" borderId="2" xfId="3" applyFont="1" applyBorder="1" applyAlignment="1">
      <alignment horizontal="left" vertical="center" wrapText="1"/>
    </xf>
    <xf numFmtId="0" fontId="4" fillId="6" borderId="3" xfId="3" applyFont="1" applyFill="1" applyBorder="1" applyAlignment="1">
      <alignment horizontal="left" vertical="center" wrapText="1"/>
    </xf>
    <xf numFmtId="0" fontId="4" fillId="0" borderId="4" xfId="3" applyFont="1" applyBorder="1" applyAlignment="1">
      <alignment horizontal="left" vertical="center" wrapText="1"/>
    </xf>
    <xf numFmtId="0" fontId="4" fillId="6" borderId="5" xfId="3" applyFont="1" applyFill="1" applyBorder="1" applyAlignment="1">
      <alignment horizontal="left" vertical="center" wrapText="1"/>
    </xf>
    <xf numFmtId="0" fontId="9" fillId="7" borderId="4" xfId="3" applyFont="1" applyFill="1" applyBorder="1" applyAlignment="1">
      <alignment horizontal="left" vertical="center" wrapText="1"/>
    </xf>
    <xf numFmtId="0" fontId="10" fillId="0" borderId="4" xfId="4" applyFont="1" applyBorder="1" applyAlignment="1">
      <alignment horizontal="left" vertical="center" wrapText="1"/>
    </xf>
    <xf numFmtId="0" fontId="7" fillId="0" borderId="0" xfId="3" applyFont="1" applyAlignment="1">
      <alignment vertical="center"/>
    </xf>
    <xf numFmtId="0" fontId="9" fillId="6" borderId="8" xfId="3" applyFont="1" applyFill="1" applyBorder="1" applyAlignment="1">
      <alignment horizontal="left" vertical="center" wrapText="1"/>
    </xf>
    <xf numFmtId="0" fontId="9" fillId="6" borderId="9" xfId="3" applyFont="1" applyFill="1" applyBorder="1" applyAlignment="1">
      <alignment horizontal="left" vertical="center" wrapText="1"/>
    </xf>
    <xf numFmtId="0" fontId="9" fillId="6" borderId="10" xfId="3" applyFont="1" applyFill="1" applyBorder="1" applyAlignment="1">
      <alignment horizontal="left" vertical="center" wrapText="1"/>
    </xf>
    <xf numFmtId="165" fontId="4" fillId="0" borderId="0" xfId="0" applyNumberFormat="1" applyFont="1" applyAlignment="1">
      <alignment horizontal="left"/>
    </xf>
    <xf numFmtId="2" fontId="5" fillId="0" borderId="9" xfId="3" applyNumberFormat="1" applyFont="1" applyBorder="1" applyAlignment="1">
      <alignment horizontal="left"/>
    </xf>
    <xf numFmtId="0" fontId="4" fillId="0" borderId="9" xfId="3" applyFont="1" applyBorder="1" applyAlignment="1">
      <alignment horizontal="left"/>
    </xf>
    <xf numFmtId="2" fontId="4" fillId="0" borderId="0" xfId="3" applyNumberFormat="1" applyFont="1" applyAlignment="1">
      <alignment horizontal="left"/>
    </xf>
    <xf numFmtId="2" fontId="4" fillId="0" borderId="2" xfId="3" applyNumberFormat="1" applyFont="1" applyBorder="1" applyAlignment="1">
      <alignment horizontal="left"/>
    </xf>
    <xf numFmtId="0" fontId="12" fillId="8" borderId="0" xfId="3" applyFont="1" applyFill="1" applyAlignment="1">
      <alignment horizontal="left" vertical="center" wrapText="1"/>
    </xf>
    <xf numFmtId="9" fontId="4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2" fontId="4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2" fontId="4" fillId="0" borderId="2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2" fontId="4" fillId="0" borderId="0" xfId="3" applyNumberFormat="1" applyFont="1" applyAlignment="1">
      <alignment horizontal="left"/>
    </xf>
    <xf numFmtId="2" fontId="4" fillId="0" borderId="2" xfId="3" applyNumberFormat="1" applyFont="1" applyBorder="1" applyAlignment="1">
      <alignment horizontal="left"/>
    </xf>
    <xf numFmtId="2" fontId="4" fillId="0" borderId="4" xfId="3" applyNumberFormat="1" applyFont="1" applyBorder="1" applyAlignment="1">
      <alignment horizontal="left"/>
    </xf>
    <xf numFmtId="2" fontId="4" fillId="0" borderId="1" xfId="3" applyNumberFormat="1" applyFont="1" applyBorder="1" applyAlignment="1">
      <alignment horizontal="left"/>
    </xf>
    <xf numFmtId="0" fontId="4" fillId="0" borderId="5" xfId="3" applyFont="1" applyBorder="1" applyAlignment="1">
      <alignment horizontal="left"/>
    </xf>
    <xf numFmtId="0" fontId="4" fillId="0" borderId="3" xfId="3" applyFont="1" applyBorder="1" applyAlignment="1">
      <alignment horizontal="left"/>
    </xf>
    <xf numFmtId="9" fontId="4" fillId="0" borderId="5" xfId="3" applyNumberFormat="1" applyFont="1" applyBorder="1" applyAlignment="1">
      <alignment horizontal="left"/>
    </xf>
    <xf numFmtId="0" fontId="4" fillId="0" borderId="10" xfId="3" applyFont="1" applyBorder="1" applyAlignment="1">
      <alignment horizontal="left"/>
    </xf>
    <xf numFmtId="0" fontId="4" fillId="0" borderId="9" xfId="3" applyFont="1" applyBorder="1" applyAlignment="1">
      <alignment horizontal="left"/>
    </xf>
    <xf numFmtId="0" fontId="3" fillId="0" borderId="10" xfId="3" applyFont="1" applyBorder="1" applyAlignment="1">
      <alignment horizontal="left"/>
    </xf>
    <xf numFmtId="0" fontId="3" fillId="0" borderId="9" xfId="3" applyFont="1" applyBorder="1" applyAlignment="1">
      <alignment horizontal="left"/>
    </xf>
    <xf numFmtId="0" fontId="3" fillId="0" borderId="8" xfId="3" applyFont="1" applyBorder="1" applyAlignment="1">
      <alignment horizontal="left"/>
    </xf>
    <xf numFmtId="0" fontId="3" fillId="0" borderId="3" xfId="3" applyFont="1" applyBorder="1" applyAlignment="1">
      <alignment horizontal="left"/>
    </xf>
    <xf numFmtId="0" fontId="3" fillId="0" borderId="2" xfId="3" applyFont="1" applyBorder="1" applyAlignment="1">
      <alignment horizontal="left"/>
    </xf>
    <xf numFmtId="0" fontId="3" fillId="0" borderId="1" xfId="3" applyFont="1" applyBorder="1" applyAlignment="1">
      <alignment horizontal="left"/>
    </xf>
    <xf numFmtId="0" fontId="3" fillId="0" borderId="5" xfId="3" applyFont="1" applyBorder="1" applyAlignment="1">
      <alignment horizontal="left"/>
    </xf>
    <xf numFmtId="0" fontId="3" fillId="0" borderId="4" xfId="3" applyFont="1" applyBorder="1" applyAlignment="1">
      <alignment horizontal="left"/>
    </xf>
    <xf numFmtId="0" fontId="4" fillId="3" borderId="11" xfId="3" applyFont="1" applyFill="1" applyBorder="1" applyAlignment="1">
      <alignment horizontal="left"/>
    </xf>
    <xf numFmtId="0" fontId="4" fillId="3" borderId="6" xfId="3" applyFont="1" applyFill="1" applyBorder="1" applyAlignment="1">
      <alignment horizontal="left"/>
    </xf>
    <xf numFmtId="0" fontId="3" fillId="0" borderId="12" xfId="3" applyFont="1" applyBorder="1" applyAlignment="1">
      <alignment horizontal="left"/>
    </xf>
    <xf numFmtId="0" fontId="3" fillId="0" borderId="0" xfId="3" applyFont="1" applyAlignment="1">
      <alignment horizontal="left"/>
    </xf>
    <xf numFmtId="0" fontId="4" fillId="4" borderId="7" xfId="3" applyFont="1" applyFill="1" applyBorder="1" applyAlignment="1">
      <alignment horizontal="left"/>
    </xf>
    <xf numFmtId="0" fontId="4" fillId="4" borderId="11" xfId="3" applyFont="1" applyFill="1" applyBorder="1" applyAlignment="1">
      <alignment horizontal="left"/>
    </xf>
    <xf numFmtId="0" fontId="4" fillId="4" borderId="6" xfId="3" applyFont="1" applyFill="1" applyBorder="1" applyAlignment="1">
      <alignment horizontal="left"/>
    </xf>
    <xf numFmtId="0" fontId="4" fillId="3" borderId="7" xfId="3" applyFont="1" applyFill="1" applyBorder="1" applyAlignment="1">
      <alignment horizontal="left"/>
    </xf>
  </cellXfs>
  <cellStyles count="5">
    <cellStyle name="Comma 2" xfId="2" xr:uid="{EA5ACCF8-254D-CB4E-8B82-0BABD1CC1D04}"/>
    <cellStyle name="Currency" xfId="1" builtinId="4"/>
    <cellStyle name="Normal" xfId="0" builtinId="0"/>
    <cellStyle name="Normal 2" xfId="4" xr:uid="{66986BD5-86D1-C34F-B299-16C359F58AF3}"/>
    <cellStyle name="Normal 3" xfId="3" xr:uid="{BDE74ADF-D9CF-744D-ABC5-EA40C04827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OD</a:t>
            </a:r>
            <a:r>
              <a:rPr lang="en-GB" baseline="0"/>
              <a:t> vs Time (h)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Glucose!$C$2:$R$2</c:f>
              <c:strCache>
                <c:ptCount val="1"/>
                <c:pt idx="0">
                  <c:v>0.5% (m/v) glucose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Glucose!$B$6:$B$17</c:f>
              <c:numCache>
                <c:formatCode>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Glucose!$K$6:$K$17</c:f>
              <c:numCache>
                <c:formatCode>0.00</c:formatCode>
                <c:ptCount val="12"/>
                <c:pt idx="0">
                  <c:v>0.19733333333333333</c:v>
                </c:pt>
                <c:pt idx="1">
                  <c:v>0.19699999999999998</c:v>
                </c:pt>
                <c:pt idx="2">
                  <c:v>0.38200000000000006</c:v>
                </c:pt>
                <c:pt idx="3">
                  <c:v>0.78500000000000003</c:v>
                </c:pt>
                <c:pt idx="4">
                  <c:v>1.5233333333333334</c:v>
                </c:pt>
                <c:pt idx="5">
                  <c:v>2.6466666666666665</c:v>
                </c:pt>
                <c:pt idx="6">
                  <c:v>3.2333333333333329</c:v>
                </c:pt>
                <c:pt idx="7">
                  <c:v>3.5833333333333335</c:v>
                </c:pt>
                <c:pt idx="8">
                  <c:v>4.2566666666666668</c:v>
                </c:pt>
                <c:pt idx="9">
                  <c:v>4.68</c:v>
                </c:pt>
                <c:pt idx="10">
                  <c:v>5.5</c:v>
                </c:pt>
                <c:pt idx="11">
                  <c:v>5.5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5C7-A74F-BA64-C41CAE9DFEB2}"/>
            </c:ext>
          </c:extLst>
        </c:ser>
        <c:ser>
          <c:idx val="1"/>
          <c:order val="1"/>
          <c:tx>
            <c:strRef>
              <c:f>Glucose!$S$2:$AH$2</c:f>
              <c:strCache>
                <c:ptCount val="1"/>
                <c:pt idx="0">
                  <c:v>2 % (m/v)  glucose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Glucose!$B$6:$B$17</c:f>
              <c:numCache>
                <c:formatCode>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Glucose!$AA$6:$AA$17</c:f>
              <c:numCache>
                <c:formatCode>0.00</c:formatCode>
                <c:ptCount val="12"/>
                <c:pt idx="0">
                  <c:v>0.14733333333333332</c:v>
                </c:pt>
                <c:pt idx="1">
                  <c:v>0.18033333333333335</c:v>
                </c:pt>
                <c:pt idx="2">
                  <c:v>0.30866666666666664</c:v>
                </c:pt>
                <c:pt idx="3">
                  <c:v>0.62766666666666671</c:v>
                </c:pt>
                <c:pt idx="4">
                  <c:v>1.1933333333333331</c:v>
                </c:pt>
                <c:pt idx="5">
                  <c:v>2.17</c:v>
                </c:pt>
                <c:pt idx="6">
                  <c:v>3.2566666666666664</c:v>
                </c:pt>
                <c:pt idx="7">
                  <c:v>3.793333333333333</c:v>
                </c:pt>
                <c:pt idx="8">
                  <c:v>4.55</c:v>
                </c:pt>
                <c:pt idx="9">
                  <c:v>5.8233333333333333</c:v>
                </c:pt>
                <c:pt idx="10">
                  <c:v>5.75</c:v>
                </c:pt>
                <c:pt idx="11">
                  <c:v>5.5966666666666667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5C7-A74F-BA64-C41CAE9DFEB2}"/>
            </c:ext>
          </c:extLst>
        </c:ser>
        <c:ser>
          <c:idx val="2"/>
          <c:order val="2"/>
          <c:tx>
            <c:strRef>
              <c:f>Glucose!$AI$2:$AX$2</c:f>
              <c:strCache>
                <c:ptCount val="1"/>
                <c:pt idx="0">
                  <c:v>4 % (m/v) glucose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Glucose!$B$6:$B$17</c:f>
              <c:numCache>
                <c:formatCode>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Glucose!$AQ$6:$AQ$17</c:f>
              <c:numCache>
                <c:formatCode>0.00</c:formatCode>
                <c:ptCount val="12"/>
                <c:pt idx="0">
                  <c:v>0.13066666666666668</c:v>
                </c:pt>
                <c:pt idx="1">
                  <c:v>0.15433333333333335</c:v>
                </c:pt>
                <c:pt idx="2">
                  <c:v>0.249</c:v>
                </c:pt>
                <c:pt idx="3">
                  <c:v>0.45800000000000002</c:v>
                </c:pt>
                <c:pt idx="4">
                  <c:v>0.97000000000000008</c:v>
                </c:pt>
                <c:pt idx="5">
                  <c:v>1.4433333333333334</c:v>
                </c:pt>
                <c:pt idx="6">
                  <c:v>2.5166666666666671</c:v>
                </c:pt>
                <c:pt idx="7">
                  <c:v>3.0933333333333337</c:v>
                </c:pt>
                <c:pt idx="8">
                  <c:v>3.42</c:v>
                </c:pt>
                <c:pt idx="9">
                  <c:v>4.3866666666666667</c:v>
                </c:pt>
                <c:pt idx="10">
                  <c:v>4.456666666666667</c:v>
                </c:pt>
                <c:pt idx="11">
                  <c:v>5.6000000000000005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5C7-A74F-BA64-C41CAE9DFEB2}"/>
            </c:ext>
          </c:extLst>
        </c:ser>
        <c:ser>
          <c:idx val="3"/>
          <c:order val="3"/>
          <c:tx>
            <c:strRef>
              <c:f>Glucose!$AY$2:$BN$2</c:f>
              <c:strCache>
                <c:ptCount val="1"/>
                <c:pt idx="0">
                  <c:v>control (standard MRS media with 2% (m/v)  glucose)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Glucose!$B$6:$B$17</c:f>
              <c:numCache>
                <c:formatCode>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Glucose!$BG$6:$BG$17</c:f>
              <c:numCache>
                <c:formatCode>0.00</c:formatCode>
                <c:ptCount val="12"/>
                <c:pt idx="0">
                  <c:v>0.20000000000000004</c:v>
                </c:pt>
                <c:pt idx="1">
                  <c:v>0.17033333333333331</c:v>
                </c:pt>
                <c:pt idx="2">
                  <c:v>0.34866666666666668</c:v>
                </c:pt>
                <c:pt idx="3">
                  <c:v>0.68466666666666676</c:v>
                </c:pt>
                <c:pt idx="4">
                  <c:v>1.3466666666666667</c:v>
                </c:pt>
                <c:pt idx="5">
                  <c:v>2.4966666666666666</c:v>
                </c:pt>
                <c:pt idx="6">
                  <c:v>3.0999999999999996</c:v>
                </c:pt>
                <c:pt idx="7">
                  <c:v>3.5333333333333332</c:v>
                </c:pt>
                <c:pt idx="8">
                  <c:v>4.1366666666666667</c:v>
                </c:pt>
                <c:pt idx="9">
                  <c:v>4.0333333333333341</c:v>
                </c:pt>
                <c:pt idx="10">
                  <c:v>4.71</c:v>
                </c:pt>
                <c:pt idx="11">
                  <c:v>5.0333333333333332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5C7-A74F-BA64-C41CAE9DF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564784"/>
        <c:axId val="118566416"/>
      </c:scatterChart>
      <c:valAx>
        <c:axId val="118564784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66416"/>
        <c:crosses val="autoZero"/>
        <c:crossBetween val="midCat"/>
      </c:valAx>
      <c:valAx>
        <c:axId val="11856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64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Sucrose!$C$2</c:f>
              <c:strCache>
                <c:ptCount val="1"/>
                <c:pt idx="0">
                  <c:v>0.5% (m/v) sucrose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Sucrose!$B$6:$B$17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Sucrose!$K$6:$K$17</c:f>
              <c:numCache>
                <c:formatCode>0.00</c:formatCode>
                <c:ptCount val="12"/>
                <c:pt idx="0">
                  <c:v>0.15833333333333333</c:v>
                </c:pt>
                <c:pt idx="1">
                  <c:v>0.19266666666666668</c:v>
                </c:pt>
                <c:pt idx="2">
                  <c:v>0.34433333333333332</c:v>
                </c:pt>
                <c:pt idx="3">
                  <c:v>0.66866666666666674</c:v>
                </c:pt>
                <c:pt idx="4">
                  <c:v>1.3333333333333333</c:v>
                </c:pt>
                <c:pt idx="5">
                  <c:v>2.1733333333333333</c:v>
                </c:pt>
                <c:pt idx="6">
                  <c:v>2.9933333333333336</c:v>
                </c:pt>
                <c:pt idx="7">
                  <c:v>3.5066666666666664</c:v>
                </c:pt>
                <c:pt idx="8">
                  <c:v>3.89</c:v>
                </c:pt>
                <c:pt idx="9">
                  <c:v>4.2666666666666666</c:v>
                </c:pt>
                <c:pt idx="10">
                  <c:v>4.5599999999999996</c:v>
                </c:pt>
                <c:pt idx="11">
                  <c:v>5.0866666666666669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B3-AC4A-AE0B-AC91B2B21826}"/>
            </c:ext>
          </c:extLst>
        </c:ser>
        <c:ser>
          <c:idx val="1"/>
          <c:order val="1"/>
          <c:tx>
            <c:strRef>
              <c:f>Sucrose!$S$2</c:f>
              <c:strCache>
                <c:ptCount val="1"/>
                <c:pt idx="0">
                  <c:v>2% (m/v) sucrose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Sucrose!$B$6:$B$17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Sucrose!$AA$6:$AA$17</c:f>
              <c:numCache>
                <c:formatCode>0.00</c:formatCode>
                <c:ptCount val="12"/>
                <c:pt idx="0">
                  <c:v>0.13066666666666668</c:v>
                </c:pt>
                <c:pt idx="1">
                  <c:v>0.18133333333333335</c:v>
                </c:pt>
                <c:pt idx="2">
                  <c:v>0.30733333333333329</c:v>
                </c:pt>
                <c:pt idx="3">
                  <c:v>0.63400000000000001</c:v>
                </c:pt>
                <c:pt idx="4">
                  <c:v>1.2466666666666666</c:v>
                </c:pt>
                <c:pt idx="5">
                  <c:v>2.0533333333333332</c:v>
                </c:pt>
                <c:pt idx="6">
                  <c:v>2.81</c:v>
                </c:pt>
                <c:pt idx="7">
                  <c:v>3.4433333333333334</c:v>
                </c:pt>
                <c:pt idx="8">
                  <c:v>3.7733333333333334</c:v>
                </c:pt>
                <c:pt idx="9">
                  <c:v>4.0199999999999996</c:v>
                </c:pt>
                <c:pt idx="10">
                  <c:v>4.2833333333333341</c:v>
                </c:pt>
                <c:pt idx="11">
                  <c:v>4.8099999999999996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7B3-AC4A-AE0B-AC91B2B21826}"/>
            </c:ext>
          </c:extLst>
        </c:ser>
        <c:ser>
          <c:idx val="2"/>
          <c:order val="2"/>
          <c:tx>
            <c:strRef>
              <c:f>Sucrose!$AI$2</c:f>
              <c:strCache>
                <c:ptCount val="1"/>
                <c:pt idx="0">
                  <c:v>4% (m/v) sucrose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Sucrose!$B$6:$B$17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Sucrose!$AQ$6:$AQ$17</c:f>
              <c:numCache>
                <c:formatCode>0.00</c:formatCode>
                <c:ptCount val="12"/>
                <c:pt idx="0">
                  <c:v>0.13233333333333333</c:v>
                </c:pt>
                <c:pt idx="1">
                  <c:v>0.18133333333333335</c:v>
                </c:pt>
                <c:pt idx="2">
                  <c:v>0.29799999999999999</c:v>
                </c:pt>
                <c:pt idx="3">
                  <c:v>0.57399999999999995</c:v>
                </c:pt>
                <c:pt idx="4">
                  <c:v>1.3633333333333333</c:v>
                </c:pt>
                <c:pt idx="5">
                  <c:v>1.8966666666666665</c:v>
                </c:pt>
                <c:pt idx="6">
                  <c:v>2.6500000000000004</c:v>
                </c:pt>
                <c:pt idx="7">
                  <c:v>3.0766666666666667</c:v>
                </c:pt>
                <c:pt idx="8">
                  <c:v>3.313333333333333</c:v>
                </c:pt>
                <c:pt idx="9">
                  <c:v>3.6533333333333338</c:v>
                </c:pt>
                <c:pt idx="10">
                  <c:v>3.84</c:v>
                </c:pt>
                <c:pt idx="11">
                  <c:v>4.3533333333333335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7B3-AC4A-AE0B-AC91B2B21826}"/>
            </c:ext>
          </c:extLst>
        </c:ser>
        <c:ser>
          <c:idx val="3"/>
          <c:order val="3"/>
          <c:tx>
            <c:strRef>
              <c:f>Sucrose!$AY$2</c:f>
              <c:strCache>
                <c:ptCount val="1"/>
                <c:pt idx="0">
                  <c:v>control (standard MRS media with 2% (m/v)  glucose)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Sucrose!$B$6:$B$17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Sucrose!$BG$6:$BG$17</c:f>
              <c:numCache>
                <c:formatCode>0.00</c:formatCode>
                <c:ptCount val="12"/>
                <c:pt idx="0">
                  <c:v>0.10533333333333333</c:v>
                </c:pt>
                <c:pt idx="1">
                  <c:v>0.17</c:v>
                </c:pt>
                <c:pt idx="2">
                  <c:v>0.32733333333333331</c:v>
                </c:pt>
                <c:pt idx="3">
                  <c:v>0.66433333333333333</c:v>
                </c:pt>
                <c:pt idx="4">
                  <c:v>1.8733333333333333</c:v>
                </c:pt>
                <c:pt idx="5">
                  <c:v>2.0699999999999998</c:v>
                </c:pt>
                <c:pt idx="6">
                  <c:v>2.9266666666666672</c:v>
                </c:pt>
                <c:pt idx="7">
                  <c:v>3.4833333333333329</c:v>
                </c:pt>
                <c:pt idx="8">
                  <c:v>3.6199999999999997</c:v>
                </c:pt>
                <c:pt idx="9">
                  <c:v>4.1966666666666663</c:v>
                </c:pt>
                <c:pt idx="10">
                  <c:v>4.2833333333333332</c:v>
                </c:pt>
                <c:pt idx="11">
                  <c:v>5.0266666666666664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7B3-AC4A-AE0B-AC91B2B21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726432"/>
        <c:axId val="2082950704"/>
      </c:scatterChart>
      <c:valAx>
        <c:axId val="2092726432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  <a:r>
                  <a:rPr lang="en-GB" baseline="0"/>
                  <a:t> (h)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950704"/>
        <c:crosses val="autoZero"/>
        <c:crossBetween val="midCat"/>
      </c:valAx>
      <c:valAx>
        <c:axId val="208295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726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Sucrose!$C$2</c:f>
              <c:strCache>
                <c:ptCount val="1"/>
                <c:pt idx="0">
                  <c:v>0.5% (m/v) sucrose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Sucrose!$Y$6:$Y$17</c:f>
                <c:numCache>
                  <c:formatCode>General</c:formatCode>
                  <c:ptCount val="12"/>
                  <c:pt idx="0">
                    <c:v>8.8123542835880114E-2</c:v>
                  </c:pt>
                  <c:pt idx="1">
                    <c:v>0.14666859552737666</c:v>
                  </c:pt>
                  <c:pt idx="2">
                    <c:v>6.315282780746781E-2</c:v>
                  </c:pt>
                  <c:pt idx="3">
                    <c:v>4.4012878732716962E-2</c:v>
                  </c:pt>
                  <c:pt idx="4">
                    <c:v>3.273307193345168E-2</c:v>
                  </c:pt>
                  <c:pt idx="5">
                    <c:v>5.7260821615477964E-2</c:v>
                  </c:pt>
                  <c:pt idx="6">
                    <c:v>2.1781468109948427E-2</c:v>
                  </c:pt>
                  <c:pt idx="7">
                    <c:v>2.6534176904907638E-2</c:v>
                  </c:pt>
                  <c:pt idx="8">
                    <c:v>7.4591311010770683E-2</c:v>
                  </c:pt>
                  <c:pt idx="9">
                    <c:v>3.4841721625974334E-2</c:v>
                  </c:pt>
                  <c:pt idx="10">
                    <c:v>3.9807402249515525E-2</c:v>
                  </c:pt>
                  <c:pt idx="11">
                    <c:v>2.0155493334290002E-2</c:v>
                  </c:pt>
                </c:numCache>
              </c:numRef>
            </c:plus>
            <c:minus>
              <c:numRef>
                <c:f>Sucrose!$Y$6:$Y$17</c:f>
                <c:numCache>
                  <c:formatCode>General</c:formatCode>
                  <c:ptCount val="12"/>
                  <c:pt idx="0">
                    <c:v>8.8123542835880114E-2</c:v>
                  </c:pt>
                  <c:pt idx="1">
                    <c:v>0.14666859552737666</c:v>
                  </c:pt>
                  <c:pt idx="2">
                    <c:v>6.315282780746781E-2</c:v>
                  </c:pt>
                  <c:pt idx="3">
                    <c:v>4.4012878732716962E-2</c:v>
                  </c:pt>
                  <c:pt idx="4">
                    <c:v>3.273307193345168E-2</c:v>
                  </c:pt>
                  <c:pt idx="5">
                    <c:v>5.7260821615477964E-2</c:v>
                  </c:pt>
                  <c:pt idx="6">
                    <c:v>2.1781468109948427E-2</c:v>
                  </c:pt>
                  <c:pt idx="7">
                    <c:v>2.6534176904907638E-2</c:v>
                  </c:pt>
                  <c:pt idx="8">
                    <c:v>7.4591311010770683E-2</c:v>
                  </c:pt>
                  <c:pt idx="9">
                    <c:v>3.4841721625974334E-2</c:v>
                  </c:pt>
                  <c:pt idx="10">
                    <c:v>3.9807402249515525E-2</c:v>
                  </c:pt>
                  <c:pt idx="11">
                    <c:v>2.0155493334290002E-2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Sucrose!$B$6:$B$17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Sucrose!$R$6:$R$17</c:f>
              <c:numCache>
                <c:formatCode>0.00</c:formatCode>
                <c:ptCount val="12"/>
                <c:pt idx="0">
                  <c:v>6.1499999999999995</c:v>
                </c:pt>
                <c:pt idx="1">
                  <c:v>6.1366666666666676</c:v>
                </c:pt>
                <c:pt idx="2">
                  <c:v>5.9266666666666667</c:v>
                </c:pt>
                <c:pt idx="3">
                  <c:v>5.56</c:v>
                </c:pt>
                <c:pt idx="4">
                  <c:v>4.99</c:v>
                </c:pt>
                <c:pt idx="5">
                  <c:v>4.6366666666666667</c:v>
                </c:pt>
                <c:pt idx="6">
                  <c:v>4.37</c:v>
                </c:pt>
                <c:pt idx="7">
                  <c:v>4.2</c:v>
                </c:pt>
                <c:pt idx="8">
                  <c:v>4.1000000000000005</c:v>
                </c:pt>
                <c:pt idx="9">
                  <c:v>3.9933333333333336</c:v>
                </c:pt>
                <c:pt idx="10">
                  <c:v>3.9466666666666668</c:v>
                </c:pt>
                <c:pt idx="11">
                  <c:v>3.6633333333333336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CD0-D94A-94D3-B892E068A326}"/>
            </c:ext>
          </c:extLst>
        </c:ser>
        <c:ser>
          <c:idx val="1"/>
          <c:order val="1"/>
          <c:tx>
            <c:strRef>
              <c:f>Sucrose!$S$2</c:f>
              <c:strCache>
                <c:ptCount val="1"/>
                <c:pt idx="0">
                  <c:v>2% (m/v) sucrose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Sucrose!$Y$6:$Y$17</c:f>
                <c:numCache>
                  <c:formatCode>General</c:formatCode>
                  <c:ptCount val="12"/>
                  <c:pt idx="0">
                    <c:v>8.8123542835880114E-2</c:v>
                  </c:pt>
                  <c:pt idx="1">
                    <c:v>0.14666859552737666</c:v>
                  </c:pt>
                  <c:pt idx="2">
                    <c:v>6.315282780746781E-2</c:v>
                  </c:pt>
                  <c:pt idx="3">
                    <c:v>4.4012878732716962E-2</c:v>
                  </c:pt>
                  <c:pt idx="4">
                    <c:v>3.273307193345168E-2</c:v>
                  </c:pt>
                  <c:pt idx="5">
                    <c:v>5.7260821615477964E-2</c:v>
                  </c:pt>
                  <c:pt idx="6">
                    <c:v>2.1781468109948427E-2</c:v>
                  </c:pt>
                  <c:pt idx="7">
                    <c:v>2.6534176904907638E-2</c:v>
                  </c:pt>
                  <c:pt idx="8">
                    <c:v>7.4591311010770683E-2</c:v>
                  </c:pt>
                  <c:pt idx="9">
                    <c:v>3.4841721625974334E-2</c:v>
                  </c:pt>
                  <c:pt idx="10">
                    <c:v>3.9807402249515525E-2</c:v>
                  </c:pt>
                  <c:pt idx="11">
                    <c:v>2.0155493334290002E-2</c:v>
                  </c:pt>
                </c:numCache>
              </c:numRef>
            </c:plus>
            <c:minus>
              <c:numRef>
                <c:f>Sucrose!$Y$6:$Y$17</c:f>
                <c:numCache>
                  <c:formatCode>General</c:formatCode>
                  <c:ptCount val="12"/>
                  <c:pt idx="0">
                    <c:v>8.8123542835880114E-2</c:v>
                  </c:pt>
                  <c:pt idx="1">
                    <c:v>0.14666859552737666</c:v>
                  </c:pt>
                  <c:pt idx="2">
                    <c:v>6.315282780746781E-2</c:v>
                  </c:pt>
                  <c:pt idx="3">
                    <c:v>4.4012878732716962E-2</c:v>
                  </c:pt>
                  <c:pt idx="4">
                    <c:v>3.273307193345168E-2</c:v>
                  </c:pt>
                  <c:pt idx="5">
                    <c:v>5.7260821615477964E-2</c:v>
                  </c:pt>
                  <c:pt idx="6">
                    <c:v>2.1781468109948427E-2</c:v>
                  </c:pt>
                  <c:pt idx="7">
                    <c:v>2.6534176904907638E-2</c:v>
                  </c:pt>
                  <c:pt idx="8">
                    <c:v>7.4591311010770683E-2</c:v>
                  </c:pt>
                  <c:pt idx="9">
                    <c:v>3.4841721625974334E-2</c:v>
                  </c:pt>
                  <c:pt idx="10">
                    <c:v>3.9807402249515525E-2</c:v>
                  </c:pt>
                  <c:pt idx="11">
                    <c:v>2.0155493334290002E-2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Sucrose!$B$6:$B$17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Sucrose!$AH$6:$AH$17</c:f>
              <c:numCache>
                <c:formatCode>0.00</c:formatCode>
                <c:ptCount val="12"/>
                <c:pt idx="0">
                  <c:v>6.1966666666666663</c:v>
                </c:pt>
                <c:pt idx="1">
                  <c:v>6.1099999999999994</c:v>
                </c:pt>
                <c:pt idx="2">
                  <c:v>5.93</c:v>
                </c:pt>
                <c:pt idx="3">
                  <c:v>5.5533333333333337</c:v>
                </c:pt>
                <c:pt idx="4">
                  <c:v>4.9766666666666666</c:v>
                </c:pt>
                <c:pt idx="5">
                  <c:v>4.5966666666666667</c:v>
                </c:pt>
                <c:pt idx="6">
                  <c:v>4.3466666666666667</c:v>
                </c:pt>
                <c:pt idx="7">
                  <c:v>4.2</c:v>
                </c:pt>
                <c:pt idx="8">
                  <c:v>4.09</c:v>
                </c:pt>
                <c:pt idx="9">
                  <c:v>3.9833333333333338</c:v>
                </c:pt>
                <c:pt idx="10">
                  <c:v>3.94</c:v>
                </c:pt>
                <c:pt idx="11">
                  <c:v>3.65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CD0-D94A-94D3-B892E068A326}"/>
            </c:ext>
          </c:extLst>
        </c:ser>
        <c:ser>
          <c:idx val="2"/>
          <c:order val="2"/>
          <c:tx>
            <c:strRef>
              <c:f>Sucrose!$AI$2</c:f>
              <c:strCache>
                <c:ptCount val="1"/>
                <c:pt idx="0">
                  <c:v>4% (m/v) sucrose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Sucrose!$B$6:$B$17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Sucrose!$AX$6:$AX$17</c:f>
              <c:numCache>
                <c:formatCode>0.00</c:formatCode>
                <c:ptCount val="12"/>
                <c:pt idx="0">
                  <c:v>6.166666666666667</c:v>
                </c:pt>
                <c:pt idx="1">
                  <c:v>6.0766666666666671</c:v>
                </c:pt>
                <c:pt idx="2">
                  <c:v>5.91</c:v>
                </c:pt>
                <c:pt idx="3">
                  <c:v>5.4933333333333332</c:v>
                </c:pt>
                <c:pt idx="4">
                  <c:v>4.96</c:v>
                </c:pt>
                <c:pt idx="5">
                  <c:v>4.6033333333333335</c:v>
                </c:pt>
                <c:pt idx="6">
                  <c:v>4.3533333333333344</c:v>
                </c:pt>
                <c:pt idx="7">
                  <c:v>4.2</c:v>
                </c:pt>
                <c:pt idx="8">
                  <c:v>4.0766666666666662</c:v>
                </c:pt>
                <c:pt idx="9">
                  <c:v>4</c:v>
                </c:pt>
                <c:pt idx="10">
                  <c:v>3.93</c:v>
                </c:pt>
                <c:pt idx="11">
                  <c:v>3.6566666666666667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CD0-D94A-94D3-B892E068A326}"/>
            </c:ext>
          </c:extLst>
        </c:ser>
        <c:ser>
          <c:idx val="3"/>
          <c:order val="3"/>
          <c:tx>
            <c:strRef>
              <c:f>Sucrose!$AY$2</c:f>
              <c:strCache>
                <c:ptCount val="1"/>
                <c:pt idx="0">
                  <c:v>control (standard MRS media with 2% (m/v)  glucose)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Sucrose!$BE$6:$BE$17</c:f>
                <c:numCache>
                  <c:formatCode>General</c:formatCode>
                  <c:ptCount val="12"/>
                  <c:pt idx="0">
                    <c:v>0.23835629624818036</c:v>
                  </c:pt>
                  <c:pt idx="1">
                    <c:v>1.1765316558370464E-2</c:v>
                  </c:pt>
                  <c:pt idx="2">
                    <c:v>3.5132884084357309E-2</c:v>
                  </c:pt>
                  <c:pt idx="3">
                    <c:v>4.2743842584492625E-2</c:v>
                  </c:pt>
                  <c:pt idx="4">
                    <c:v>3.0792087345568836E-3</c:v>
                  </c:pt>
                  <c:pt idx="5">
                    <c:v>9.6621739964133559E-3</c:v>
                  </c:pt>
                  <c:pt idx="6">
                    <c:v>5.223632312635151E-3</c:v>
                  </c:pt>
                  <c:pt idx="7">
                    <c:v>2.6485923192699941E-2</c:v>
                  </c:pt>
                  <c:pt idx="8">
                    <c:v>1.4670415477098343E-2</c:v>
                  </c:pt>
                  <c:pt idx="9">
                    <c:v>6.2086547296073817E-2</c:v>
                  </c:pt>
                  <c:pt idx="10">
                    <c:v>3.415220789735722E-2</c:v>
                  </c:pt>
                  <c:pt idx="11">
                    <c:v>2.0430996885647298E-2</c:v>
                  </c:pt>
                </c:numCache>
              </c:numRef>
            </c:plus>
            <c:minus>
              <c:numRef>
                <c:f>Sucrose!$BE$6:$BE$17</c:f>
                <c:numCache>
                  <c:formatCode>General</c:formatCode>
                  <c:ptCount val="12"/>
                  <c:pt idx="0">
                    <c:v>0.23835629624818036</c:v>
                  </c:pt>
                  <c:pt idx="1">
                    <c:v>1.1765316558370464E-2</c:v>
                  </c:pt>
                  <c:pt idx="2">
                    <c:v>3.5132884084357309E-2</c:v>
                  </c:pt>
                  <c:pt idx="3">
                    <c:v>4.2743842584492625E-2</c:v>
                  </c:pt>
                  <c:pt idx="4">
                    <c:v>3.0792087345568836E-3</c:v>
                  </c:pt>
                  <c:pt idx="5">
                    <c:v>9.6621739964133559E-3</c:v>
                  </c:pt>
                  <c:pt idx="6">
                    <c:v>5.223632312635151E-3</c:v>
                  </c:pt>
                  <c:pt idx="7">
                    <c:v>2.6485923192699941E-2</c:v>
                  </c:pt>
                  <c:pt idx="8">
                    <c:v>1.4670415477098343E-2</c:v>
                  </c:pt>
                  <c:pt idx="9">
                    <c:v>6.2086547296073817E-2</c:v>
                  </c:pt>
                  <c:pt idx="10">
                    <c:v>3.415220789735722E-2</c:v>
                  </c:pt>
                  <c:pt idx="11">
                    <c:v>2.0430996885647298E-2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Sucrose!$B$6:$B$17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Sucrose!$BN$6:$BN$17</c:f>
              <c:numCache>
                <c:formatCode>0.00</c:formatCode>
                <c:ptCount val="12"/>
                <c:pt idx="0">
                  <c:v>6.253333333333333</c:v>
                </c:pt>
                <c:pt idx="1">
                  <c:v>6.1366666666666667</c:v>
                </c:pt>
                <c:pt idx="2">
                  <c:v>5.9600000000000009</c:v>
                </c:pt>
                <c:pt idx="3">
                  <c:v>5.5100000000000007</c:v>
                </c:pt>
                <c:pt idx="4">
                  <c:v>4.9833333333333334</c:v>
                </c:pt>
                <c:pt idx="5">
                  <c:v>4.6166666666666671</c:v>
                </c:pt>
                <c:pt idx="6">
                  <c:v>4.3633333333333324</c:v>
                </c:pt>
                <c:pt idx="7">
                  <c:v>4.17</c:v>
                </c:pt>
                <c:pt idx="8">
                  <c:v>4.0999999999999996</c:v>
                </c:pt>
                <c:pt idx="9">
                  <c:v>4</c:v>
                </c:pt>
                <c:pt idx="10">
                  <c:v>3.9466666666666668</c:v>
                </c:pt>
                <c:pt idx="11">
                  <c:v>3.6333333333333333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CD0-D94A-94D3-B892E068A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4937696"/>
        <c:axId val="2094939328"/>
      </c:scatterChart>
      <c:valAx>
        <c:axId val="2094937696"/>
        <c:scaling>
          <c:orientation val="minMax"/>
          <c:max val="2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  <a:r>
                  <a:rPr lang="en-GB" baseline="0"/>
                  <a:t> (h)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4939328"/>
        <c:crosses val="autoZero"/>
        <c:crossBetween val="midCat"/>
        <c:majorUnit val="4"/>
      </c:valAx>
      <c:valAx>
        <c:axId val="2094939328"/>
        <c:scaling>
          <c:orientation val="minMax"/>
          <c:max val="6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4937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Sucrose!$C$2</c:f>
              <c:strCache>
                <c:ptCount val="1"/>
                <c:pt idx="0">
                  <c:v>0.5% (m/v) sucrose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Sucrose!$I$6:$I$17</c:f>
                <c:numCache>
                  <c:formatCode>General</c:formatCode>
                  <c:ptCount val="12"/>
                  <c:pt idx="0">
                    <c:v>6.0784952824524202E-2</c:v>
                  </c:pt>
                  <c:pt idx="1">
                    <c:v>4.1468607189457052E-2</c:v>
                  </c:pt>
                  <c:pt idx="2">
                    <c:v>2.5259390107823122E-2</c:v>
                  </c:pt>
                  <c:pt idx="3">
                    <c:v>1.7807967060662906E-2</c:v>
                  </c:pt>
                  <c:pt idx="4">
                    <c:v>3.7908339753100852E-2</c:v>
                  </c:pt>
                  <c:pt idx="5">
                    <c:v>3.2404280767337278E-2</c:v>
                  </c:pt>
                  <c:pt idx="6">
                    <c:v>1.9277155444425095E-3</c:v>
                  </c:pt>
                  <c:pt idx="7">
                    <c:v>4.7959836817065331E-2</c:v>
                  </c:pt>
                  <c:pt idx="8">
                    <c:v>3.6088510268122626E-2</c:v>
                  </c:pt>
                  <c:pt idx="9">
                    <c:v>1.4353585604657194E-2</c:v>
                  </c:pt>
                  <c:pt idx="10">
                    <c:v>1.8007954926818222E-2</c:v>
                  </c:pt>
                  <c:pt idx="11">
                    <c:v>2.522933092537083E-2</c:v>
                  </c:pt>
                </c:numCache>
              </c:numRef>
            </c:plus>
            <c:minus>
              <c:numRef>
                <c:f>Sucrose!$I$6:$I$17</c:f>
                <c:numCache>
                  <c:formatCode>General</c:formatCode>
                  <c:ptCount val="12"/>
                  <c:pt idx="0">
                    <c:v>6.0784952824524202E-2</c:v>
                  </c:pt>
                  <c:pt idx="1">
                    <c:v>4.1468607189457052E-2</c:v>
                  </c:pt>
                  <c:pt idx="2">
                    <c:v>2.5259390107823122E-2</c:v>
                  </c:pt>
                  <c:pt idx="3">
                    <c:v>1.7807967060662906E-2</c:v>
                  </c:pt>
                  <c:pt idx="4">
                    <c:v>3.7908339753100852E-2</c:v>
                  </c:pt>
                  <c:pt idx="5">
                    <c:v>3.2404280767337278E-2</c:v>
                  </c:pt>
                  <c:pt idx="6">
                    <c:v>1.9277155444425095E-3</c:v>
                  </c:pt>
                  <c:pt idx="7">
                    <c:v>4.7959836817065331E-2</c:v>
                  </c:pt>
                  <c:pt idx="8">
                    <c:v>3.6088510268122626E-2</c:v>
                  </c:pt>
                  <c:pt idx="9">
                    <c:v>1.4353585604657194E-2</c:v>
                  </c:pt>
                  <c:pt idx="10">
                    <c:v>1.8007954926818222E-2</c:v>
                  </c:pt>
                  <c:pt idx="11">
                    <c:v>2.522933092537083E-2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Sucrose!$B$6:$B$17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Sucrose!$L$6:$L$17</c:f>
              <c:numCache>
                <c:formatCode>0.00</c:formatCode>
                <c:ptCount val="12"/>
                <c:pt idx="0">
                  <c:v>-1.8442919402258482</c:v>
                </c:pt>
                <c:pt idx="1">
                  <c:v>-1.647371404628436</c:v>
                </c:pt>
                <c:pt idx="2">
                  <c:v>-1.0663584187992232</c:v>
                </c:pt>
                <c:pt idx="3">
                  <c:v>-0.4025749447985551</c:v>
                </c:pt>
                <c:pt idx="4">
                  <c:v>0.28720439702115302</c:v>
                </c:pt>
                <c:pt idx="5">
                  <c:v>0.77591269579910793</c:v>
                </c:pt>
                <c:pt idx="6">
                  <c:v>1.0963863544911001</c:v>
                </c:pt>
                <c:pt idx="7">
                  <c:v>1.2538933335101377</c:v>
                </c:pt>
                <c:pt idx="8">
                  <c:v>1.3579780260728198</c:v>
                </c:pt>
                <c:pt idx="9">
                  <c:v>1.4507643123796825</c:v>
                </c:pt>
                <c:pt idx="10">
                  <c:v>1.517214758283238</c:v>
                </c:pt>
                <c:pt idx="11">
                  <c:v>1.6264115781319379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19A-FA4E-822D-F4A0690F6348}"/>
            </c:ext>
          </c:extLst>
        </c:ser>
        <c:ser>
          <c:idx val="1"/>
          <c:order val="1"/>
          <c:tx>
            <c:strRef>
              <c:f>Sucrose!$S$2</c:f>
              <c:strCache>
                <c:ptCount val="1"/>
                <c:pt idx="0">
                  <c:v>2% (m/v) sucrose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Sucrose!$Y$6:$Y$17</c:f>
                <c:numCache>
                  <c:formatCode>General</c:formatCode>
                  <c:ptCount val="12"/>
                  <c:pt idx="0">
                    <c:v>8.8123542835880114E-2</c:v>
                  </c:pt>
                  <c:pt idx="1">
                    <c:v>0.14666859552737666</c:v>
                  </c:pt>
                  <c:pt idx="2">
                    <c:v>6.315282780746781E-2</c:v>
                  </c:pt>
                  <c:pt idx="3">
                    <c:v>4.4012878732716962E-2</c:v>
                  </c:pt>
                  <c:pt idx="4">
                    <c:v>3.273307193345168E-2</c:v>
                  </c:pt>
                  <c:pt idx="5">
                    <c:v>5.7260821615477964E-2</c:v>
                  </c:pt>
                  <c:pt idx="6">
                    <c:v>2.1781468109948427E-2</c:v>
                  </c:pt>
                  <c:pt idx="7">
                    <c:v>2.6534176904907638E-2</c:v>
                  </c:pt>
                  <c:pt idx="8">
                    <c:v>7.4591311010770683E-2</c:v>
                  </c:pt>
                  <c:pt idx="9">
                    <c:v>3.4841721625974334E-2</c:v>
                  </c:pt>
                  <c:pt idx="10">
                    <c:v>3.9807402249515525E-2</c:v>
                  </c:pt>
                  <c:pt idx="11">
                    <c:v>2.0155493334290002E-2</c:v>
                  </c:pt>
                </c:numCache>
              </c:numRef>
            </c:plus>
            <c:minus>
              <c:numRef>
                <c:f>Sucrose!$Y$6:$Y$17</c:f>
                <c:numCache>
                  <c:formatCode>General</c:formatCode>
                  <c:ptCount val="12"/>
                  <c:pt idx="0">
                    <c:v>8.8123542835880114E-2</c:v>
                  </c:pt>
                  <c:pt idx="1">
                    <c:v>0.14666859552737666</c:v>
                  </c:pt>
                  <c:pt idx="2">
                    <c:v>6.315282780746781E-2</c:v>
                  </c:pt>
                  <c:pt idx="3">
                    <c:v>4.4012878732716962E-2</c:v>
                  </c:pt>
                  <c:pt idx="4">
                    <c:v>3.273307193345168E-2</c:v>
                  </c:pt>
                  <c:pt idx="5">
                    <c:v>5.7260821615477964E-2</c:v>
                  </c:pt>
                  <c:pt idx="6">
                    <c:v>2.1781468109948427E-2</c:v>
                  </c:pt>
                  <c:pt idx="7">
                    <c:v>2.6534176904907638E-2</c:v>
                  </c:pt>
                  <c:pt idx="8">
                    <c:v>7.4591311010770683E-2</c:v>
                  </c:pt>
                  <c:pt idx="9">
                    <c:v>3.4841721625974334E-2</c:v>
                  </c:pt>
                  <c:pt idx="10">
                    <c:v>3.9807402249515525E-2</c:v>
                  </c:pt>
                  <c:pt idx="11">
                    <c:v>2.0155493334290002E-2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Sucrose!$B$6:$B$17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Sucrose!$AB$6:$AB$17</c:f>
              <c:numCache>
                <c:formatCode>0.00</c:formatCode>
                <c:ptCount val="12"/>
                <c:pt idx="0">
                  <c:v>-2.0377056865142618</c:v>
                </c:pt>
                <c:pt idx="1">
                  <c:v>-1.7145004360447385</c:v>
                </c:pt>
                <c:pt idx="2">
                  <c:v>-1.1811666428805998</c:v>
                </c:pt>
                <c:pt idx="3">
                  <c:v>-0.45634770901250571</c:v>
                </c:pt>
                <c:pt idx="4">
                  <c:v>0.22011845257831816</c:v>
                </c:pt>
                <c:pt idx="5">
                  <c:v>0.7183607557127506</c:v>
                </c:pt>
                <c:pt idx="6">
                  <c:v>1.0330269889512176</c:v>
                </c:pt>
                <c:pt idx="7">
                  <c:v>1.2362063794175888</c:v>
                </c:pt>
                <c:pt idx="8">
                  <c:v>1.3260938821037105</c:v>
                </c:pt>
                <c:pt idx="9">
                  <c:v>1.3908773768464278</c:v>
                </c:pt>
                <c:pt idx="10">
                  <c:v>1.4542071894466231</c:v>
                </c:pt>
                <c:pt idx="11">
                  <c:v>1.5705621445101532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19A-FA4E-822D-F4A0690F6348}"/>
            </c:ext>
          </c:extLst>
        </c:ser>
        <c:ser>
          <c:idx val="2"/>
          <c:order val="2"/>
          <c:tx>
            <c:strRef>
              <c:f>Sucrose!$AI$2</c:f>
              <c:strCache>
                <c:ptCount val="1"/>
                <c:pt idx="0">
                  <c:v>4% (m/v) sucrose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Sucrose!$AO$6:$AO$17</c:f>
                <c:numCache>
                  <c:formatCode>General</c:formatCode>
                  <c:ptCount val="12"/>
                  <c:pt idx="0">
                    <c:v>6.8506964855069463E-2</c:v>
                  </c:pt>
                  <c:pt idx="1">
                    <c:v>0.14666859552737666</c:v>
                  </c:pt>
                  <c:pt idx="2">
                    <c:v>3.2102868825015604E-2</c:v>
                  </c:pt>
                  <c:pt idx="3">
                    <c:v>3.5080135594904041E-2</c:v>
                  </c:pt>
                  <c:pt idx="4">
                    <c:v>0.8158367887354927</c:v>
                  </c:pt>
                  <c:pt idx="5">
                    <c:v>3.4364690891383588E-2</c:v>
                  </c:pt>
                  <c:pt idx="6">
                    <c:v>1.7247992851320393E-2</c:v>
                  </c:pt>
                  <c:pt idx="7">
                    <c:v>6.7562190460827877E-3</c:v>
                  </c:pt>
                  <c:pt idx="8">
                    <c:v>1.2216116365601569E-2</c:v>
                  </c:pt>
                  <c:pt idx="9">
                    <c:v>1.9914983090982018E-2</c:v>
                  </c:pt>
                  <c:pt idx="10">
                    <c:v>4.4057710339363211E-2</c:v>
                  </c:pt>
                  <c:pt idx="11">
                    <c:v>5.2341925822852617E-2</c:v>
                  </c:pt>
                </c:numCache>
              </c:numRef>
            </c:plus>
            <c:minus>
              <c:numRef>
                <c:f>Sucrose!$AO$6:$AO$17</c:f>
                <c:numCache>
                  <c:formatCode>General</c:formatCode>
                  <c:ptCount val="12"/>
                  <c:pt idx="0">
                    <c:v>6.8506964855069463E-2</c:v>
                  </c:pt>
                  <c:pt idx="1">
                    <c:v>0.14666859552737666</c:v>
                  </c:pt>
                  <c:pt idx="2">
                    <c:v>3.2102868825015604E-2</c:v>
                  </c:pt>
                  <c:pt idx="3">
                    <c:v>3.5080135594904041E-2</c:v>
                  </c:pt>
                  <c:pt idx="4">
                    <c:v>0.8158367887354927</c:v>
                  </c:pt>
                  <c:pt idx="5">
                    <c:v>3.4364690891383588E-2</c:v>
                  </c:pt>
                  <c:pt idx="6">
                    <c:v>1.7247992851320393E-2</c:v>
                  </c:pt>
                  <c:pt idx="7">
                    <c:v>6.7562190460827877E-3</c:v>
                  </c:pt>
                  <c:pt idx="8">
                    <c:v>1.2216116365601569E-2</c:v>
                  </c:pt>
                  <c:pt idx="9">
                    <c:v>1.9914983090982018E-2</c:v>
                  </c:pt>
                  <c:pt idx="10">
                    <c:v>4.4057710339363211E-2</c:v>
                  </c:pt>
                  <c:pt idx="11">
                    <c:v>5.2341925822852617E-2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Sucrose!$B$6:$B$17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Sucrose!$AR$6:$AR$17</c:f>
              <c:numCache>
                <c:formatCode>0.00</c:formatCode>
                <c:ptCount val="12"/>
                <c:pt idx="0">
                  <c:v>-2.0240156779231069</c:v>
                </c:pt>
                <c:pt idx="1">
                  <c:v>-1.7145004360447385</c:v>
                </c:pt>
                <c:pt idx="2">
                  <c:v>-1.2110071751794973</c:v>
                </c:pt>
                <c:pt idx="3">
                  <c:v>-0.55553525857681985</c:v>
                </c:pt>
                <c:pt idx="4">
                  <c:v>8.4173011927734784E-2</c:v>
                </c:pt>
                <c:pt idx="5">
                  <c:v>0.63970477542271675</c:v>
                </c:pt>
                <c:pt idx="6">
                  <c:v>0.9744603038343701</c:v>
                </c:pt>
                <c:pt idx="7">
                  <c:v>1.123831529684832</c:v>
                </c:pt>
                <c:pt idx="8">
                  <c:v>1.1979050378915115</c:v>
                </c:pt>
                <c:pt idx="9">
                  <c:v>1.2955082911647207</c:v>
                </c:pt>
                <c:pt idx="10">
                  <c:v>1.3448217382343686</c:v>
                </c:pt>
                <c:pt idx="11">
                  <c:v>1.470036165754083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19A-FA4E-822D-F4A0690F6348}"/>
            </c:ext>
          </c:extLst>
        </c:ser>
        <c:ser>
          <c:idx val="3"/>
          <c:order val="3"/>
          <c:tx>
            <c:strRef>
              <c:f>Sucrose!$AY$2</c:f>
              <c:strCache>
                <c:ptCount val="1"/>
                <c:pt idx="0">
                  <c:v>control (standard MRS media with 2% (m/v)  glucose)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Sucrose!$BE$6:$BE$17</c:f>
                <c:numCache>
                  <c:formatCode>General</c:formatCode>
                  <c:ptCount val="12"/>
                  <c:pt idx="0">
                    <c:v>0.23835629624818036</c:v>
                  </c:pt>
                  <c:pt idx="1">
                    <c:v>1.1765316558370464E-2</c:v>
                  </c:pt>
                  <c:pt idx="2">
                    <c:v>3.5132884084357309E-2</c:v>
                  </c:pt>
                  <c:pt idx="3">
                    <c:v>4.2743842584492625E-2</c:v>
                  </c:pt>
                  <c:pt idx="4">
                    <c:v>3.0792087345568836E-3</c:v>
                  </c:pt>
                  <c:pt idx="5">
                    <c:v>9.6621739964133559E-3</c:v>
                  </c:pt>
                  <c:pt idx="6">
                    <c:v>5.223632312635151E-3</c:v>
                  </c:pt>
                  <c:pt idx="7">
                    <c:v>2.6485923192699941E-2</c:v>
                  </c:pt>
                  <c:pt idx="8">
                    <c:v>1.4670415477098343E-2</c:v>
                  </c:pt>
                  <c:pt idx="9">
                    <c:v>6.2086547296073817E-2</c:v>
                  </c:pt>
                  <c:pt idx="10">
                    <c:v>3.415220789735722E-2</c:v>
                  </c:pt>
                  <c:pt idx="11">
                    <c:v>2.0430996885647298E-2</c:v>
                  </c:pt>
                </c:numCache>
              </c:numRef>
            </c:plus>
            <c:minus>
              <c:numRef>
                <c:f>Sucrose!$BE$6:$BE$17</c:f>
                <c:numCache>
                  <c:formatCode>General</c:formatCode>
                  <c:ptCount val="12"/>
                  <c:pt idx="0">
                    <c:v>0.23835629624818036</c:v>
                  </c:pt>
                  <c:pt idx="1">
                    <c:v>1.1765316558370464E-2</c:v>
                  </c:pt>
                  <c:pt idx="2">
                    <c:v>3.5132884084357309E-2</c:v>
                  </c:pt>
                  <c:pt idx="3">
                    <c:v>4.2743842584492625E-2</c:v>
                  </c:pt>
                  <c:pt idx="4">
                    <c:v>3.0792087345568836E-3</c:v>
                  </c:pt>
                  <c:pt idx="5">
                    <c:v>9.6621739964133559E-3</c:v>
                  </c:pt>
                  <c:pt idx="6">
                    <c:v>5.223632312635151E-3</c:v>
                  </c:pt>
                  <c:pt idx="7">
                    <c:v>2.6485923192699941E-2</c:v>
                  </c:pt>
                  <c:pt idx="8">
                    <c:v>1.4670415477098343E-2</c:v>
                  </c:pt>
                  <c:pt idx="9">
                    <c:v>6.2086547296073817E-2</c:v>
                  </c:pt>
                  <c:pt idx="10">
                    <c:v>3.415220789735722E-2</c:v>
                  </c:pt>
                  <c:pt idx="11">
                    <c:v>2.0430996885647298E-2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Sucrose!$B$6:$B$17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Sucrose!$BH$6:$BH$17</c:f>
              <c:numCache>
                <c:formatCode>0.00</c:formatCode>
                <c:ptCount val="12"/>
                <c:pt idx="0">
                  <c:v>-2.2703305368499431</c:v>
                </c:pt>
                <c:pt idx="1">
                  <c:v>-1.772002981226479</c:v>
                </c:pt>
                <c:pt idx="2">
                  <c:v>-1.117187781693932</c:v>
                </c:pt>
                <c:pt idx="3">
                  <c:v>-0.40957521913246514</c:v>
                </c:pt>
                <c:pt idx="4">
                  <c:v>0.62771621285828283</c:v>
                </c:pt>
                <c:pt idx="5">
                  <c:v>0.72751748880143807</c:v>
                </c:pt>
                <c:pt idx="6">
                  <c:v>1.0738550285209891</c:v>
                </c:pt>
                <c:pt idx="7">
                  <c:v>1.2477547416533363</c:v>
                </c:pt>
                <c:pt idx="8">
                  <c:v>1.2864024579752877</c:v>
                </c:pt>
                <c:pt idx="9">
                  <c:v>1.4329958948039814</c:v>
                </c:pt>
                <c:pt idx="10">
                  <c:v>1.4543407083490152</c:v>
                </c:pt>
                <c:pt idx="11">
                  <c:v>1.6146184330466005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19A-FA4E-822D-F4A0690F6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726432"/>
        <c:axId val="2082950704"/>
      </c:scatterChart>
      <c:valAx>
        <c:axId val="2092726432"/>
        <c:scaling>
          <c:orientation val="minMax"/>
          <c:max val="2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  <a:r>
                  <a:rPr lang="en-GB" baseline="0"/>
                  <a:t> (h)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950704"/>
        <c:crosses val="autoZero"/>
        <c:crossBetween val="midCat"/>
        <c:majorUnit val="4"/>
      </c:valAx>
      <c:valAx>
        <c:axId val="2082950704"/>
        <c:scaling>
          <c:orientation val="minMax"/>
          <c:max val="3.5"/>
          <c:min val="-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ln(OD)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726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dash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Inhibitory curve gluc)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Glucose!$C$2:$R$2</c:f>
              <c:strCache>
                <c:ptCount val="1"/>
                <c:pt idx="0">
                  <c:v>0.5% (m/v) glucose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Glucose!$I$6:$I$17</c:f>
                <c:numCache>
                  <c:formatCode>General</c:formatCode>
                  <c:ptCount val="12"/>
                  <c:pt idx="0">
                    <c:v>8.8692352169357558E-2</c:v>
                  </c:pt>
                  <c:pt idx="1">
                    <c:v>9.257969539807312E-2</c:v>
                  </c:pt>
                  <c:pt idx="2">
                    <c:v>0.13595587519485861</c:v>
                  </c:pt>
                  <c:pt idx="3">
                    <c:v>0.28620447236198132</c:v>
                  </c:pt>
                  <c:pt idx="4">
                    <c:v>0.46490142324296346</c:v>
                  </c:pt>
                  <c:pt idx="5">
                    <c:v>0.3382799629498266</c:v>
                  </c:pt>
                  <c:pt idx="6">
                    <c:v>0.14364307617610167</c:v>
                  </c:pt>
                  <c:pt idx="7">
                    <c:v>9.2915732431775644E-2</c:v>
                  </c:pt>
                  <c:pt idx="8">
                    <c:v>4.9328828623162443E-2</c:v>
                  </c:pt>
                  <c:pt idx="9">
                    <c:v>2.0000000000000018E-2</c:v>
                  </c:pt>
                  <c:pt idx="10">
                    <c:v>2.6457513110645845E-2</c:v>
                  </c:pt>
                  <c:pt idx="11">
                    <c:v>9.9999999999997868E-3</c:v>
                  </c:pt>
                </c:numCache>
              </c:numRef>
            </c:plus>
            <c:minus>
              <c:numRef>
                <c:f>Glucose!$I$6:$I$17</c:f>
                <c:numCache>
                  <c:formatCode>General</c:formatCode>
                  <c:ptCount val="12"/>
                  <c:pt idx="0">
                    <c:v>8.8692352169357558E-2</c:v>
                  </c:pt>
                  <c:pt idx="1">
                    <c:v>9.257969539807312E-2</c:v>
                  </c:pt>
                  <c:pt idx="2">
                    <c:v>0.13595587519485861</c:v>
                  </c:pt>
                  <c:pt idx="3">
                    <c:v>0.28620447236198132</c:v>
                  </c:pt>
                  <c:pt idx="4">
                    <c:v>0.46490142324296346</c:v>
                  </c:pt>
                  <c:pt idx="5">
                    <c:v>0.3382799629498266</c:v>
                  </c:pt>
                  <c:pt idx="6">
                    <c:v>0.14364307617610167</c:v>
                  </c:pt>
                  <c:pt idx="7">
                    <c:v>9.2915732431775644E-2</c:v>
                  </c:pt>
                  <c:pt idx="8">
                    <c:v>4.9328828623162443E-2</c:v>
                  </c:pt>
                  <c:pt idx="9">
                    <c:v>2.0000000000000018E-2</c:v>
                  </c:pt>
                  <c:pt idx="10">
                    <c:v>2.6457513110645845E-2</c:v>
                  </c:pt>
                  <c:pt idx="11">
                    <c:v>9.9999999999997868E-3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Glucose!$B$6:$B$17</c:f>
              <c:numCache>
                <c:formatCode>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Glucose!$L$6:$L$17</c:f>
              <c:numCache>
                <c:formatCode>0.00</c:formatCode>
                <c:ptCount val="12"/>
                <c:pt idx="0">
                  <c:v>-1.7129005490965732</c:v>
                </c:pt>
                <c:pt idx="1">
                  <c:v>-1.6922917005337113</c:v>
                </c:pt>
                <c:pt idx="2">
                  <c:v>-1.0027074380266705</c:v>
                </c:pt>
                <c:pt idx="3">
                  <c:v>-0.2829903023832549</c:v>
                </c:pt>
                <c:pt idx="4">
                  <c:v>0.3916493781367732</c:v>
                </c:pt>
                <c:pt idx="5">
                  <c:v>0.96803829566267641</c:v>
                </c:pt>
                <c:pt idx="6">
                  <c:v>1.172845311121665</c:v>
                </c:pt>
                <c:pt idx="7">
                  <c:v>1.2760713916027082</c:v>
                </c:pt>
                <c:pt idx="8">
                  <c:v>1.4484414226076512</c:v>
                </c:pt>
                <c:pt idx="9">
                  <c:v>1.5432920222610409</c:v>
                </c:pt>
                <c:pt idx="10">
                  <c:v>1.704740390671869</c:v>
                </c:pt>
                <c:pt idx="11">
                  <c:v>1.7047469903082293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FE-7C40-BF3E-2A8C06C183C9}"/>
            </c:ext>
          </c:extLst>
        </c:ser>
        <c:ser>
          <c:idx val="1"/>
          <c:order val="1"/>
          <c:tx>
            <c:strRef>
              <c:f>Glucose!$S$2:$AH$2</c:f>
              <c:strCache>
                <c:ptCount val="1"/>
                <c:pt idx="0">
                  <c:v>2 % (m/v)  glucose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Glucose!$Y$6:$Y$17</c:f>
                <c:numCache>
                  <c:formatCode>General</c:formatCode>
                  <c:ptCount val="12"/>
                  <c:pt idx="0">
                    <c:v>2.5774664562964466E-2</c:v>
                  </c:pt>
                  <c:pt idx="1">
                    <c:v>1.9553345834749956E-2</c:v>
                  </c:pt>
                  <c:pt idx="2">
                    <c:v>1.0263202878893776E-2</c:v>
                  </c:pt>
                  <c:pt idx="3">
                    <c:v>2.0207259421636918E-2</c:v>
                  </c:pt>
                  <c:pt idx="4">
                    <c:v>5.7735026918962632E-3</c:v>
                  </c:pt>
                  <c:pt idx="5">
                    <c:v>5.0000000000000044E-2</c:v>
                  </c:pt>
                  <c:pt idx="6">
                    <c:v>0.13576941236277532</c:v>
                  </c:pt>
                  <c:pt idx="7">
                    <c:v>1.1547005383792526E-2</c:v>
                  </c:pt>
                  <c:pt idx="8">
                    <c:v>0.434856298103178</c:v>
                  </c:pt>
                  <c:pt idx="9">
                    <c:v>8.3266639978644891E-2</c:v>
                  </c:pt>
                  <c:pt idx="10">
                    <c:v>7.0000000000000034E-2</c:v>
                  </c:pt>
                  <c:pt idx="11">
                    <c:v>5.7735026918961348E-3</c:v>
                  </c:pt>
                </c:numCache>
              </c:numRef>
            </c:plus>
            <c:minus>
              <c:numRef>
                <c:f>Glucose!$Y$6:$Y$17</c:f>
                <c:numCache>
                  <c:formatCode>General</c:formatCode>
                  <c:ptCount val="12"/>
                  <c:pt idx="0">
                    <c:v>2.5774664562964466E-2</c:v>
                  </c:pt>
                  <c:pt idx="1">
                    <c:v>1.9553345834749956E-2</c:v>
                  </c:pt>
                  <c:pt idx="2">
                    <c:v>1.0263202878893776E-2</c:v>
                  </c:pt>
                  <c:pt idx="3">
                    <c:v>2.0207259421636918E-2</c:v>
                  </c:pt>
                  <c:pt idx="4">
                    <c:v>5.7735026918962632E-3</c:v>
                  </c:pt>
                  <c:pt idx="5">
                    <c:v>5.0000000000000044E-2</c:v>
                  </c:pt>
                  <c:pt idx="6">
                    <c:v>0.13576941236277532</c:v>
                  </c:pt>
                  <c:pt idx="7">
                    <c:v>1.1547005383792526E-2</c:v>
                  </c:pt>
                  <c:pt idx="8">
                    <c:v>0.434856298103178</c:v>
                  </c:pt>
                  <c:pt idx="9">
                    <c:v>8.3266639978644891E-2</c:v>
                  </c:pt>
                  <c:pt idx="10">
                    <c:v>7.0000000000000034E-2</c:v>
                  </c:pt>
                  <c:pt idx="11">
                    <c:v>5.7735026918961348E-3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Glucose!$B$6:$B$17</c:f>
              <c:numCache>
                <c:formatCode>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Glucose!$AB$6:$AB$17</c:f>
              <c:numCache>
                <c:formatCode>0.00</c:formatCode>
                <c:ptCount val="12"/>
                <c:pt idx="0">
                  <c:v>-1.925117889052651</c:v>
                </c:pt>
                <c:pt idx="1">
                  <c:v>-1.7169268366370989</c:v>
                </c:pt>
                <c:pt idx="2">
                  <c:v>-1.1758590881813522</c:v>
                </c:pt>
                <c:pt idx="3">
                  <c:v>-0.46608742255693408</c:v>
                </c:pt>
                <c:pt idx="4">
                  <c:v>0.17674272368027685</c:v>
                </c:pt>
                <c:pt idx="5">
                  <c:v>0.77455015070682587</c:v>
                </c:pt>
                <c:pt idx="6">
                  <c:v>1.1801272553261386</c:v>
                </c:pt>
                <c:pt idx="7">
                  <c:v>1.3332420476987252</c:v>
                </c:pt>
                <c:pt idx="8">
                  <c:v>1.5121772505602868</c:v>
                </c:pt>
                <c:pt idx="9">
                  <c:v>1.7618043965446362</c:v>
                </c:pt>
                <c:pt idx="10">
                  <c:v>1.7491502393254403</c:v>
                </c:pt>
                <c:pt idx="11">
                  <c:v>1.7221708275497383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FE-7C40-BF3E-2A8C06C183C9}"/>
            </c:ext>
          </c:extLst>
        </c:ser>
        <c:ser>
          <c:idx val="2"/>
          <c:order val="2"/>
          <c:tx>
            <c:strRef>
              <c:f>Glucose!$AI$2:$AX$2</c:f>
              <c:strCache>
                <c:ptCount val="1"/>
                <c:pt idx="0">
                  <c:v>4 % (m/v) glucose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Glucose!$AO$6:$AO$17</c:f>
                <c:numCache>
                  <c:formatCode>General</c:formatCode>
                  <c:ptCount val="12"/>
                  <c:pt idx="0">
                    <c:v>3.2746501085357621E-2</c:v>
                  </c:pt>
                  <c:pt idx="1">
                    <c:v>3.0088757590391257E-2</c:v>
                  </c:pt>
                  <c:pt idx="2">
                    <c:v>3.2695565448543636E-2</c:v>
                  </c:pt>
                  <c:pt idx="3">
                    <c:v>2.2068076490713903E-2</c:v>
                  </c:pt>
                  <c:pt idx="4">
                    <c:v>0.13076696830621981</c:v>
                  </c:pt>
                  <c:pt idx="5">
                    <c:v>3.5118845842842493E-2</c:v>
                  </c:pt>
                  <c:pt idx="6">
                    <c:v>5.0332229568471505E-2</c:v>
                  </c:pt>
                  <c:pt idx="7">
                    <c:v>0.11239810200058233</c:v>
                  </c:pt>
                  <c:pt idx="8">
                    <c:v>0.54616847217685605</c:v>
                  </c:pt>
                  <c:pt idx="9">
                    <c:v>5.7735026918961348E-3</c:v>
                  </c:pt>
                  <c:pt idx="10">
                    <c:v>1.5275252316519142E-2</c:v>
                  </c:pt>
                  <c:pt idx="11">
                    <c:v>3.4641016151377831E-2</c:v>
                  </c:pt>
                </c:numCache>
              </c:numRef>
            </c:plus>
            <c:minus>
              <c:numRef>
                <c:f>Glucose!$AO$6:$AO$17</c:f>
                <c:numCache>
                  <c:formatCode>General</c:formatCode>
                  <c:ptCount val="12"/>
                  <c:pt idx="0">
                    <c:v>3.2746501085357621E-2</c:v>
                  </c:pt>
                  <c:pt idx="1">
                    <c:v>3.0088757590391257E-2</c:v>
                  </c:pt>
                  <c:pt idx="2">
                    <c:v>3.2695565448543636E-2</c:v>
                  </c:pt>
                  <c:pt idx="3">
                    <c:v>2.2068076490713903E-2</c:v>
                  </c:pt>
                  <c:pt idx="4">
                    <c:v>0.13076696830621981</c:v>
                  </c:pt>
                  <c:pt idx="5">
                    <c:v>3.5118845842842493E-2</c:v>
                  </c:pt>
                  <c:pt idx="6">
                    <c:v>5.0332229568471505E-2</c:v>
                  </c:pt>
                  <c:pt idx="7">
                    <c:v>0.11239810200058233</c:v>
                  </c:pt>
                  <c:pt idx="8">
                    <c:v>0.54616847217685605</c:v>
                  </c:pt>
                  <c:pt idx="9">
                    <c:v>5.7735026918961348E-3</c:v>
                  </c:pt>
                  <c:pt idx="10">
                    <c:v>1.5275252316519142E-2</c:v>
                  </c:pt>
                  <c:pt idx="11">
                    <c:v>3.4641016151377831E-2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Glucose!$B$6:$B$17</c:f>
              <c:numCache>
                <c:formatCode>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Glucose!$AR$6:$AR$17</c:f>
              <c:numCache>
                <c:formatCode>0.00</c:formatCode>
                <c:ptCount val="12"/>
                <c:pt idx="0">
                  <c:v>-2.0583217863166436</c:v>
                </c:pt>
                <c:pt idx="1">
                  <c:v>-1.8817831744614217</c:v>
                </c:pt>
                <c:pt idx="2">
                  <c:v>-1.396343682854545</c:v>
                </c:pt>
                <c:pt idx="3">
                  <c:v>-0.78165752074355799</c:v>
                </c:pt>
                <c:pt idx="4">
                  <c:v>-3.6271788558040967E-2</c:v>
                </c:pt>
                <c:pt idx="5">
                  <c:v>0.36675830191800324</c:v>
                </c:pt>
                <c:pt idx="6">
                  <c:v>0.92280226756356887</c:v>
                </c:pt>
                <c:pt idx="7">
                  <c:v>1.1288052904775843</c:v>
                </c:pt>
                <c:pt idx="8">
                  <c:v>1.2214852359585893</c:v>
                </c:pt>
                <c:pt idx="9">
                  <c:v>1.4785690595208383</c:v>
                </c:pt>
                <c:pt idx="10">
                  <c:v>1.4943971837005279</c:v>
                </c:pt>
                <c:pt idx="11">
                  <c:v>1.7227538120245633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4FE-7C40-BF3E-2A8C06C183C9}"/>
            </c:ext>
          </c:extLst>
        </c:ser>
        <c:ser>
          <c:idx val="3"/>
          <c:order val="3"/>
          <c:tx>
            <c:v>control</c:v>
          </c:tx>
          <c:spPr>
            <a:ln w="1905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Glucose!$BE$6:$BE$17</c:f>
                <c:numCache>
                  <c:formatCode>General</c:formatCode>
                  <c:ptCount val="12"/>
                  <c:pt idx="0">
                    <c:v>6.7668308682868619E-2</c:v>
                  </c:pt>
                  <c:pt idx="1">
                    <c:v>6.4291005073286263E-3</c:v>
                  </c:pt>
                  <c:pt idx="2">
                    <c:v>9.7125348562222893E-3</c:v>
                  </c:pt>
                  <c:pt idx="3">
                    <c:v>6.1101009266077439E-3</c:v>
                  </c:pt>
                  <c:pt idx="4">
                    <c:v>1.1547005383792525E-2</c:v>
                  </c:pt>
                  <c:pt idx="5">
                    <c:v>4.0414518843273822E-2</c:v>
                  </c:pt>
                  <c:pt idx="6">
                    <c:v>6.9999999999999937E-2</c:v>
                  </c:pt>
                  <c:pt idx="7">
                    <c:v>3.7859388972001681E-2</c:v>
                  </c:pt>
                  <c:pt idx="8">
                    <c:v>0.12096831541082714</c:v>
                  </c:pt>
                  <c:pt idx="9">
                    <c:v>0.74661458151668092</c:v>
                  </c:pt>
                  <c:pt idx="10">
                    <c:v>3.6055512754639987E-2</c:v>
                  </c:pt>
                  <c:pt idx="11">
                    <c:v>5.7735026918962373E-2</c:v>
                  </c:pt>
                </c:numCache>
              </c:numRef>
            </c:plus>
            <c:minus>
              <c:numRef>
                <c:f>Glucose!$BE$6:$BE$17</c:f>
                <c:numCache>
                  <c:formatCode>General</c:formatCode>
                  <c:ptCount val="12"/>
                  <c:pt idx="0">
                    <c:v>6.7668308682868619E-2</c:v>
                  </c:pt>
                  <c:pt idx="1">
                    <c:v>6.4291005073286263E-3</c:v>
                  </c:pt>
                  <c:pt idx="2">
                    <c:v>9.7125348562222893E-3</c:v>
                  </c:pt>
                  <c:pt idx="3">
                    <c:v>6.1101009266077439E-3</c:v>
                  </c:pt>
                  <c:pt idx="4">
                    <c:v>1.1547005383792525E-2</c:v>
                  </c:pt>
                  <c:pt idx="5">
                    <c:v>4.0414518843273822E-2</c:v>
                  </c:pt>
                  <c:pt idx="6">
                    <c:v>6.9999999999999937E-2</c:v>
                  </c:pt>
                  <c:pt idx="7">
                    <c:v>3.7859388972001681E-2</c:v>
                  </c:pt>
                  <c:pt idx="8">
                    <c:v>0.12096831541082714</c:v>
                  </c:pt>
                  <c:pt idx="9">
                    <c:v>0.74661458151668092</c:v>
                  </c:pt>
                  <c:pt idx="10">
                    <c:v>3.6055512754639987E-2</c:v>
                  </c:pt>
                  <c:pt idx="11">
                    <c:v>5.7735026918962373E-2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Glucose!$B$6:$B$17</c:f>
              <c:numCache>
                <c:formatCode>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Glucose!$BH$6:$BH$17</c:f>
              <c:numCache>
                <c:formatCode>0.00</c:formatCode>
                <c:ptCount val="12"/>
                <c:pt idx="0">
                  <c:v>-1.6444844813356285</c:v>
                </c:pt>
                <c:pt idx="1">
                  <c:v>-1.7704793559061187</c:v>
                </c:pt>
                <c:pt idx="2">
                  <c:v>-1.0538993120726292</c:v>
                </c:pt>
                <c:pt idx="3">
                  <c:v>-0.37884977456294178</c:v>
                </c:pt>
                <c:pt idx="4">
                  <c:v>0.29760797589120025</c:v>
                </c:pt>
                <c:pt idx="5">
                  <c:v>0.91486938048377764</c:v>
                </c:pt>
                <c:pt idx="6">
                  <c:v>1.1312307629254605</c:v>
                </c:pt>
                <c:pt idx="7">
                  <c:v>1.2622032948551998</c:v>
                </c:pt>
                <c:pt idx="8">
                  <c:v>1.4196025335715807</c:v>
                </c:pt>
                <c:pt idx="9">
                  <c:v>1.3822879321682757</c:v>
                </c:pt>
                <c:pt idx="10">
                  <c:v>1.5496683356617516</c:v>
                </c:pt>
                <c:pt idx="11">
                  <c:v>1.6160387881994935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4FE-7C40-BF3E-2A8C06C18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95296"/>
        <c:axId val="40355712"/>
      </c:scatterChart>
      <c:valAx>
        <c:axId val="40495296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55712"/>
        <c:crosses val="autoZero"/>
        <c:crossBetween val="midCat"/>
      </c:valAx>
      <c:valAx>
        <c:axId val="4035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ln(OD)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95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Inhibitory curve gluc)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Glucose!$C$2:$R$2</c:f>
              <c:strCache>
                <c:ptCount val="1"/>
                <c:pt idx="0">
                  <c:v>0.5% (m/v) glucose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Glucose!$I$6:$I$17</c:f>
                <c:numCache>
                  <c:formatCode>General</c:formatCode>
                  <c:ptCount val="12"/>
                  <c:pt idx="0">
                    <c:v>8.8692352169357558E-2</c:v>
                  </c:pt>
                  <c:pt idx="1">
                    <c:v>9.257969539807312E-2</c:v>
                  </c:pt>
                  <c:pt idx="2">
                    <c:v>0.13595587519485861</c:v>
                  </c:pt>
                  <c:pt idx="3">
                    <c:v>0.28620447236198132</c:v>
                  </c:pt>
                  <c:pt idx="4">
                    <c:v>0.46490142324296346</c:v>
                  </c:pt>
                  <c:pt idx="5">
                    <c:v>0.3382799629498266</c:v>
                  </c:pt>
                  <c:pt idx="6">
                    <c:v>0.14364307617610167</c:v>
                  </c:pt>
                  <c:pt idx="7">
                    <c:v>9.2915732431775644E-2</c:v>
                  </c:pt>
                  <c:pt idx="8">
                    <c:v>4.9328828623162443E-2</c:v>
                  </c:pt>
                  <c:pt idx="9">
                    <c:v>2.0000000000000018E-2</c:v>
                  </c:pt>
                  <c:pt idx="10">
                    <c:v>2.6457513110645845E-2</c:v>
                  </c:pt>
                  <c:pt idx="11">
                    <c:v>9.9999999999997868E-3</c:v>
                  </c:pt>
                </c:numCache>
              </c:numRef>
            </c:plus>
            <c:minus>
              <c:numRef>
                <c:f>Glucose!$I$6:$I$17</c:f>
                <c:numCache>
                  <c:formatCode>General</c:formatCode>
                  <c:ptCount val="12"/>
                  <c:pt idx="0">
                    <c:v>8.8692352169357558E-2</c:v>
                  </c:pt>
                  <c:pt idx="1">
                    <c:v>9.257969539807312E-2</c:v>
                  </c:pt>
                  <c:pt idx="2">
                    <c:v>0.13595587519485861</c:v>
                  </c:pt>
                  <c:pt idx="3">
                    <c:v>0.28620447236198132</c:v>
                  </c:pt>
                  <c:pt idx="4">
                    <c:v>0.46490142324296346</c:v>
                  </c:pt>
                  <c:pt idx="5">
                    <c:v>0.3382799629498266</c:v>
                  </c:pt>
                  <c:pt idx="6">
                    <c:v>0.14364307617610167</c:v>
                  </c:pt>
                  <c:pt idx="7">
                    <c:v>9.2915732431775644E-2</c:v>
                  </c:pt>
                  <c:pt idx="8">
                    <c:v>4.9328828623162443E-2</c:v>
                  </c:pt>
                  <c:pt idx="9">
                    <c:v>2.0000000000000018E-2</c:v>
                  </c:pt>
                  <c:pt idx="10">
                    <c:v>2.6457513110645845E-2</c:v>
                  </c:pt>
                  <c:pt idx="11">
                    <c:v>9.9999999999997868E-3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Glucose!$B$6:$B$17</c:f>
              <c:numCache>
                <c:formatCode>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Glucose!$R$6:$R$17</c:f>
              <c:numCache>
                <c:formatCode>0.00</c:formatCode>
                <c:ptCount val="12"/>
                <c:pt idx="0">
                  <c:v>5.9333333333333336</c:v>
                </c:pt>
                <c:pt idx="1">
                  <c:v>5.7566666666666668</c:v>
                </c:pt>
                <c:pt idx="2">
                  <c:v>5.5366666666666662</c:v>
                </c:pt>
                <c:pt idx="3">
                  <c:v>5.1333333333333329</c:v>
                </c:pt>
                <c:pt idx="4">
                  <c:v>4.6633333333333331</c:v>
                </c:pt>
                <c:pt idx="5">
                  <c:v>4.3666666666666663</c:v>
                </c:pt>
                <c:pt idx="6">
                  <c:v>4.2033333333333331</c:v>
                </c:pt>
                <c:pt idx="7">
                  <c:v>4.0533333333333337</c:v>
                </c:pt>
                <c:pt idx="8">
                  <c:v>3.92</c:v>
                </c:pt>
                <c:pt idx="9">
                  <c:v>3.8800000000000003</c:v>
                </c:pt>
                <c:pt idx="10">
                  <c:v>3.75</c:v>
                </c:pt>
                <c:pt idx="11">
                  <c:v>3.6799999999999997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4A-2E46-AF73-0AE1F0434DD8}"/>
            </c:ext>
          </c:extLst>
        </c:ser>
        <c:ser>
          <c:idx val="1"/>
          <c:order val="1"/>
          <c:tx>
            <c:strRef>
              <c:f>Glucose!$S$2:$AH$2</c:f>
              <c:strCache>
                <c:ptCount val="1"/>
                <c:pt idx="0">
                  <c:v>2 % (m/v)  glucose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Glucose!$Y$6:$Y$17</c:f>
                <c:numCache>
                  <c:formatCode>General</c:formatCode>
                  <c:ptCount val="12"/>
                  <c:pt idx="0">
                    <c:v>2.5774664562964466E-2</c:v>
                  </c:pt>
                  <c:pt idx="1">
                    <c:v>1.9553345834749956E-2</c:v>
                  </c:pt>
                  <c:pt idx="2">
                    <c:v>1.0263202878893776E-2</c:v>
                  </c:pt>
                  <c:pt idx="3">
                    <c:v>2.0207259421636918E-2</c:v>
                  </c:pt>
                  <c:pt idx="4">
                    <c:v>5.7735026918962632E-3</c:v>
                  </c:pt>
                  <c:pt idx="5">
                    <c:v>5.0000000000000044E-2</c:v>
                  </c:pt>
                  <c:pt idx="6">
                    <c:v>0.13576941236277532</c:v>
                  </c:pt>
                  <c:pt idx="7">
                    <c:v>1.1547005383792526E-2</c:v>
                  </c:pt>
                  <c:pt idx="8">
                    <c:v>0.434856298103178</c:v>
                  </c:pt>
                  <c:pt idx="9">
                    <c:v>8.3266639978644891E-2</c:v>
                  </c:pt>
                  <c:pt idx="10">
                    <c:v>7.0000000000000034E-2</c:v>
                  </c:pt>
                  <c:pt idx="11">
                    <c:v>5.7735026918961348E-3</c:v>
                  </c:pt>
                </c:numCache>
              </c:numRef>
            </c:plus>
            <c:minus>
              <c:numRef>
                <c:f>Glucose!$Y$6:$Y$17</c:f>
                <c:numCache>
                  <c:formatCode>General</c:formatCode>
                  <c:ptCount val="12"/>
                  <c:pt idx="0">
                    <c:v>2.5774664562964466E-2</c:v>
                  </c:pt>
                  <c:pt idx="1">
                    <c:v>1.9553345834749956E-2</c:v>
                  </c:pt>
                  <c:pt idx="2">
                    <c:v>1.0263202878893776E-2</c:v>
                  </c:pt>
                  <c:pt idx="3">
                    <c:v>2.0207259421636918E-2</c:v>
                  </c:pt>
                  <c:pt idx="4">
                    <c:v>5.7735026918962632E-3</c:v>
                  </c:pt>
                  <c:pt idx="5">
                    <c:v>5.0000000000000044E-2</c:v>
                  </c:pt>
                  <c:pt idx="6">
                    <c:v>0.13576941236277532</c:v>
                  </c:pt>
                  <c:pt idx="7">
                    <c:v>1.1547005383792526E-2</c:v>
                  </c:pt>
                  <c:pt idx="8">
                    <c:v>0.434856298103178</c:v>
                  </c:pt>
                  <c:pt idx="9">
                    <c:v>8.3266639978644891E-2</c:v>
                  </c:pt>
                  <c:pt idx="10">
                    <c:v>7.0000000000000034E-2</c:v>
                  </c:pt>
                  <c:pt idx="11">
                    <c:v>5.7735026918961348E-3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Glucose!$B$6:$B$17</c:f>
              <c:numCache>
                <c:formatCode>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Glucose!$AH$6:$AH$17</c:f>
              <c:numCache>
                <c:formatCode>0.00</c:formatCode>
                <c:ptCount val="12"/>
                <c:pt idx="0">
                  <c:v>5.6366666666666667</c:v>
                </c:pt>
                <c:pt idx="1">
                  <c:v>5.4033333333333324</c:v>
                </c:pt>
                <c:pt idx="2">
                  <c:v>5.413333333333334</c:v>
                </c:pt>
                <c:pt idx="3">
                  <c:v>5.09</c:v>
                </c:pt>
                <c:pt idx="4">
                  <c:v>4.6833333333333336</c:v>
                </c:pt>
                <c:pt idx="5">
                  <c:v>4.3933333333333335</c:v>
                </c:pt>
                <c:pt idx="6">
                  <c:v>4.0766666666666671</c:v>
                </c:pt>
                <c:pt idx="7">
                  <c:v>3.9533333333333331</c:v>
                </c:pt>
                <c:pt idx="8">
                  <c:v>3.9066666666666667</c:v>
                </c:pt>
                <c:pt idx="9">
                  <c:v>3.8699999999999997</c:v>
                </c:pt>
                <c:pt idx="10">
                  <c:v>3.793333333333333</c:v>
                </c:pt>
                <c:pt idx="11">
                  <c:v>3.6666666666666665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04A-2E46-AF73-0AE1F0434DD8}"/>
            </c:ext>
          </c:extLst>
        </c:ser>
        <c:ser>
          <c:idx val="2"/>
          <c:order val="2"/>
          <c:tx>
            <c:strRef>
              <c:f>Glucose!$AI$2:$AX$2</c:f>
              <c:strCache>
                <c:ptCount val="1"/>
                <c:pt idx="0">
                  <c:v>4 % (m/v) glucose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Glucose!$B$6:$B$17</c:f>
              <c:numCache>
                <c:formatCode>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Glucose!$AX$6:$AX$17</c:f>
              <c:numCache>
                <c:formatCode>0.00</c:formatCode>
                <c:ptCount val="12"/>
                <c:pt idx="0">
                  <c:v>5.3133333333333335</c:v>
                </c:pt>
                <c:pt idx="1">
                  <c:v>5.253333333333333</c:v>
                </c:pt>
                <c:pt idx="2">
                  <c:v>5.1499999999999995</c:v>
                </c:pt>
                <c:pt idx="3">
                  <c:v>4.9433333333333342</c:v>
                </c:pt>
                <c:pt idx="4">
                  <c:v>4.6333333333333329</c:v>
                </c:pt>
                <c:pt idx="5">
                  <c:v>4.3900000000000006</c:v>
                </c:pt>
                <c:pt idx="6">
                  <c:v>4.0633333333333326</c:v>
                </c:pt>
                <c:pt idx="7">
                  <c:v>3.9533333333333331</c:v>
                </c:pt>
                <c:pt idx="8">
                  <c:v>3.9066666666666667</c:v>
                </c:pt>
                <c:pt idx="9">
                  <c:v>3.8466666666666662</c:v>
                </c:pt>
                <c:pt idx="10">
                  <c:v>3.7699999999999996</c:v>
                </c:pt>
                <c:pt idx="11">
                  <c:v>3.6266666666666665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04A-2E46-AF73-0AE1F0434DD8}"/>
            </c:ext>
          </c:extLst>
        </c:ser>
        <c:ser>
          <c:idx val="3"/>
          <c:order val="3"/>
          <c:tx>
            <c:strRef>
              <c:f>Glucose!$C$94:$R$94</c:f>
              <c:strCache>
                <c:ptCount val="1"/>
                <c:pt idx="0">
                  <c:v>control (standard MRS media with 2% (m/v)  glucose)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Glucose!$Y$6:$Y$17</c:f>
                <c:numCache>
                  <c:formatCode>General</c:formatCode>
                  <c:ptCount val="12"/>
                  <c:pt idx="0">
                    <c:v>2.5774664562964466E-2</c:v>
                  </c:pt>
                  <c:pt idx="1">
                    <c:v>1.9553345834749956E-2</c:v>
                  </c:pt>
                  <c:pt idx="2">
                    <c:v>1.0263202878893776E-2</c:v>
                  </c:pt>
                  <c:pt idx="3">
                    <c:v>2.0207259421636918E-2</c:v>
                  </c:pt>
                  <c:pt idx="4">
                    <c:v>5.7735026918962632E-3</c:v>
                  </c:pt>
                  <c:pt idx="5">
                    <c:v>5.0000000000000044E-2</c:v>
                  </c:pt>
                  <c:pt idx="6">
                    <c:v>0.13576941236277532</c:v>
                  </c:pt>
                  <c:pt idx="7">
                    <c:v>1.1547005383792526E-2</c:v>
                  </c:pt>
                  <c:pt idx="8">
                    <c:v>0.434856298103178</c:v>
                  </c:pt>
                  <c:pt idx="9">
                    <c:v>8.3266639978644891E-2</c:v>
                  </c:pt>
                  <c:pt idx="10">
                    <c:v>7.0000000000000034E-2</c:v>
                  </c:pt>
                  <c:pt idx="11">
                    <c:v>5.7735026918961348E-3</c:v>
                  </c:pt>
                </c:numCache>
              </c:numRef>
            </c:plus>
            <c:minus>
              <c:numRef>
                <c:f>Glucose!$Y$6:$Y$17</c:f>
                <c:numCache>
                  <c:formatCode>General</c:formatCode>
                  <c:ptCount val="12"/>
                  <c:pt idx="0">
                    <c:v>2.5774664562964466E-2</c:v>
                  </c:pt>
                  <c:pt idx="1">
                    <c:v>1.9553345834749956E-2</c:v>
                  </c:pt>
                  <c:pt idx="2">
                    <c:v>1.0263202878893776E-2</c:v>
                  </c:pt>
                  <c:pt idx="3">
                    <c:v>2.0207259421636918E-2</c:v>
                  </c:pt>
                  <c:pt idx="4">
                    <c:v>5.7735026918962632E-3</c:v>
                  </c:pt>
                  <c:pt idx="5">
                    <c:v>5.0000000000000044E-2</c:v>
                  </c:pt>
                  <c:pt idx="6">
                    <c:v>0.13576941236277532</c:v>
                  </c:pt>
                  <c:pt idx="7">
                    <c:v>1.1547005383792526E-2</c:v>
                  </c:pt>
                  <c:pt idx="8">
                    <c:v>0.434856298103178</c:v>
                  </c:pt>
                  <c:pt idx="9">
                    <c:v>8.3266639978644891E-2</c:v>
                  </c:pt>
                  <c:pt idx="10">
                    <c:v>7.0000000000000034E-2</c:v>
                  </c:pt>
                  <c:pt idx="11">
                    <c:v>5.7735026918961348E-3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Glucose!$B$6:$B$17</c:f>
              <c:numCache>
                <c:formatCode>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Glucose!$BN$6:$BN$17</c:f>
              <c:numCache>
                <c:formatCode>0.00</c:formatCode>
                <c:ptCount val="12"/>
                <c:pt idx="0">
                  <c:v>6.0233333333333334</c:v>
                </c:pt>
                <c:pt idx="1">
                  <c:v>5.9066666666666663</c:v>
                </c:pt>
                <c:pt idx="2">
                  <c:v>5.7033333333333331</c:v>
                </c:pt>
                <c:pt idx="3">
                  <c:v>5.2733333333333334</c:v>
                </c:pt>
                <c:pt idx="4">
                  <c:v>4.7833333333333332</c:v>
                </c:pt>
                <c:pt idx="5">
                  <c:v>4.4366666666666674</c:v>
                </c:pt>
                <c:pt idx="6">
                  <c:v>4.2333333333333334</c:v>
                </c:pt>
                <c:pt idx="7">
                  <c:v>4.1166666666666671</c:v>
                </c:pt>
                <c:pt idx="8">
                  <c:v>3.9600000000000004</c:v>
                </c:pt>
                <c:pt idx="9">
                  <c:v>3.9066666666666663</c:v>
                </c:pt>
                <c:pt idx="10">
                  <c:v>3.7133333333333334</c:v>
                </c:pt>
                <c:pt idx="11">
                  <c:v>3.6066666666666669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04A-2E46-AF73-0AE1F0434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95296"/>
        <c:axId val="40355712"/>
      </c:scatterChart>
      <c:valAx>
        <c:axId val="40495296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55712"/>
        <c:crosses val="autoZero"/>
        <c:crossBetween val="midCat"/>
      </c:valAx>
      <c:valAx>
        <c:axId val="4035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ln(OD)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95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Inulin!$C$2</c:f>
              <c:strCache>
                <c:ptCount val="1"/>
                <c:pt idx="0">
                  <c:v>0.5% (m/v) inulin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Inulin!$B$6:$B$17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Inulin!$K$6:$K$17</c:f>
              <c:numCache>
                <c:formatCode>0.00</c:formatCode>
                <c:ptCount val="12"/>
                <c:pt idx="0">
                  <c:v>0.15233333333333332</c:v>
                </c:pt>
                <c:pt idx="1">
                  <c:v>0.16800000000000001</c:v>
                </c:pt>
                <c:pt idx="2">
                  <c:v>0.27833333333333332</c:v>
                </c:pt>
                <c:pt idx="3">
                  <c:v>0.52300000000000002</c:v>
                </c:pt>
                <c:pt idx="4">
                  <c:v>1.2066666666666668</c:v>
                </c:pt>
                <c:pt idx="5">
                  <c:v>1.7299999999999998</c:v>
                </c:pt>
                <c:pt idx="6">
                  <c:v>2.6799999999999997</c:v>
                </c:pt>
                <c:pt idx="7">
                  <c:v>3.3200000000000003</c:v>
                </c:pt>
                <c:pt idx="8">
                  <c:v>3.706666666666667</c:v>
                </c:pt>
                <c:pt idx="9">
                  <c:v>4.1433333333333335</c:v>
                </c:pt>
                <c:pt idx="10">
                  <c:v>4.3603333333333341</c:v>
                </c:pt>
                <c:pt idx="11">
                  <c:v>5.28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55-E643-A807-6614131DBF9F}"/>
            </c:ext>
          </c:extLst>
        </c:ser>
        <c:ser>
          <c:idx val="1"/>
          <c:order val="1"/>
          <c:tx>
            <c:strRef>
              <c:f>Inulin!$S$2</c:f>
              <c:strCache>
                <c:ptCount val="1"/>
                <c:pt idx="0">
                  <c:v>2 % (m/v) inulin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Inulin!$B$6:$B$17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Inulin!$AA$6:$AA$17</c:f>
              <c:numCache>
                <c:formatCode>0.00</c:formatCode>
                <c:ptCount val="12"/>
                <c:pt idx="0">
                  <c:v>0.14700000000000002</c:v>
                </c:pt>
                <c:pt idx="1">
                  <c:v>0.16933333333333334</c:v>
                </c:pt>
                <c:pt idx="2">
                  <c:v>0.27500000000000002</c:v>
                </c:pt>
                <c:pt idx="3">
                  <c:v>0.4916666666666667</c:v>
                </c:pt>
                <c:pt idx="4">
                  <c:v>1.0933333333333333</c:v>
                </c:pt>
                <c:pt idx="5">
                  <c:v>1.46</c:v>
                </c:pt>
                <c:pt idx="6">
                  <c:v>2.2899999999999996</c:v>
                </c:pt>
                <c:pt idx="7">
                  <c:v>3.1433333333333331</c:v>
                </c:pt>
                <c:pt idx="8">
                  <c:v>3.3166666666666664</c:v>
                </c:pt>
                <c:pt idx="9">
                  <c:v>3.7533333333333334</c:v>
                </c:pt>
                <c:pt idx="10">
                  <c:v>4.083333333333333</c:v>
                </c:pt>
                <c:pt idx="11">
                  <c:v>5.1966666666666663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955-E643-A807-6614131DBF9F}"/>
            </c:ext>
          </c:extLst>
        </c:ser>
        <c:ser>
          <c:idx val="2"/>
          <c:order val="2"/>
          <c:tx>
            <c:strRef>
              <c:f>Inulin!$AI$2</c:f>
              <c:strCache>
                <c:ptCount val="1"/>
                <c:pt idx="0">
                  <c:v>4% (m/v) inulin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Inulin!$B$6:$B$17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Inulin!$AQ$6:$AQ$17</c:f>
              <c:numCache>
                <c:formatCode>0.00</c:formatCode>
                <c:ptCount val="12"/>
                <c:pt idx="0">
                  <c:v>0.14033333333333334</c:v>
                </c:pt>
                <c:pt idx="1">
                  <c:v>0.15233333333333332</c:v>
                </c:pt>
                <c:pt idx="2">
                  <c:v>0.23833333333333331</c:v>
                </c:pt>
                <c:pt idx="3">
                  <c:v>0.4386666666666667</c:v>
                </c:pt>
                <c:pt idx="4">
                  <c:v>0.91999999999999993</c:v>
                </c:pt>
                <c:pt idx="5">
                  <c:v>1.3133333333333335</c:v>
                </c:pt>
                <c:pt idx="6">
                  <c:v>2.1033333333333331</c:v>
                </c:pt>
                <c:pt idx="7">
                  <c:v>2.74</c:v>
                </c:pt>
                <c:pt idx="8">
                  <c:v>3.1633333333333336</c:v>
                </c:pt>
                <c:pt idx="9">
                  <c:v>3.7699999999999996</c:v>
                </c:pt>
                <c:pt idx="10">
                  <c:v>4.253333333333333</c:v>
                </c:pt>
                <c:pt idx="11">
                  <c:v>5.1499999999999995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955-E643-A807-6614131DBF9F}"/>
            </c:ext>
          </c:extLst>
        </c:ser>
        <c:ser>
          <c:idx val="3"/>
          <c:order val="3"/>
          <c:tx>
            <c:strRef>
              <c:f>Inulin!$AY$2</c:f>
              <c:strCache>
                <c:ptCount val="1"/>
                <c:pt idx="0">
                  <c:v>control (standard MRS media with 2% (m/v)  glucose)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Inulin!$B$6:$B$17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Inulin!$BG$6:$BG$17</c:f>
              <c:numCache>
                <c:formatCode>0.00</c:formatCode>
                <c:ptCount val="12"/>
                <c:pt idx="0">
                  <c:v>0.17033333333333334</c:v>
                </c:pt>
                <c:pt idx="1">
                  <c:v>0.155</c:v>
                </c:pt>
                <c:pt idx="2">
                  <c:v>0.26833333333333337</c:v>
                </c:pt>
                <c:pt idx="3">
                  <c:v>0.52633333333333332</c:v>
                </c:pt>
                <c:pt idx="4">
                  <c:v>1.1100000000000001</c:v>
                </c:pt>
                <c:pt idx="5">
                  <c:v>1.6433333333333333</c:v>
                </c:pt>
                <c:pt idx="6">
                  <c:v>2.6300000000000003</c:v>
                </c:pt>
                <c:pt idx="7">
                  <c:v>3.2366666666666668</c:v>
                </c:pt>
                <c:pt idx="8">
                  <c:v>3.5433333333333334</c:v>
                </c:pt>
                <c:pt idx="9">
                  <c:v>3.7699999999999996</c:v>
                </c:pt>
                <c:pt idx="10">
                  <c:v>3.99</c:v>
                </c:pt>
                <c:pt idx="11">
                  <c:v>5.206666666666667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955-E643-A807-6614131DB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726432"/>
        <c:axId val="2082950704"/>
      </c:scatterChart>
      <c:valAx>
        <c:axId val="209272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  <a:r>
                  <a:rPr lang="en-GB" baseline="0"/>
                  <a:t> (h)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950704"/>
        <c:crosses val="autoZero"/>
        <c:crossBetween val="midCat"/>
      </c:valAx>
      <c:valAx>
        <c:axId val="208295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726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pH</a:t>
            </a:r>
            <a:r>
              <a:rPr lang="en-GB" baseline="0"/>
              <a:t> vs Time Inhibitory inuli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Inulin!$C$2</c:f>
              <c:strCache>
                <c:ptCount val="1"/>
                <c:pt idx="0">
                  <c:v>0.5% (m/v) inulin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Inulin!$I$42:$I$53</c:f>
                <c:numCache>
                  <c:formatCode>General</c:formatCode>
                  <c:ptCount val="12"/>
                  <c:pt idx="0">
                    <c:v>2.302100306034913E-2</c:v>
                  </c:pt>
                  <c:pt idx="1">
                    <c:v>6.2113331193311735E-2</c:v>
                  </c:pt>
                  <c:pt idx="2">
                    <c:v>3.3090165829253261E-2</c:v>
                  </c:pt>
                  <c:pt idx="3">
                    <c:v>2.3113742943088114E-2</c:v>
                  </c:pt>
                  <c:pt idx="4">
                    <c:v>2.3762624233452607E-2</c:v>
                  </c:pt>
                  <c:pt idx="5">
                    <c:v>2.5373918814093614E-2</c:v>
                  </c:pt>
                  <c:pt idx="6">
                    <c:v>3.7313627654477328E-3</c:v>
                  </c:pt>
                  <c:pt idx="7">
                    <c:v>2.4051056160285359E-2</c:v>
                  </c:pt>
                  <c:pt idx="8">
                    <c:v>1.3561767918426532E-2</c:v>
                  </c:pt>
                  <c:pt idx="9">
                    <c:v>1.8106086027673347E-2</c:v>
                  </c:pt>
                  <c:pt idx="10">
                    <c:v>1.5752415017553405E-2</c:v>
                  </c:pt>
                  <c:pt idx="11">
                    <c:v>1.8094612431054202E-2</c:v>
                  </c:pt>
                </c:numCache>
              </c:numRef>
            </c:plus>
            <c:minus>
              <c:numRef>
                <c:f>Inulin!$I$42:$I$53</c:f>
                <c:numCache>
                  <c:formatCode>General</c:formatCode>
                  <c:ptCount val="12"/>
                  <c:pt idx="0">
                    <c:v>2.302100306034913E-2</c:v>
                  </c:pt>
                  <c:pt idx="1">
                    <c:v>6.2113331193311735E-2</c:v>
                  </c:pt>
                  <c:pt idx="2">
                    <c:v>3.3090165829253261E-2</c:v>
                  </c:pt>
                  <c:pt idx="3">
                    <c:v>2.3113742943088114E-2</c:v>
                  </c:pt>
                  <c:pt idx="4">
                    <c:v>2.3762624233452607E-2</c:v>
                  </c:pt>
                  <c:pt idx="5">
                    <c:v>2.5373918814093614E-2</c:v>
                  </c:pt>
                  <c:pt idx="6">
                    <c:v>3.7313627654477328E-3</c:v>
                  </c:pt>
                  <c:pt idx="7">
                    <c:v>2.4051056160285359E-2</c:v>
                  </c:pt>
                  <c:pt idx="8">
                    <c:v>1.3561767918426532E-2</c:v>
                  </c:pt>
                  <c:pt idx="9">
                    <c:v>1.8106086027673347E-2</c:v>
                  </c:pt>
                  <c:pt idx="10">
                    <c:v>1.5752415017553405E-2</c:v>
                  </c:pt>
                  <c:pt idx="11">
                    <c:v>1.8094612431054202E-2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Inulin!$B$6:$B$17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Inulin!$R$6:$R$17</c:f>
              <c:numCache>
                <c:formatCode>0.00</c:formatCode>
                <c:ptCount val="12"/>
                <c:pt idx="0">
                  <c:v>5.830000000000001</c:v>
                </c:pt>
                <c:pt idx="1">
                  <c:v>5.8033333333333337</c:v>
                </c:pt>
                <c:pt idx="2">
                  <c:v>5.6433333333333335</c:v>
                </c:pt>
                <c:pt idx="3">
                  <c:v>5.3833333333333329</c:v>
                </c:pt>
                <c:pt idx="4">
                  <c:v>4.9033333333333333</c:v>
                </c:pt>
                <c:pt idx="5">
                  <c:v>4.623333333333334</c:v>
                </c:pt>
                <c:pt idx="6">
                  <c:v>4.3433333333333328</c:v>
                </c:pt>
                <c:pt idx="7">
                  <c:v>4.1399999999999997</c:v>
                </c:pt>
                <c:pt idx="8">
                  <c:v>4.0466666666666669</c:v>
                </c:pt>
                <c:pt idx="9">
                  <c:v>3.956666666666667</c:v>
                </c:pt>
                <c:pt idx="10">
                  <c:v>3.7233333333333332</c:v>
                </c:pt>
                <c:pt idx="11">
                  <c:v>3.6199999999999997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8F-5641-86F4-F5B53B40F3AC}"/>
            </c:ext>
          </c:extLst>
        </c:ser>
        <c:ser>
          <c:idx val="1"/>
          <c:order val="1"/>
          <c:tx>
            <c:strRef>
              <c:f>Inulin!$S$2</c:f>
              <c:strCache>
                <c:ptCount val="1"/>
                <c:pt idx="0">
                  <c:v>2 % (m/v) inulin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Inulin!$I$59:$I$70</c:f>
                <c:numCache>
                  <c:formatCode>General</c:formatCode>
                  <c:ptCount val="12"/>
                  <c:pt idx="0">
                    <c:v>6.5324294298411023E-2</c:v>
                  </c:pt>
                  <c:pt idx="1">
                    <c:v>5.7220749089798559E-2</c:v>
                  </c:pt>
                  <c:pt idx="2">
                    <c:v>9.2920190666874014E-2</c:v>
                  </c:pt>
                  <c:pt idx="3">
                    <c:v>3.6778162310185394E-2</c:v>
                  </c:pt>
                  <c:pt idx="4">
                    <c:v>3.7785764268281556E-2</c:v>
                  </c:pt>
                  <c:pt idx="5">
                    <c:v>0</c:v>
                  </c:pt>
                  <c:pt idx="6">
                    <c:v>7.5471698117799101E-3</c:v>
                  </c:pt>
                  <c:pt idx="7">
                    <c:v>2.3938906368673029E-2</c:v>
                  </c:pt>
                  <c:pt idx="8">
                    <c:v>7.5935543936991555E-3</c:v>
                  </c:pt>
                  <c:pt idx="9">
                    <c:v>5.5528701341927989E-3</c:v>
                  </c:pt>
                  <c:pt idx="10">
                    <c:v>1.8130617670619784E-2</c:v>
                  </c:pt>
                  <c:pt idx="11">
                    <c:v>1.2784554426124669E-2</c:v>
                  </c:pt>
                </c:numCache>
              </c:numRef>
            </c:plus>
            <c:minus>
              <c:numRef>
                <c:f>Inulin!$I$59:$I$70</c:f>
                <c:numCache>
                  <c:formatCode>General</c:formatCode>
                  <c:ptCount val="12"/>
                  <c:pt idx="0">
                    <c:v>6.5324294298411023E-2</c:v>
                  </c:pt>
                  <c:pt idx="1">
                    <c:v>5.7220749089798559E-2</c:v>
                  </c:pt>
                  <c:pt idx="2">
                    <c:v>9.2920190666874014E-2</c:v>
                  </c:pt>
                  <c:pt idx="3">
                    <c:v>3.6778162310185394E-2</c:v>
                  </c:pt>
                  <c:pt idx="4">
                    <c:v>3.7785764268281556E-2</c:v>
                  </c:pt>
                  <c:pt idx="5">
                    <c:v>0</c:v>
                  </c:pt>
                  <c:pt idx="6">
                    <c:v>7.5471698117799101E-3</c:v>
                  </c:pt>
                  <c:pt idx="7">
                    <c:v>2.3938906368673029E-2</c:v>
                  </c:pt>
                  <c:pt idx="8">
                    <c:v>7.5935543936991555E-3</c:v>
                  </c:pt>
                  <c:pt idx="9">
                    <c:v>5.5528701341927989E-3</c:v>
                  </c:pt>
                  <c:pt idx="10">
                    <c:v>1.8130617670619784E-2</c:v>
                  </c:pt>
                  <c:pt idx="11">
                    <c:v>1.2784554426124669E-2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Inulin!$B$6:$B$17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Inulin!$AH$6:$AH$17</c:f>
              <c:numCache>
                <c:formatCode>0.00</c:formatCode>
                <c:ptCount val="12"/>
                <c:pt idx="0">
                  <c:v>5.7399999999999993</c:v>
                </c:pt>
                <c:pt idx="1">
                  <c:v>5.7733333333333334</c:v>
                </c:pt>
                <c:pt idx="2">
                  <c:v>5.5699999999999994</c:v>
                </c:pt>
                <c:pt idx="3">
                  <c:v>5.169999999999999</c:v>
                </c:pt>
                <c:pt idx="4">
                  <c:v>4.8899999999999997</c:v>
                </c:pt>
                <c:pt idx="5">
                  <c:v>4.6166666666666671</c:v>
                </c:pt>
                <c:pt idx="6">
                  <c:v>4.33</c:v>
                </c:pt>
                <c:pt idx="7">
                  <c:v>4.1433333333333335</c:v>
                </c:pt>
                <c:pt idx="8">
                  <c:v>4.0533333333333337</c:v>
                </c:pt>
                <c:pt idx="9">
                  <c:v>3.9666666666666668</c:v>
                </c:pt>
                <c:pt idx="10">
                  <c:v>3.813333333333333</c:v>
                </c:pt>
                <c:pt idx="11">
                  <c:v>3.5833333333333335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C8F-5641-86F4-F5B53B40F3AC}"/>
            </c:ext>
          </c:extLst>
        </c:ser>
        <c:ser>
          <c:idx val="2"/>
          <c:order val="2"/>
          <c:tx>
            <c:strRef>
              <c:f>Inulin!$AI$2</c:f>
              <c:strCache>
                <c:ptCount val="1"/>
                <c:pt idx="0">
                  <c:v>4% (m/v) inulin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Inulin!$I$76:$I$87</c:f>
                <c:numCache>
                  <c:formatCode>General</c:formatCode>
                  <c:ptCount val="12"/>
                  <c:pt idx="0">
                    <c:v>3.2087842698002564E-2</c:v>
                  </c:pt>
                  <c:pt idx="1">
                    <c:v>7.6182475414524706E-2</c:v>
                  </c:pt>
                  <c:pt idx="2">
                    <c:v>6.7140072107791687E-2</c:v>
                  </c:pt>
                  <c:pt idx="3">
                    <c:v>2.1096127693041013E-2</c:v>
                  </c:pt>
                  <c:pt idx="4">
                    <c:v>2.8565301547734033E-2</c:v>
                  </c:pt>
                  <c:pt idx="5">
                    <c:v>2.3350754178172364E-2</c:v>
                  </c:pt>
                  <c:pt idx="6">
                    <c:v>7.2543197275022021E-3</c:v>
                  </c:pt>
                  <c:pt idx="7">
                    <c:v>6.3099018137523343E-3</c:v>
                  </c:pt>
                  <c:pt idx="8">
                    <c:v>1.9259832930937641E-2</c:v>
                  </c:pt>
                  <c:pt idx="9">
                    <c:v>7.0060600427160197E-3</c:v>
                  </c:pt>
                  <c:pt idx="10">
                    <c:v>4.8994036777440667E-3</c:v>
                  </c:pt>
                  <c:pt idx="11">
                    <c:v>1.0060569030488024E-2</c:v>
                  </c:pt>
                </c:numCache>
              </c:numRef>
            </c:plus>
            <c:minus>
              <c:numRef>
                <c:f>Inulin!$I$76:$I$87</c:f>
                <c:numCache>
                  <c:formatCode>General</c:formatCode>
                  <c:ptCount val="12"/>
                  <c:pt idx="0">
                    <c:v>3.2087842698002564E-2</c:v>
                  </c:pt>
                  <c:pt idx="1">
                    <c:v>7.6182475414524706E-2</c:v>
                  </c:pt>
                  <c:pt idx="2">
                    <c:v>6.7140072107791687E-2</c:v>
                  </c:pt>
                  <c:pt idx="3">
                    <c:v>2.1096127693041013E-2</c:v>
                  </c:pt>
                  <c:pt idx="4">
                    <c:v>2.8565301547734033E-2</c:v>
                  </c:pt>
                  <c:pt idx="5">
                    <c:v>2.3350754178172364E-2</c:v>
                  </c:pt>
                  <c:pt idx="6">
                    <c:v>7.2543197275022021E-3</c:v>
                  </c:pt>
                  <c:pt idx="7">
                    <c:v>6.3099018137523343E-3</c:v>
                  </c:pt>
                  <c:pt idx="8">
                    <c:v>1.9259832930937641E-2</c:v>
                  </c:pt>
                  <c:pt idx="9">
                    <c:v>7.0060600427160197E-3</c:v>
                  </c:pt>
                  <c:pt idx="10">
                    <c:v>4.8994036777440667E-3</c:v>
                  </c:pt>
                  <c:pt idx="11">
                    <c:v>1.0060569030488024E-2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Inulin!$B$6:$B$17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Inulin!$AX$6:$AX$17</c:f>
              <c:numCache>
                <c:formatCode>0.00</c:formatCode>
                <c:ptCount val="12"/>
                <c:pt idx="0">
                  <c:v>5.626666666666666</c:v>
                </c:pt>
                <c:pt idx="1">
                  <c:v>5.669999999999999</c:v>
                </c:pt>
                <c:pt idx="2">
                  <c:v>5.4466666666666663</c:v>
                </c:pt>
                <c:pt idx="3">
                  <c:v>5.2299999999999995</c:v>
                </c:pt>
                <c:pt idx="4">
                  <c:v>4.8233333333333333</c:v>
                </c:pt>
                <c:pt idx="5">
                  <c:v>4.5933333333333328</c:v>
                </c:pt>
                <c:pt idx="6">
                  <c:v>4.34</c:v>
                </c:pt>
                <c:pt idx="7">
                  <c:v>4.1466666666666665</c:v>
                </c:pt>
                <c:pt idx="8">
                  <c:v>4.05</c:v>
                </c:pt>
                <c:pt idx="9">
                  <c:v>3.9733333333333332</c:v>
                </c:pt>
                <c:pt idx="10">
                  <c:v>3.8433333333333333</c:v>
                </c:pt>
                <c:pt idx="11">
                  <c:v>3.5566666666666666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C8F-5641-86F4-F5B53B40F3AC}"/>
            </c:ext>
          </c:extLst>
        </c:ser>
        <c:ser>
          <c:idx val="3"/>
          <c:order val="3"/>
          <c:tx>
            <c:strRef>
              <c:f>Inulin!$AY$2</c:f>
              <c:strCache>
                <c:ptCount val="1"/>
                <c:pt idx="0">
                  <c:v>control (standard MRS media with 2% (m/v)  glucose)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Inulin!$I$93:$I$104</c:f>
                <c:numCache>
                  <c:formatCode>General</c:formatCode>
                  <c:ptCount val="12"/>
                  <c:pt idx="0">
                    <c:v>0.28768094850587533</c:v>
                  </c:pt>
                  <c:pt idx="1">
                    <c:v>2.9710726811074752E-2</c:v>
                  </c:pt>
                  <c:pt idx="2">
                    <c:v>2.6230582055009253E-2</c:v>
                  </c:pt>
                  <c:pt idx="3">
                    <c:v>6.6693281343112682E-3</c:v>
                  </c:pt>
                  <c:pt idx="4">
                    <c:v>9.0092832192437775E-3</c:v>
                  </c:pt>
                  <c:pt idx="5">
                    <c:v>9.2821083607104726E-3</c:v>
                  </c:pt>
                  <c:pt idx="6">
                    <c:v>1.1407400730532282E-2</c:v>
                  </c:pt>
                  <c:pt idx="7">
                    <c:v>1.2468412555572499E-2</c:v>
                  </c:pt>
                  <c:pt idx="8">
                    <c:v>1.0715486930476503E-2</c:v>
                  </c:pt>
                  <c:pt idx="9">
                    <c:v>7.0060600427160197E-3</c:v>
                  </c:pt>
                  <c:pt idx="10">
                    <c:v>2.5062715677237912E-3</c:v>
                  </c:pt>
                  <c:pt idx="11">
                    <c:v>9.6580949620235206E-3</c:v>
                  </c:pt>
                </c:numCache>
              </c:numRef>
            </c:plus>
            <c:minus>
              <c:numRef>
                <c:f>Inulin!$I$93:$I$104</c:f>
                <c:numCache>
                  <c:formatCode>General</c:formatCode>
                  <c:ptCount val="12"/>
                  <c:pt idx="0">
                    <c:v>0.28768094850587533</c:v>
                  </c:pt>
                  <c:pt idx="1">
                    <c:v>2.9710726811074752E-2</c:v>
                  </c:pt>
                  <c:pt idx="2">
                    <c:v>2.6230582055009253E-2</c:v>
                  </c:pt>
                  <c:pt idx="3">
                    <c:v>6.6693281343112682E-3</c:v>
                  </c:pt>
                  <c:pt idx="4">
                    <c:v>9.0092832192437775E-3</c:v>
                  </c:pt>
                  <c:pt idx="5">
                    <c:v>9.2821083607104726E-3</c:v>
                  </c:pt>
                  <c:pt idx="6">
                    <c:v>1.1407400730532282E-2</c:v>
                  </c:pt>
                  <c:pt idx="7">
                    <c:v>1.2468412555572499E-2</c:v>
                  </c:pt>
                  <c:pt idx="8">
                    <c:v>1.0715486930476503E-2</c:v>
                  </c:pt>
                  <c:pt idx="9">
                    <c:v>7.0060600427160197E-3</c:v>
                  </c:pt>
                  <c:pt idx="10">
                    <c:v>2.5062715677237912E-3</c:v>
                  </c:pt>
                  <c:pt idx="11">
                    <c:v>9.6580949620235206E-3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Inulin!$B$6:$B$17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Inulin!$BN$6:$BN$17</c:f>
              <c:numCache>
                <c:formatCode>0.00</c:formatCode>
                <c:ptCount val="12"/>
                <c:pt idx="0">
                  <c:v>5.8466666666666667</c:v>
                </c:pt>
                <c:pt idx="1">
                  <c:v>5.8</c:v>
                </c:pt>
                <c:pt idx="2">
                  <c:v>5.68</c:v>
                </c:pt>
                <c:pt idx="3">
                  <c:v>5.41</c:v>
                </c:pt>
                <c:pt idx="4">
                  <c:v>4.8966666666666674</c:v>
                </c:pt>
                <c:pt idx="5">
                  <c:v>4.6366666666666667</c:v>
                </c:pt>
                <c:pt idx="6">
                  <c:v>4.3500000000000005</c:v>
                </c:pt>
                <c:pt idx="7">
                  <c:v>4.1500000000000004</c:v>
                </c:pt>
                <c:pt idx="8">
                  <c:v>4.043333333333333</c:v>
                </c:pt>
                <c:pt idx="9">
                  <c:v>3.9733333333333332</c:v>
                </c:pt>
                <c:pt idx="10">
                  <c:v>3.8833333333333329</c:v>
                </c:pt>
                <c:pt idx="11">
                  <c:v>3.66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C8F-5641-86F4-F5B53B40F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4937696"/>
        <c:axId val="2094939328"/>
      </c:scatterChart>
      <c:valAx>
        <c:axId val="2094937696"/>
        <c:scaling>
          <c:orientation val="minMax"/>
          <c:max val="24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  <a:r>
                  <a:rPr lang="en-GB" baseline="0"/>
                  <a:t> (h)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4939328"/>
        <c:crosses val="autoZero"/>
        <c:crossBetween val="midCat"/>
        <c:majorUnit val="4"/>
      </c:valAx>
      <c:valAx>
        <c:axId val="2094939328"/>
        <c:scaling>
          <c:orientation val="minMax"/>
          <c:max val="6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4937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324835858032657E-2"/>
          <c:y val="0.10528450056018783"/>
          <c:w val="0.87713517677935759"/>
          <c:h val="0.773699626003799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Inulin!$C$2</c:f>
              <c:strCache>
                <c:ptCount val="1"/>
                <c:pt idx="0">
                  <c:v>0.5% (m/v) inulin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Inulin!$I$6:$I$17</c:f>
                <c:numCache>
                  <c:formatCode>General</c:formatCode>
                  <c:ptCount val="12"/>
                  <c:pt idx="0">
                    <c:v>2.302100306034913E-2</c:v>
                  </c:pt>
                  <c:pt idx="1">
                    <c:v>6.2113331193311735E-2</c:v>
                  </c:pt>
                  <c:pt idx="2">
                    <c:v>3.3090165829253261E-2</c:v>
                  </c:pt>
                  <c:pt idx="3">
                    <c:v>2.3113742943088114E-2</c:v>
                  </c:pt>
                  <c:pt idx="4">
                    <c:v>2.3762624233452607E-2</c:v>
                  </c:pt>
                  <c:pt idx="5">
                    <c:v>2.5373918814093614E-2</c:v>
                  </c:pt>
                  <c:pt idx="6">
                    <c:v>3.7313627654477328E-3</c:v>
                  </c:pt>
                  <c:pt idx="7">
                    <c:v>2.4051056160285359E-2</c:v>
                  </c:pt>
                  <c:pt idx="8">
                    <c:v>1.3561767918426532E-2</c:v>
                  </c:pt>
                  <c:pt idx="9">
                    <c:v>1.8106086027673347E-2</c:v>
                  </c:pt>
                  <c:pt idx="10">
                    <c:v>1.5752415017553405E-2</c:v>
                  </c:pt>
                  <c:pt idx="11">
                    <c:v>1.8094612431054202E-2</c:v>
                  </c:pt>
                </c:numCache>
              </c:numRef>
            </c:plus>
            <c:minus>
              <c:numRef>
                <c:f>Inulin!$I$6:$I$17</c:f>
                <c:numCache>
                  <c:formatCode>General</c:formatCode>
                  <c:ptCount val="12"/>
                  <c:pt idx="0">
                    <c:v>2.302100306034913E-2</c:v>
                  </c:pt>
                  <c:pt idx="1">
                    <c:v>6.2113331193311735E-2</c:v>
                  </c:pt>
                  <c:pt idx="2">
                    <c:v>3.3090165829253261E-2</c:v>
                  </c:pt>
                  <c:pt idx="3">
                    <c:v>2.3113742943088114E-2</c:v>
                  </c:pt>
                  <c:pt idx="4">
                    <c:v>2.3762624233452607E-2</c:v>
                  </c:pt>
                  <c:pt idx="5">
                    <c:v>2.5373918814093614E-2</c:v>
                  </c:pt>
                  <c:pt idx="6">
                    <c:v>3.7313627654477328E-3</c:v>
                  </c:pt>
                  <c:pt idx="7">
                    <c:v>2.4051056160285359E-2</c:v>
                  </c:pt>
                  <c:pt idx="8">
                    <c:v>1.3561767918426532E-2</c:v>
                  </c:pt>
                  <c:pt idx="9">
                    <c:v>1.8106086027673347E-2</c:v>
                  </c:pt>
                  <c:pt idx="10">
                    <c:v>1.5752415017553405E-2</c:v>
                  </c:pt>
                  <c:pt idx="11">
                    <c:v>1.8094612431054202E-2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Inulin!$B$6:$B$17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Inulin!$L$6:$L$17</c:f>
              <c:numCache>
                <c:formatCode>0.00</c:formatCode>
                <c:ptCount val="12"/>
                <c:pt idx="0">
                  <c:v>-1.8818610009683796</c:v>
                </c:pt>
                <c:pt idx="1">
                  <c:v>-1.7850895809993919</c:v>
                </c:pt>
                <c:pt idx="2">
                  <c:v>-1.2793029920499706</c:v>
                </c:pt>
                <c:pt idx="3">
                  <c:v>-0.64835265575512702</c:v>
                </c:pt>
                <c:pt idx="4">
                  <c:v>0.18767266462127383</c:v>
                </c:pt>
                <c:pt idx="5">
                  <c:v>0.54790779680021684</c:v>
                </c:pt>
                <c:pt idx="6">
                  <c:v>0.98581215351622375</c:v>
                </c:pt>
                <c:pt idx="7">
                  <c:v>1.1997727308554891</c:v>
                </c:pt>
                <c:pt idx="8">
                  <c:v>1.3100716414884188</c:v>
                </c:pt>
                <c:pt idx="9">
                  <c:v>1.4213913051132157</c:v>
                </c:pt>
                <c:pt idx="10">
                  <c:v>1.4724655452166495</c:v>
                </c:pt>
                <c:pt idx="11">
                  <c:v>1.6638170702207911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70-DF48-A717-7B639466D7CD}"/>
            </c:ext>
          </c:extLst>
        </c:ser>
        <c:ser>
          <c:idx val="1"/>
          <c:order val="1"/>
          <c:tx>
            <c:strRef>
              <c:f>Inulin!$S$2</c:f>
              <c:strCache>
                <c:ptCount val="1"/>
                <c:pt idx="0">
                  <c:v>2 % (m/v) inulin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Inulin!$Y$6:$Y$17</c:f>
                <c:numCache>
                  <c:formatCode>General</c:formatCode>
                  <c:ptCount val="12"/>
                  <c:pt idx="0">
                    <c:v>6.5324294298411023E-2</c:v>
                  </c:pt>
                  <c:pt idx="1">
                    <c:v>5.7220749089798559E-2</c:v>
                  </c:pt>
                  <c:pt idx="2">
                    <c:v>9.2920190666874014E-2</c:v>
                  </c:pt>
                  <c:pt idx="3">
                    <c:v>3.6778162310185394E-2</c:v>
                  </c:pt>
                  <c:pt idx="4">
                    <c:v>3.7785764268281556E-2</c:v>
                  </c:pt>
                  <c:pt idx="5">
                    <c:v>0</c:v>
                  </c:pt>
                  <c:pt idx="6">
                    <c:v>7.5471698117799101E-3</c:v>
                  </c:pt>
                  <c:pt idx="7">
                    <c:v>2.3938906368673029E-2</c:v>
                  </c:pt>
                  <c:pt idx="8">
                    <c:v>7.5935543936991555E-3</c:v>
                  </c:pt>
                  <c:pt idx="9">
                    <c:v>5.5528701341927989E-3</c:v>
                  </c:pt>
                  <c:pt idx="10">
                    <c:v>1.8130617670619784E-2</c:v>
                  </c:pt>
                  <c:pt idx="11">
                    <c:v>1.2784554426124669E-2</c:v>
                  </c:pt>
                </c:numCache>
              </c:numRef>
            </c:plus>
            <c:minus>
              <c:numRef>
                <c:f>Inulin!$Y$6:$Y$17</c:f>
                <c:numCache>
                  <c:formatCode>General</c:formatCode>
                  <c:ptCount val="12"/>
                  <c:pt idx="0">
                    <c:v>6.5324294298411023E-2</c:v>
                  </c:pt>
                  <c:pt idx="1">
                    <c:v>5.7220749089798559E-2</c:v>
                  </c:pt>
                  <c:pt idx="2">
                    <c:v>9.2920190666874014E-2</c:v>
                  </c:pt>
                  <c:pt idx="3">
                    <c:v>3.6778162310185394E-2</c:v>
                  </c:pt>
                  <c:pt idx="4">
                    <c:v>3.7785764268281556E-2</c:v>
                  </c:pt>
                  <c:pt idx="5">
                    <c:v>0</c:v>
                  </c:pt>
                  <c:pt idx="6">
                    <c:v>7.5471698117799101E-3</c:v>
                  </c:pt>
                  <c:pt idx="7">
                    <c:v>2.3938906368673029E-2</c:v>
                  </c:pt>
                  <c:pt idx="8">
                    <c:v>7.5935543936991555E-3</c:v>
                  </c:pt>
                  <c:pt idx="9">
                    <c:v>5.5528701341927989E-3</c:v>
                  </c:pt>
                  <c:pt idx="10">
                    <c:v>1.8130617670619784E-2</c:v>
                  </c:pt>
                  <c:pt idx="11">
                    <c:v>1.2784554426124669E-2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Inulin!$B$6:$B$17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Inulin!$AB$6:$AB$17</c:f>
              <c:numCache>
                <c:formatCode>0.00</c:formatCode>
                <c:ptCount val="12"/>
                <c:pt idx="0">
                  <c:v>-1.9187388767015445</c:v>
                </c:pt>
                <c:pt idx="1">
                  <c:v>-1.7769715093104781</c:v>
                </c:pt>
                <c:pt idx="2">
                  <c:v>-1.2939079810886718</c:v>
                </c:pt>
                <c:pt idx="3">
                  <c:v>-0.71040441928708853</c:v>
                </c:pt>
                <c:pt idx="4">
                  <c:v>8.8752737222169406E-2</c:v>
                </c:pt>
                <c:pt idx="5">
                  <c:v>0.37843643572024505</c:v>
                </c:pt>
                <c:pt idx="6">
                  <c:v>0.82853280348880032</c:v>
                </c:pt>
                <c:pt idx="7">
                  <c:v>1.145091984778454</c:v>
                </c:pt>
                <c:pt idx="8">
                  <c:v>1.1989410515647621</c:v>
                </c:pt>
                <c:pt idx="9">
                  <c:v>1.3226340641724821</c:v>
                </c:pt>
                <c:pt idx="10">
                  <c:v>1.406804392488419</c:v>
                </c:pt>
                <c:pt idx="11">
                  <c:v>1.647962832763912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70-DF48-A717-7B639466D7CD}"/>
            </c:ext>
          </c:extLst>
        </c:ser>
        <c:ser>
          <c:idx val="2"/>
          <c:order val="2"/>
          <c:tx>
            <c:strRef>
              <c:f>Inulin!$AI$2</c:f>
              <c:strCache>
                <c:ptCount val="1"/>
                <c:pt idx="0">
                  <c:v>4% (m/v) inulin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Inulin!$AO$6:$AO$17</c:f>
                <c:numCache>
                  <c:formatCode>General</c:formatCode>
                  <c:ptCount val="12"/>
                  <c:pt idx="0">
                    <c:v>3.2087842698002564E-2</c:v>
                  </c:pt>
                  <c:pt idx="1">
                    <c:v>7.6182475414524706E-2</c:v>
                  </c:pt>
                  <c:pt idx="2">
                    <c:v>6.7140072107791687E-2</c:v>
                  </c:pt>
                  <c:pt idx="3">
                    <c:v>2.1096127693041013E-2</c:v>
                  </c:pt>
                  <c:pt idx="4">
                    <c:v>2.8565301547734033E-2</c:v>
                  </c:pt>
                  <c:pt idx="5">
                    <c:v>2.3350754178172364E-2</c:v>
                  </c:pt>
                  <c:pt idx="6">
                    <c:v>7.2543197275022021E-3</c:v>
                  </c:pt>
                  <c:pt idx="7">
                    <c:v>6.3099018137523343E-3</c:v>
                  </c:pt>
                  <c:pt idx="8">
                    <c:v>1.9259832930937641E-2</c:v>
                  </c:pt>
                  <c:pt idx="9">
                    <c:v>7.0060600427160197E-3</c:v>
                  </c:pt>
                  <c:pt idx="10">
                    <c:v>4.8994036777440667E-3</c:v>
                  </c:pt>
                  <c:pt idx="11">
                    <c:v>1.0060569030488024E-2</c:v>
                  </c:pt>
                </c:numCache>
              </c:numRef>
            </c:plus>
            <c:minus>
              <c:numRef>
                <c:f>Inulin!$AO$6:$AO$17</c:f>
                <c:numCache>
                  <c:formatCode>General</c:formatCode>
                  <c:ptCount val="12"/>
                  <c:pt idx="0">
                    <c:v>3.2087842698002564E-2</c:v>
                  </c:pt>
                  <c:pt idx="1">
                    <c:v>7.6182475414524706E-2</c:v>
                  </c:pt>
                  <c:pt idx="2">
                    <c:v>6.7140072107791687E-2</c:v>
                  </c:pt>
                  <c:pt idx="3">
                    <c:v>2.1096127693041013E-2</c:v>
                  </c:pt>
                  <c:pt idx="4">
                    <c:v>2.8565301547734033E-2</c:v>
                  </c:pt>
                  <c:pt idx="5">
                    <c:v>2.3350754178172364E-2</c:v>
                  </c:pt>
                  <c:pt idx="6">
                    <c:v>7.2543197275022021E-3</c:v>
                  </c:pt>
                  <c:pt idx="7">
                    <c:v>6.3099018137523343E-3</c:v>
                  </c:pt>
                  <c:pt idx="8">
                    <c:v>1.9259832930937641E-2</c:v>
                  </c:pt>
                  <c:pt idx="9">
                    <c:v>7.0060600427160197E-3</c:v>
                  </c:pt>
                  <c:pt idx="10">
                    <c:v>4.8994036777440667E-3</c:v>
                  </c:pt>
                  <c:pt idx="11">
                    <c:v>1.0060569030488024E-2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Inulin!$B$6:$B$17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Inulin!$AR$6:$AR$17</c:f>
              <c:numCache>
                <c:formatCode>0.00</c:formatCode>
                <c:ptCount val="12"/>
                <c:pt idx="0">
                  <c:v>-1.9640782620601602</c:v>
                </c:pt>
                <c:pt idx="1">
                  <c:v>-1.883645894820319</c:v>
                </c:pt>
                <c:pt idx="2">
                  <c:v>-1.4355901263975783</c:v>
                </c:pt>
                <c:pt idx="3">
                  <c:v>-0.82416420525045841</c:v>
                </c:pt>
                <c:pt idx="4">
                  <c:v>-8.3654829838872721E-2</c:v>
                </c:pt>
                <c:pt idx="5">
                  <c:v>0.27238714283087512</c:v>
                </c:pt>
                <c:pt idx="6">
                  <c:v>0.74350583313000607</c:v>
                </c:pt>
                <c:pt idx="7">
                  <c:v>1.0079446327075983</c:v>
                </c:pt>
                <c:pt idx="8">
                  <c:v>1.1515024387544166</c:v>
                </c:pt>
                <c:pt idx="9">
                  <c:v>1.327058621372154</c:v>
                </c:pt>
                <c:pt idx="10">
                  <c:v>1.4476949935266663</c:v>
                </c:pt>
                <c:pt idx="11">
                  <c:v>1.6389629112893693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170-DF48-A717-7B639466D7CD}"/>
            </c:ext>
          </c:extLst>
        </c:ser>
        <c:ser>
          <c:idx val="3"/>
          <c:order val="3"/>
          <c:tx>
            <c:strRef>
              <c:f>Inulin!$AY$2</c:f>
              <c:strCache>
                <c:ptCount val="1"/>
                <c:pt idx="0">
                  <c:v>control (standard MRS media with 2% (m/v)  glucose)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Inulin!$BE$6:$BE$17</c:f>
                <c:numCache>
                  <c:formatCode>General</c:formatCode>
                  <c:ptCount val="12"/>
                  <c:pt idx="0">
                    <c:v>0.28768094850587533</c:v>
                  </c:pt>
                  <c:pt idx="1">
                    <c:v>2.9710726811074752E-2</c:v>
                  </c:pt>
                  <c:pt idx="2">
                    <c:v>2.6230582055009253E-2</c:v>
                  </c:pt>
                  <c:pt idx="3">
                    <c:v>6.6693281343112682E-3</c:v>
                  </c:pt>
                  <c:pt idx="4">
                    <c:v>9.0092832192437775E-3</c:v>
                  </c:pt>
                  <c:pt idx="5">
                    <c:v>9.2821083607104726E-3</c:v>
                  </c:pt>
                  <c:pt idx="6">
                    <c:v>1.1407400730532282E-2</c:v>
                  </c:pt>
                  <c:pt idx="7">
                    <c:v>1.2468412555572499E-2</c:v>
                  </c:pt>
                  <c:pt idx="8">
                    <c:v>1.0715486930476503E-2</c:v>
                  </c:pt>
                  <c:pt idx="9">
                    <c:v>7.0060600427160197E-3</c:v>
                  </c:pt>
                  <c:pt idx="10">
                    <c:v>2.5062715677237912E-3</c:v>
                  </c:pt>
                  <c:pt idx="11">
                    <c:v>9.6580949620235206E-3</c:v>
                  </c:pt>
                </c:numCache>
              </c:numRef>
            </c:plus>
            <c:minus>
              <c:numRef>
                <c:f>Inulin!$BE$6:$BE$17</c:f>
                <c:numCache>
                  <c:formatCode>General</c:formatCode>
                  <c:ptCount val="12"/>
                  <c:pt idx="0">
                    <c:v>0.28768094850587533</c:v>
                  </c:pt>
                  <c:pt idx="1">
                    <c:v>2.9710726811074752E-2</c:v>
                  </c:pt>
                  <c:pt idx="2">
                    <c:v>2.6230582055009253E-2</c:v>
                  </c:pt>
                  <c:pt idx="3">
                    <c:v>6.6693281343112682E-3</c:v>
                  </c:pt>
                  <c:pt idx="4">
                    <c:v>9.0092832192437775E-3</c:v>
                  </c:pt>
                  <c:pt idx="5">
                    <c:v>9.2821083607104726E-3</c:v>
                  </c:pt>
                  <c:pt idx="6">
                    <c:v>1.1407400730532282E-2</c:v>
                  </c:pt>
                  <c:pt idx="7">
                    <c:v>1.2468412555572499E-2</c:v>
                  </c:pt>
                  <c:pt idx="8">
                    <c:v>1.0715486930476503E-2</c:v>
                  </c:pt>
                  <c:pt idx="9">
                    <c:v>7.0060600427160197E-3</c:v>
                  </c:pt>
                  <c:pt idx="10">
                    <c:v>2.5062715677237912E-3</c:v>
                  </c:pt>
                  <c:pt idx="11">
                    <c:v>9.6580949620235206E-3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Inulin!$B$6:$B$17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Inulin!$BH$6:$BH$17</c:f>
              <c:numCache>
                <c:formatCode>0.00</c:formatCode>
                <c:ptCount val="12"/>
                <c:pt idx="0">
                  <c:v>-1.7987683759588169</c:v>
                </c:pt>
                <c:pt idx="1">
                  <c:v>-1.8646234444601291</c:v>
                </c:pt>
                <c:pt idx="2">
                  <c:v>-1.315754317451769</c:v>
                </c:pt>
                <c:pt idx="3">
                  <c:v>-0.64183538453253686</c:v>
                </c:pt>
                <c:pt idx="4">
                  <c:v>0.10433296014519035</c:v>
                </c:pt>
                <c:pt idx="5">
                  <c:v>0.49669795300774328</c:v>
                </c:pt>
                <c:pt idx="6">
                  <c:v>0.96694047133690575</c:v>
                </c:pt>
                <c:pt idx="7">
                  <c:v>1.1744921231454328</c:v>
                </c:pt>
                <c:pt idx="8">
                  <c:v>1.2650297030502848</c:v>
                </c:pt>
                <c:pt idx="9">
                  <c:v>1.327058621372154</c:v>
                </c:pt>
                <c:pt idx="10">
                  <c:v>1.3837891371060032</c:v>
                </c:pt>
                <c:pt idx="11">
                  <c:v>1.6499087439434905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170-DF48-A717-7B639466D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4200608"/>
        <c:axId val="2084068240"/>
      </c:scatterChart>
      <c:valAx>
        <c:axId val="2084200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  <a:r>
                  <a:rPr lang="en-GB" baseline="0"/>
                  <a:t> (h)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4068240"/>
        <c:crosses val="autoZero"/>
        <c:crossBetween val="midCat"/>
      </c:valAx>
      <c:valAx>
        <c:axId val="208406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ln(OD)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420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OD</a:t>
            </a:r>
            <a:r>
              <a:rPr lang="en-GB" baseline="0"/>
              <a:t> vs Time(h)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Maltodextrin!$C$2</c:f>
              <c:strCache>
                <c:ptCount val="1"/>
                <c:pt idx="0">
                  <c:v>0.5% (m/v) maltodextrin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Maltodextrin!$B$6:$B$17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Maltodextrin!$K$6:$K$17</c:f>
              <c:numCache>
                <c:formatCode>0.00</c:formatCode>
                <c:ptCount val="12"/>
                <c:pt idx="0">
                  <c:v>8.7666666666666671E-2</c:v>
                </c:pt>
                <c:pt idx="1">
                  <c:v>0.13600000000000001</c:v>
                </c:pt>
                <c:pt idx="2">
                  <c:v>0.214</c:v>
                </c:pt>
                <c:pt idx="3">
                  <c:v>0.53100000000000003</c:v>
                </c:pt>
                <c:pt idx="4">
                  <c:v>0.71</c:v>
                </c:pt>
                <c:pt idx="5">
                  <c:v>1.1733333333333333</c:v>
                </c:pt>
                <c:pt idx="6">
                  <c:v>2.6133333333333337</c:v>
                </c:pt>
                <c:pt idx="7">
                  <c:v>3.11</c:v>
                </c:pt>
                <c:pt idx="8">
                  <c:v>3.6733333333333333</c:v>
                </c:pt>
                <c:pt idx="9">
                  <c:v>4.203333333333334</c:v>
                </c:pt>
                <c:pt idx="10">
                  <c:v>4.496666666666667</c:v>
                </c:pt>
                <c:pt idx="11">
                  <c:v>5.6499999999999995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86-A64C-B409-1F209761D780}"/>
            </c:ext>
          </c:extLst>
        </c:ser>
        <c:ser>
          <c:idx val="1"/>
          <c:order val="1"/>
          <c:tx>
            <c:strRef>
              <c:f>Maltodextrin!$S$2</c:f>
              <c:strCache>
                <c:ptCount val="1"/>
                <c:pt idx="0">
                  <c:v>2% (m/v) maltodextrin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Maltodextrin!$B$6:$B$17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Maltodextrin!$AA$6:$AA$17</c:f>
              <c:numCache>
                <c:formatCode>0.00</c:formatCode>
                <c:ptCount val="12"/>
                <c:pt idx="0">
                  <c:v>0.12766666666666668</c:v>
                </c:pt>
                <c:pt idx="1">
                  <c:v>0.152</c:v>
                </c:pt>
                <c:pt idx="2">
                  <c:v>0.23066666666666669</c:v>
                </c:pt>
                <c:pt idx="3">
                  <c:v>0.51700000000000002</c:v>
                </c:pt>
                <c:pt idx="4">
                  <c:v>0.96</c:v>
                </c:pt>
                <c:pt idx="5">
                  <c:v>2.09</c:v>
                </c:pt>
                <c:pt idx="6">
                  <c:v>2.7600000000000002</c:v>
                </c:pt>
                <c:pt idx="7">
                  <c:v>3.2399999999999998</c:v>
                </c:pt>
                <c:pt idx="8">
                  <c:v>3.9633333333333334</c:v>
                </c:pt>
                <c:pt idx="9">
                  <c:v>4.71</c:v>
                </c:pt>
                <c:pt idx="10">
                  <c:v>4.6733333333333329</c:v>
                </c:pt>
                <c:pt idx="11">
                  <c:v>4.7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086-A64C-B409-1F209761D780}"/>
            </c:ext>
          </c:extLst>
        </c:ser>
        <c:ser>
          <c:idx val="2"/>
          <c:order val="2"/>
          <c:tx>
            <c:strRef>
              <c:f>Maltodextrin!$AI$2</c:f>
              <c:strCache>
                <c:ptCount val="1"/>
                <c:pt idx="0">
                  <c:v>4% (m/v) maltodextrin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Maltodextrin!$B$6:$B$17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Maltodextrin!$AQ$6:$AQ$17</c:f>
              <c:numCache>
                <c:formatCode>0.00</c:formatCode>
                <c:ptCount val="12"/>
                <c:pt idx="0">
                  <c:v>0.10866666666666668</c:v>
                </c:pt>
                <c:pt idx="1">
                  <c:v>0.12833333333333333</c:v>
                </c:pt>
                <c:pt idx="2">
                  <c:v>0.23899999999999999</c:v>
                </c:pt>
                <c:pt idx="3">
                  <c:v>0.45666666666666672</c:v>
                </c:pt>
                <c:pt idx="4">
                  <c:v>0.7466666666666667</c:v>
                </c:pt>
                <c:pt idx="5">
                  <c:v>1.5600000000000003</c:v>
                </c:pt>
                <c:pt idx="6">
                  <c:v>2.3266666666666667</c:v>
                </c:pt>
                <c:pt idx="7">
                  <c:v>2.8633333333333333</c:v>
                </c:pt>
                <c:pt idx="8">
                  <c:v>3.25</c:v>
                </c:pt>
                <c:pt idx="9">
                  <c:v>3.3666666666666667</c:v>
                </c:pt>
                <c:pt idx="10">
                  <c:v>3.7966666666666669</c:v>
                </c:pt>
                <c:pt idx="11">
                  <c:v>5.3933333333333335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086-A64C-B409-1F209761D780}"/>
            </c:ext>
          </c:extLst>
        </c:ser>
        <c:ser>
          <c:idx val="3"/>
          <c:order val="3"/>
          <c:tx>
            <c:strRef>
              <c:f>Maltodextrin!$AY$2</c:f>
              <c:strCache>
                <c:ptCount val="1"/>
                <c:pt idx="0">
                  <c:v>control (standard MRS media with 2% (m/v)  glucose)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Maltodextrin!$B$6:$B$17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Maltodextrin!$BG$6:$BG$17</c:f>
              <c:numCache>
                <c:formatCode>0.00</c:formatCode>
                <c:ptCount val="12"/>
                <c:pt idx="0">
                  <c:v>0.115</c:v>
                </c:pt>
                <c:pt idx="1">
                  <c:v>0.14566666666666669</c:v>
                </c:pt>
                <c:pt idx="2">
                  <c:v>0.27166666666666667</c:v>
                </c:pt>
                <c:pt idx="3">
                  <c:v>0.57266666666666666</c:v>
                </c:pt>
                <c:pt idx="4">
                  <c:v>1.36</c:v>
                </c:pt>
                <c:pt idx="5">
                  <c:v>2.4233333333333333</c:v>
                </c:pt>
                <c:pt idx="6">
                  <c:v>3.4866666666666664</c:v>
                </c:pt>
                <c:pt idx="7">
                  <c:v>3.9866666666666668</c:v>
                </c:pt>
                <c:pt idx="8">
                  <c:v>4.6100000000000003</c:v>
                </c:pt>
                <c:pt idx="9">
                  <c:v>5</c:v>
                </c:pt>
                <c:pt idx="10">
                  <c:v>5.1100000000000003</c:v>
                </c:pt>
                <c:pt idx="11">
                  <c:v>5.0566666666666666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086-A64C-B409-1F209761D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726432"/>
        <c:axId val="2082950704"/>
      </c:scatterChart>
      <c:valAx>
        <c:axId val="2092726432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  <a:r>
                  <a:rPr lang="en-GB" baseline="0"/>
                  <a:t> (h)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950704"/>
        <c:crosses val="autoZero"/>
        <c:crossBetween val="midCat"/>
      </c:valAx>
      <c:valAx>
        <c:axId val="208295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726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Inhibitory curve maltodextrin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Maltodextrin!$C$2</c:f>
              <c:strCache>
                <c:ptCount val="1"/>
                <c:pt idx="0">
                  <c:v>0.5% (m/v) maltodextrin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Maltodextrin!$I$6:$I$17</c:f>
                <c:numCache>
                  <c:formatCode>General</c:formatCode>
                  <c:ptCount val="12"/>
                  <c:pt idx="0">
                    <c:v>1.7473496392935103E-2</c:v>
                  </c:pt>
                  <c:pt idx="1">
                    <c:v>3.9296764700480824E-2</c:v>
                  </c:pt>
                  <c:pt idx="2">
                    <c:v>2.4583240393012712E-2</c:v>
                  </c:pt>
                  <c:pt idx="3">
                    <c:v>2.3061627513255776E-2</c:v>
                  </c:pt>
                  <c:pt idx="4">
                    <c:v>6.0444205988518601E-2</c:v>
                  </c:pt>
                  <c:pt idx="5">
                    <c:v>0.61201616779327472</c:v>
                  </c:pt>
                  <c:pt idx="6">
                    <c:v>1.9298640679859785E-2</c:v>
                  </c:pt>
                  <c:pt idx="7">
                    <c:v>6.4309679029750386E-3</c:v>
                  </c:pt>
                  <c:pt idx="8">
                    <c:v>3.1306781874335755E-2</c:v>
                  </c:pt>
                  <c:pt idx="9">
                    <c:v>3.0359067609510088E-2</c:v>
                  </c:pt>
                  <c:pt idx="10">
                    <c:v>1.2844282698807219E-3</c:v>
                  </c:pt>
                  <c:pt idx="11">
                    <c:v>1.7918906992464435E-2</c:v>
                  </c:pt>
                </c:numCache>
              </c:numRef>
            </c:plus>
            <c:minus>
              <c:numRef>
                <c:f>Maltodextrin!$I$6:$I$17</c:f>
                <c:numCache>
                  <c:formatCode>General</c:formatCode>
                  <c:ptCount val="12"/>
                  <c:pt idx="0">
                    <c:v>1.7473496392935103E-2</c:v>
                  </c:pt>
                  <c:pt idx="1">
                    <c:v>3.9296764700480824E-2</c:v>
                  </c:pt>
                  <c:pt idx="2">
                    <c:v>2.4583240393012712E-2</c:v>
                  </c:pt>
                  <c:pt idx="3">
                    <c:v>2.3061627513255776E-2</c:v>
                  </c:pt>
                  <c:pt idx="4">
                    <c:v>6.0444205988518601E-2</c:v>
                  </c:pt>
                  <c:pt idx="5">
                    <c:v>0.61201616779327472</c:v>
                  </c:pt>
                  <c:pt idx="6">
                    <c:v>1.9298640679859785E-2</c:v>
                  </c:pt>
                  <c:pt idx="7">
                    <c:v>6.4309679029750386E-3</c:v>
                  </c:pt>
                  <c:pt idx="8">
                    <c:v>3.1306781874335755E-2</c:v>
                  </c:pt>
                  <c:pt idx="9">
                    <c:v>3.0359067609510088E-2</c:v>
                  </c:pt>
                  <c:pt idx="10">
                    <c:v>1.2844282698807219E-3</c:v>
                  </c:pt>
                  <c:pt idx="11">
                    <c:v>1.7918906992464435E-2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Maltodextrin!$B$6:$B$17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Maltodextrin!$L$6:$L$17</c:f>
              <c:numCache>
                <c:formatCode>0.00</c:formatCode>
                <c:ptCount val="12"/>
                <c:pt idx="0">
                  <c:v>-2.4343151188275192</c:v>
                </c:pt>
                <c:pt idx="1">
                  <c:v>-1.9956117595747731</c:v>
                </c:pt>
                <c:pt idx="2">
                  <c:v>-1.5419814950681896</c:v>
                </c:pt>
                <c:pt idx="3">
                  <c:v>-0.63316976567337335</c:v>
                </c:pt>
                <c:pt idx="4">
                  <c:v>-0.343721002634859</c:v>
                </c:pt>
                <c:pt idx="5">
                  <c:v>5.2097461579706315E-2</c:v>
                </c:pt>
                <c:pt idx="6">
                  <c:v>0.96050256635269482</c:v>
                </c:pt>
                <c:pt idx="7">
                  <c:v>1.134608940550953</c:v>
                </c:pt>
                <c:pt idx="8">
                  <c:v>1.3007727420082509</c:v>
                </c:pt>
                <c:pt idx="9">
                  <c:v>1.4355690692837808</c:v>
                </c:pt>
                <c:pt idx="10">
                  <c:v>1.5033358317689036</c:v>
                </c:pt>
                <c:pt idx="11">
                  <c:v>1.7315483417072965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1C-E343-AFF5-2A37EA090769}"/>
            </c:ext>
          </c:extLst>
        </c:ser>
        <c:ser>
          <c:idx val="1"/>
          <c:order val="1"/>
          <c:tx>
            <c:strRef>
              <c:f>Maltodextrin!$S$2</c:f>
              <c:strCache>
                <c:ptCount val="1"/>
                <c:pt idx="0">
                  <c:v>2% (m/v) maltodextrin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Maltodextrin!$Y$6:$Y$17</c:f>
                <c:numCache>
                  <c:formatCode>General</c:formatCode>
                  <c:ptCount val="12"/>
                  <c:pt idx="0">
                    <c:v>0.18406924684981021</c:v>
                  </c:pt>
                  <c:pt idx="1">
                    <c:v>4.1474303147382145E-2</c:v>
                  </c:pt>
                  <c:pt idx="2">
                    <c:v>1.0041127336374309E-2</c:v>
                  </c:pt>
                  <c:pt idx="3">
                    <c:v>2.7754177741522942E-2</c:v>
                  </c:pt>
                  <c:pt idx="4">
                    <c:v>4.5997948667413073E-2</c:v>
                  </c:pt>
                  <c:pt idx="5">
                    <c:v>3.3800243835213378E-2</c:v>
                  </c:pt>
                  <c:pt idx="6">
                    <c:v>3.4671361813929012E-2</c:v>
                  </c:pt>
                  <c:pt idx="7">
                    <c:v>1.4113592803687245E-2</c:v>
                  </c:pt>
                  <c:pt idx="8">
                    <c:v>2.8502864797040974E-2</c:v>
                  </c:pt>
                  <c:pt idx="9">
                    <c:v>2.5668215819137193E-2</c:v>
                  </c:pt>
                  <c:pt idx="10">
                    <c:v>6.5439605477181761E-3</c:v>
                  </c:pt>
                  <c:pt idx="11">
                    <c:v>1.1865212442812516E-2</c:v>
                  </c:pt>
                </c:numCache>
              </c:numRef>
            </c:plus>
            <c:minus>
              <c:numRef>
                <c:f>Maltodextrin!$Y$6:$Y$17</c:f>
                <c:numCache>
                  <c:formatCode>General</c:formatCode>
                  <c:ptCount val="12"/>
                  <c:pt idx="0">
                    <c:v>0.18406924684981021</c:v>
                  </c:pt>
                  <c:pt idx="1">
                    <c:v>4.1474303147382145E-2</c:v>
                  </c:pt>
                  <c:pt idx="2">
                    <c:v>1.0041127336374309E-2</c:v>
                  </c:pt>
                  <c:pt idx="3">
                    <c:v>2.7754177741522942E-2</c:v>
                  </c:pt>
                  <c:pt idx="4">
                    <c:v>4.5997948667413073E-2</c:v>
                  </c:pt>
                  <c:pt idx="5">
                    <c:v>3.3800243835213378E-2</c:v>
                  </c:pt>
                  <c:pt idx="6">
                    <c:v>3.4671361813929012E-2</c:v>
                  </c:pt>
                  <c:pt idx="7">
                    <c:v>1.4113592803687245E-2</c:v>
                  </c:pt>
                  <c:pt idx="8">
                    <c:v>2.8502864797040974E-2</c:v>
                  </c:pt>
                  <c:pt idx="9">
                    <c:v>2.5668215819137193E-2</c:v>
                  </c:pt>
                  <c:pt idx="10">
                    <c:v>6.5439605477181761E-3</c:v>
                  </c:pt>
                  <c:pt idx="11">
                    <c:v>1.1865212442812516E-2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Maltodextrin!$B$6:$B$17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Maltodextrin!$AB$6:$AB$17</c:f>
              <c:numCache>
                <c:formatCode>0.00</c:formatCode>
                <c:ptCount val="12"/>
                <c:pt idx="0">
                  <c:v>-2.069475746449037</c:v>
                </c:pt>
                <c:pt idx="1">
                  <c:v>-1.8844445622546333</c:v>
                </c:pt>
                <c:pt idx="2">
                  <c:v>-1.4668151548864501</c:v>
                </c:pt>
                <c:pt idx="3">
                  <c:v>-0.65997004611147903</c:v>
                </c:pt>
                <c:pt idx="4">
                  <c:v>-4.1521240880754068E-2</c:v>
                </c:pt>
                <c:pt idx="5">
                  <c:v>0.73678554659622186</c:v>
                </c:pt>
                <c:pt idx="6">
                  <c:v>1.0148308124244714</c:v>
                </c:pt>
                <c:pt idx="7">
                  <c:v>1.1755068372725088</c:v>
                </c:pt>
                <c:pt idx="8">
                  <c:v>1.3768155237050166</c:v>
                </c:pt>
                <c:pt idx="9">
                  <c:v>1.5494678688939258</c:v>
                </c:pt>
                <c:pt idx="10">
                  <c:v>1.5418583282945775</c:v>
                </c:pt>
                <c:pt idx="11">
                  <c:v>1.5475156307710136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31C-E343-AFF5-2A37EA090769}"/>
            </c:ext>
          </c:extLst>
        </c:ser>
        <c:ser>
          <c:idx val="2"/>
          <c:order val="2"/>
          <c:tx>
            <c:strRef>
              <c:f>Maltodextrin!$AI$2</c:f>
              <c:strCache>
                <c:ptCount val="1"/>
                <c:pt idx="0">
                  <c:v>4% (m/v) maltodextrin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Maltodextrin!$AO$6:$AO$17</c:f>
                <c:numCache>
                  <c:formatCode>General</c:formatCode>
                  <c:ptCount val="12"/>
                  <c:pt idx="0">
                    <c:v>0.22028868665977897</c:v>
                  </c:pt>
                  <c:pt idx="1">
                    <c:v>9.2573872183482828E-2</c:v>
                  </c:pt>
                  <c:pt idx="2">
                    <c:v>0.20169827096828541</c:v>
                  </c:pt>
                  <c:pt idx="3">
                    <c:v>2.9319219261387943E-2</c:v>
                  </c:pt>
                  <c:pt idx="4">
                    <c:v>8.4402063859499249E-2</c:v>
                  </c:pt>
                  <c:pt idx="5">
                    <c:v>1.7031536410782932E-2</c:v>
                  </c:pt>
                  <c:pt idx="6">
                    <c:v>1.7335743409871551E-2</c:v>
                  </c:pt>
                  <c:pt idx="7">
                    <c:v>1.7610369847061002E-2</c:v>
                  </c:pt>
                  <c:pt idx="8">
                    <c:v>2.1452013258343061E-2</c:v>
                  </c:pt>
                  <c:pt idx="9">
                    <c:v>3.2358638673985134E-2</c:v>
                  </c:pt>
                  <c:pt idx="10">
                    <c:v>1.5213454631296968E-3</c:v>
                  </c:pt>
                  <c:pt idx="11">
                    <c:v>3.2455166696095647E-2</c:v>
                  </c:pt>
                </c:numCache>
              </c:numRef>
            </c:plus>
            <c:minus>
              <c:numRef>
                <c:f>Maltodextrin!$AO$6:$AO$17</c:f>
                <c:numCache>
                  <c:formatCode>General</c:formatCode>
                  <c:ptCount val="12"/>
                  <c:pt idx="0">
                    <c:v>0.22028868665977897</c:v>
                  </c:pt>
                  <c:pt idx="1">
                    <c:v>9.2573872183482828E-2</c:v>
                  </c:pt>
                  <c:pt idx="2">
                    <c:v>0.20169827096828541</c:v>
                  </c:pt>
                  <c:pt idx="3">
                    <c:v>2.9319219261387943E-2</c:v>
                  </c:pt>
                  <c:pt idx="4">
                    <c:v>8.4402063859499249E-2</c:v>
                  </c:pt>
                  <c:pt idx="5">
                    <c:v>1.7031536410782932E-2</c:v>
                  </c:pt>
                  <c:pt idx="6">
                    <c:v>1.7335743409871551E-2</c:v>
                  </c:pt>
                  <c:pt idx="7">
                    <c:v>1.7610369847061002E-2</c:v>
                  </c:pt>
                  <c:pt idx="8">
                    <c:v>2.1452013258343061E-2</c:v>
                  </c:pt>
                  <c:pt idx="9">
                    <c:v>3.2358638673985134E-2</c:v>
                  </c:pt>
                  <c:pt idx="10">
                    <c:v>1.5213454631296968E-3</c:v>
                  </c:pt>
                  <c:pt idx="11">
                    <c:v>3.2455166696095647E-2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Maltodextrin!$B$6:$B$17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Maltodextrin!$AR$6:$AR$17</c:f>
              <c:numCache>
                <c:formatCode>0.00</c:formatCode>
                <c:ptCount val="12"/>
                <c:pt idx="0">
                  <c:v>-2.236118463551144</c:v>
                </c:pt>
                <c:pt idx="1">
                  <c:v>-2.0559280505687672</c:v>
                </c:pt>
                <c:pt idx="2">
                  <c:v>-1.4452952302925468</c:v>
                </c:pt>
                <c:pt idx="3">
                  <c:v>-0.78408705648930843</c:v>
                </c:pt>
                <c:pt idx="4">
                  <c:v>-0.29454331654486893</c:v>
                </c:pt>
                <c:pt idx="5">
                  <c:v>0.44458940060114543</c:v>
                </c:pt>
                <c:pt idx="6">
                  <c:v>0.84433631946380217</c:v>
                </c:pt>
                <c:pt idx="7">
                  <c:v>1.0518831981001953</c:v>
                </c:pt>
                <c:pt idx="8">
                  <c:v>1.1785022391479167</c:v>
                </c:pt>
                <c:pt idx="9">
                  <c:v>1.2135724875342468</c:v>
                </c:pt>
                <c:pt idx="10">
                  <c:v>1.3341227175196717</c:v>
                </c:pt>
                <c:pt idx="11">
                  <c:v>1.6848110055808814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31C-E343-AFF5-2A37EA090769}"/>
            </c:ext>
          </c:extLst>
        </c:ser>
        <c:ser>
          <c:idx val="3"/>
          <c:order val="3"/>
          <c:tx>
            <c:strRef>
              <c:f>Maltodextrin!$AY$2</c:f>
              <c:strCache>
                <c:ptCount val="1"/>
                <c:pt idx="0">
                  <c:v>control (standard MRS media with 2% (m/v)  glucose)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Maltodextrin!$BE$6:$BE$17</c:f>
                <c:numCache>
                  <c:formatCode>General</c:formatCode>
                  <c:ptCount val="12"/>
                  <c:pt idx="0">
                    <c:v>0.19197535225917892</c:v>
                  </c:pt>
                  <c:pt idx="1">
                    <c:v>6.9696456861619668E-2</c:v>
                  </c:pt>
                  <c:pt idx="2">
                    <c:v>8.1592266434318481E-2</c:v>
                  </c:pt>
                  <c:pt idx="3">
                    <c:v>4.5560837376974021E-2</c:v>
                  </c:pt>
                  <c:pt idx="4">
                    <c:v>5.3617122722292195E-2</c:v>
                  </c:pt>
                  <c:pt idx="5">
                    <c:v>1.8590943182751615E-2</c:v>
                  </c:pt>
                  <c:pt idx="6">
                    <c:v>1.4203933180304051E-2</c:v>
                  </c:pt>
                  <c:pt idx="7">
                    <c:v>3.8338938006220184E-3</c:v>
                  </c:pt>
                  <c:pt idx="8">
                    <c:v>2.3088914739209963E-2</c:v>
                  </c:pt>
                  <c:pt idx="9">
                    <c:v>1.220756341144477E-2</c:v>
                  </c:pt>
                  <c:pt idx="10">
                    <c:v>1.9569499728358899E-3</c:v>
                  </c:pt>
                  <c:pt idx="11">
                    <c:v>9.7817285945519597E-3</c:v>
                  </c:pt>
                </c:numCache>
              </c:numRef>
            </c:plus>
            <c:minus>
              <c:numRef>
                <c:f>Maltodextrin!$BE$6:$BE$17</c:f>
                <c:numCache>
                  <c:formatCode>General</c:formatCode>
                  <c:ptCount val="12"/>
                  <c:pt idx="0">
                    <c:v>0.19197535225917892</c:v>
                  </c:pt>
                  <c:pt idx="1">
                    <c:v>6.9696456861619668E-2</c:v>
                  </c:pt>
                  <c:pt idx="2">
                    <c:v>8.1592266434318481E-2</c:v>
                  </c:pt>
                  <c:pt idx="3">
                    <c:v>4.5560837376974021E-2</c:v>
                  </c:pt>
                  <c:pt idx="4">
                    <c:v>5.3617122722292195E-2</c:v>
                  </c:pt>
                  <c:pt idx="5">
                    <c:v>1.8590943182751615E-2</c:v>
                  </c:pt>
                  <c:pt idx="6">
                    <c:v>1.4203933180304051E-2</c:v>
                  </c:pt>
                  <c:pt idx="7">
                    <c:v>3.8338938006220184E-3</c:v>
                  </c:pt>
                  <c:pt idx="8">
                    <c:v>2.3088914739209963E-2</c:v>
                  </c:pt>
                  <c:pt idx="9">
                    <c:v>1.220756341144477E-2</c:v>
                  </c:pt>
                  <c:pt idx="10">
                    <c:v>1.9569499728358899E-3</c:v>
                  </c:pt>
                  <c:pt idx="11">
                    <c:v>9.7817285945519597E-3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Maltodextrin!$B$6:$B$17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Maltodextrin!$BH$6:$BH$17</c:f>
              <c:numCache>
                <c:formatCode>0.00</c:formatCode>
                <c:ptCount val="12"/>
                <c:pt idx="0">
                  <c:v>-2.1753091135467089</c:v>
                </c:pt>
                <c:pt idx="1">
                  <c:v>-1.928044451603333</c:v>
                </c:pt>
                <c:pt idx="2">
                  <c:v>-1.3053895120932255</c:v>
                </c:pt>
                <c:pt idx="3">
                  <c:v>-0.55814223697710263</c:v>
                </c:pt>
                <c:pt idx="4">
                  <c:v>0.30653348290460275</c:v>
                </c:pt>
                <c:pt idx="5">
                  <c:v>0.88502872616395478</c:v>
                </c:pt>
                <c:pt idx="6">
                  <c:v>1.248879096088543</c:v>
                </c:pt>
                <c:pt idx="7">
                  <c:v>1.3829505622402538</c:v>
                </c:pt>
                <c:pt idx="8">
                  <c:v>1.5280508346038719</c:v>
                </c:pt>
                <c:pt idx="9">
                  <c:v>1.6093883514165082</c:v>
                </c:pt>
                <c:pt idx="10">
                  <c:v>1.6311981276657699</c:v>
                </c:pt>
                <c:pt idx="11">
                  <c:v>1.6206756681956407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31C-E343-AFF5-2A37EA090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726432"/>
        <c:axId val="2082950704"/>
      </c:scatterChart>
      <c:valAx>
        <c:axId val="2092726432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  <a:r>
                  <a:rPr lang="en-GB" baseline="0"/>
                  <a:t> (h)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950704"/>
        <c:crosses val="autoZero"/>
        <c:crossBetween val="midCat"/>
      </c:valAx>
      <c:valAx>
        <c:axId val="208295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ln(OD)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726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dash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Inhibitory curve maltodextrin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Maltodextrin!$C$2</c:f>
              <c:strCache>
                <c:ptCount val="1"/>
                <c:pt idx="0">
                  <c:v>0.5% (m/v) maltodextrin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Maltodextrin!$AO$6:$AO$17</c:f>
                <c:numCache>
                  <c:formatCode>General</c:formatCode>
                  <c:ptCount val="12"/>
                  <c:pt idx="0">
                    <c:v>0.22028868665977897</c:v>
                  </c:pt>
                  <c:pt idx="1">
                    <c:v>9.2573872183482828E-2</c:v>
                  </c:pt>
                  <c:pt idx="2">
                    <c:v>0.20169827096828541</c:v>
                  </c:pt>
                  <c:pt idx="3">
                    <c:v>2.9319219261387943E-2</c:v>
                  </c:pt>
                  <c:pt idx="4">
                    <c:v>8.4402063859499249E-2</c:v>
                  </c:pt>
                  <c:pt idx="5">
                    <c:v>1.7031536410782932E-2</c:v>
                  </c:pt>
                  <c:pt idx="6">
                    <c:v>1.7335743409871551E-2</c:v>
                  </c:pt>
                  <c:pt idx="7">
                    <c:v>1.7610369847061002E-2</c:v>
                  </c:pt>
                  <c:pt idx="8">
                    <c:v>2.1452013258343061E-2</c:v>
                  </c:pt>
                  <c:pt idx="9">
                    <c:v>3.2358638673985134E-2</c:v>
                  </c:pt>
                  <c:pt idx="10">
                    <c:v>1.5213454631296968E-3</c:v>
                  </c:pt>
                  <c:pt idx="11">
                    <c:v>3.2455166696095647E-2</c:v>
                  </c:pt>
                </c:numCache>
              </c:numRef>
            </c:plus>
            <c:minus>
              <c:numRef>
                <c:f>Maltodextrin!$AO$6:$AO$17</c:f>
                <c:numCache>
                  <c:formatCode>General</c:formatCode>
                  <c:ptCount val="12"/>
                  <c:pt idx="0">
                    <c:v>0.22028868665977897</c:v>
                  </c:pt>
                  <c:pt idx="1">
                    <c:v>9.2573872183482828E-2</c:v>
                  </c:pt>
                  <c:pt idx="2">
                    <c:v>0.20169827096828541</c:v>
                  </c:pt>
                  <c:pt idx="3">
                    <c:v>2.9319219261387943E-2</c:v>
                  </c:pt>
                  <c:pt idx="4">
                    <c:v>8.4402063859499249E-2</c:v>
                  </c:pt>
                  <c:pt idx="5">
                    <c:v>1.7031536410782932E-2</c:v>
                  </c:pt>
                  <c:pt idx="6">
                    <c:v>1.7335743409871551E-2</c:v>
                  </c:pt>
                  <c:pt idx="7">
                    <c:v>1.7610369847061002E-2</c:v>
                  </c:pt>
                  <c:pt idx="8">
                    <c:v>2.1452013258343061E-2</c:v>
                  </c:pt>
                  <c:pt idx="9">
                    <c:v>3.2358638673985134E-2</c:v>
                  </c:pt>
                  <c:pt idx="10">
                    <c:v>1.5213454631296968E-3</c:v>
                  </c:pt>
                  <c:pt idx="11">
                    <c:v>3.2455166696095647E-2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Maltodextrin!$B$6:$B$17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Maltodextrin!$R$6:$R$17</c:f>
              <c:numCache>
                <c:formatCode>0.00</c:formatCode>
                <c:ptCount val="12"/>
                <c:pt idx="0">
                  <c:v>6.04</c:v>
                </c:pt>
                <c:pt idx="1">
                  <c:v>5.9666666666666677</c:v>
                </c:pt>
                <c:pt idx="2">
                  <c:v>5.81</c:v>
                </c:pt>
                <c:pt idx="3">
                  <c:v>5.4766666666666666</c:v>
                </c:pt>
                <c:pt idx="4">
                  <c:v>5.03</c:v>
                </c:pt>
                <c:pt idx="5">
                  <c:v>4.54</c:v>
                </c:pt>
                <c:pt idx="6">
                  <c:v>4.3</c:v>
                </c:pt>
                <c:pt idx="7">
                  <c:v>4.1433333333333335</c:v>
                </c:pt>
                <c:pt idx="8">
                  <c:v>4.0233333333333334</c:v>
                </c:pt>
                <c:pt idx="9">
                  <c:v>3.9033333333333338</c:v>
                </c:pt>
                <c:pt idx="10">
                  <c:v>3.7999999999999994</c:v>
                </c:pt>
                <c:pt idx="11">
                  <c:v>3.6933333333333334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E9-624E-87DE-D1BE0147C42A}"/>
            </c:ext>
          </c:extLst>
        </c:ser>
        <c:ser>
          <c:idx val="1"/>
          <c:order val="1"/>
          <c:tx>
            <c:strRef>
              <c:f>Maltodextrin!$S$2</c:f>
              <c:strCache>
                <c:ptCount val="1"/>
                <c:pt idx="0">
                  <c:v>2% (m/v) maltodextrin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Maltodextrin!$Y$6:$Y$17</c:f>
                <c:numCache>
                  <c:formatCode>General</c:formatCode>
                  <c:ptCount val="12"/>
                  <c:pt idx="0">
                    <c:v>0.18406924684981021</c:v>
                  </c:pt>
                  <c:pt idx="1">
                    <c:v>4.1474303147382145E-2</c:v>
                  </c:pt>
                  <c:pt idx="2">
                    <c:v>1.0041127336374309E-2</c:v>
                  </c:pt>
                  <c:pt idx="3">
                    <c:v>2.7754177741522942E-2</c:v>
                  </c:pt>
                  <c:pt idx="4">
                    <c:v>4.5997948667413073E-2</c:v>
                  </c:pt>
                  <c:pt idx="5">
                    <c:v>3.3800243835213378E-2</c:v>
                  </c:pt>
                  <c:pt idx="6">
                    <c:v>3.4671361813929012E-2</c:v>
                  </c:pt>
                  <c:pt idx="7">
                    <c:v>1.4113592803687245E-2</c:v>
                  </c:pt>
                  <c:pt idx="8">
                    <c:v>2.8502864797040974E-2</c:v>
                  </c:pt>
                  <c:pt idx="9">
                    <c:v>2.5668215819137193E-2</c:v>
                  </c:pt>
                  <c:pt idx="10">
                    <c:v>6.5439605477181761E-3</c:v>
                  </c:pt>
                  <c:pt idx="11">
                    <c:v>1.1865212442812516E-2</c:v>
                  </c:pt>
                </c:numCache>
              </c:numRef>
            </c:plus>
            <c:minus>
              <c:numRef>
                <c:f>Maltodextrin!$Y$6:$Y$17</c:f>
                <c:numCache>
                  <c:formatCode>General</c:formatCode>
                  <c:ptCount val="12"/>
                  <c:pt idx="0">
                    <c:v>0.18406924684981021</c:v>
                  </c:pt>
                  <c:pt idx="1">
                    <c:v>4.1474303147382145E-2</c:v>
                  </c:pt>
                  <c:pt idx="2">
                    <c:v>1.0041127336374309E-2</c:v>
                  </c:pt>
                  <c:pt idx="3">
                    <c:v>2.7754177741522942E-2</c:v>
                  </c:pt>
                  <c:pt idx="4">
                    <c:v>4.5997948667413073E-2</c:v>
                  </c:pt>
                  <c:pt idx="5">
                    <c:v>3.3800243835213378E-2</c:v>
                  </c:pt>
                  <c:pt idx="6">
                    <c:v>3.4671361813929012E-2</c:v>
                  </c:pt>
                  <c:pt idx="7">
                    <c:v>1.4113592803687245E-2</c:v>
                  </c:pt>
                  <c:pt idx="8">
                    <c:v>2.8502864797040974E-2</c:v>
                  </c:pt>
                  <c:pt idx="9">
                    <c:v>2.5668215819137193E-2</c:v>
                  </c:pt>
                  <c:pt idx="10">
                    <c:v>6.5439605477181761E-3</c:v>
                  </c:pt>
                  <c:pt idx="11">
                    <c:v>1.1865212442812516E-2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Maltodextrin!$B$6:$B$17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Maltodextrin!$AH$6:$AH$17</c:f>
              <c:numCache>
                <c:formatCode>0.00</c:formatCode>
                <c:ptCount val="12"/>
                <c:pt idx="0">
                  <c:v>5.9866666666666672</c:v>
                </c:pt>
                <c:pt idx="1">
                  <c:v>5.9866666666666672</c:v>
                </c:pt>
                <c:pt idx="2">
                  <c:v>5.77</c:v>
                </c:pt>
                <c:pt idx="3">
                  <c:v>5.419999999999999</c:v>
                </c:pt>
                <c:pt idx="4">
                  <c:v>4.9933333333333332</c:v>
                </c:pt>
                <c:pt idx="5">
                  <c:v>4.5133333333333328</c:v>
                </c:pt>
                <c:pt idx="6">
                  <c:v>4.28</c:v>
                </c:pt>
                <c:pt idx="7">
                  <c:v>4.126666666666666</c:v>
                </c:pt>
                <c:pt idx="8">
                  <c:v>4.0166666666666666</c:v>
                </c:pt>
                <c:pt idx="9">
                  <c:v>3.9233333333333333</c:v>
                </c:pt>
                <c:pt idx="10">
                  <c:v>3.8333333333333335</c:v>
                </c:pt>
                <c:pt idx="11">
                  <c:v>3.68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E9-624E-87DE-D1BE0147C42A}"/>
            </c:ext>
          </c:extLst>
        </c:ser>
        <c:ser>
          <c:idx val="2"/>
          <c:order val="2"/>
          <c:tx>
            <c:strRef>
              <c:f>Maltodextrin!$AI$2</c:f>
              <c:strCache>
                <c:ptCount val="1"/>
                <c:pt idx="0">
                  <c:v>4% (m/v) maltodextrin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Maltodextrin!$AO$6:$AO$17</c:f>
                <c:numCache>
                  <c:formatCode>General</c:formatCode>
                  <c:ptCount val="12"/>
                  <c:pt idx="0">
                    <c:v>0.22028868665977897</c:v>
                  </c:pt>
                  <c:pt idx="1">
                    <c:v>9.2573872183482828E-2</c:v>
                  </c:pt>
                  <c:pt idx="2">
                    <c:v>0.20169827096828541</c:v>
                  </c:pt>
                  <c:pt idx="3">
                    <c:v>2.9319219261387943E-2</c:v>
                  </c:pt>
                  <c:pt idx="4">
                    <c:v>8.4402063859499249E-2</c:v>
                  </c:pt>
                  <c:pt idx="5">
                    <c:v>1.7031536410782932E-2</c:v>
                  </c:pt>
                  <c:pt idx="6">
                    <c:v>1.7335743409871551E-2</c:v>
                  </c:pt>
                  <c:pt idx="7">
                    <c:v>1.7610369847061002E-2</c:v>
                  </c:pt>
                  <c:pt idx="8">
                    <c:v>2.1452013258343061E-2</c:v>
                  </c:pt>
                  <c:pt idx="9">
                    <c:v>3.2358638673985134E-2</c:v>
                  </c:pt>
                  <c:pt idx="10">
                    <c:v>1.5213454631296968E-3</c:v>
                  </c:pt>
                  <c:pt idx="11">
                    <c:v>3.2455166696095647E-2</c:v>
                  </c:pt>
                </c:numCache>
              </c:numRef>
            </c:plus>
            <c:minus>
              <c:numRef>
                <c:f>Maltodextrin!$AO$6:$AO$17</c:f>
                <c:numCache>
                  <c:formatCode>General</c:formatCode>
                  <c:ptCount val="12"/>
                  <c:pt idx="0">
                    <c:v>0.22028868665977897</c:v>
                  </c:pt>
                  <c:pt idx="1">
                    <c:v>9.2573872183482828E-2</c:v>
                  </c:pt>
                  <c:pt idx="2">
                    <c:v>0.20169827096828541</c:v>
                  </c:pt>
                  <c:pt idx="3">
                    <c:v>2.9319219261387943E-2</c:v>
                  </c:pt>
                  <c:pt idx="4">
                    <c:v>8.4402063859499249E-2</c:v>
                  </c:pt>
                  <c:pt idx="5">
                    <c:v>1.7031536410782932E-2</c:v>
                  </c:pt>
                  <c:pt idx="6">
                    <c:v>1.7335743409871551E-2</c:v>
                  </c:pt>
                  <c:pt idx="7">
                    <c:v>1.7610369847061002E-2</c:v>
                  </c:pt>
                  <c:pt idx="8">
                    <c:v>2.1452013258343061E-2</c:v>
                  </c:pt>
                  <c:pt idx="9">
                    <c:v>3.2358638673985134E-2</c:v>
                  </c:pt>
                  <c:pt idx="10">
                    <c:v>1.5213454631296968E-3</c:v>
                  </c:pt>
                  <c:pt idx="11">
                    <c:v>3.2455166696095647E-2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Maltodextrin!$B$6:$B$17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Maltodextrin!$AX$6:$AX$17</c:f>
              <c:numCache>
                <c:formatCode>0.00</c:formatCode>
                <c:ptCount val="12"/>
                <c:pt idx="0">
                  <c:v>5.8833333333333329</c:v>
                </c:pt>
                <c:pt idx="1">
                  <c:v>5.81</c:v>
                </c:pt>
                <c:pt idx="2">
                  <c:v>5.68</c:v>
                </c:pt>
                <c:pt idx="3">
                  <c:v>5.3199999999999994</c:v>
                </c:pt>
                <c:pt idx="4">
                  <c:v>4.93</c:v>
                </c:pt>
                <c:pt idx="5">
                  <c:v>4.49</c:v>
                </c:pt>
                <c:pt idx="6">
                  <c:v>4.26</c:v>
                </c:pt>
                <c:pt idx="7">
                  <c:v>4.12</c:v>
                </c:pt>
                <c:pt idx="8">
                  <c:v>4.01</c:v>
                </c:pt>
                <c:pt idx="9">
                  <c:v>3.8966666666666665</c:v>
                </c:pt>
                <c:pt idx="10">
                  <c:v>3.7833333333333332</c:v>
                </c:pt>
                <c:pt idx="11">
                  <c:v>3.67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E9-624E-87DE-D1BE0147C42A}"/>
            </c:ext>
          </c:extLst>
        </c:ser>
        <c:ser>
          <c:idx val="3"/>
          <c:order val="3"/>
          <c:tx>
            <c:strRef>
              <c:f>Maltodextrin!$AY$2</c:f>
              <c:strCache>
                <c:ptCount val="1"/>
                <c:pt idx="0">
                  <c:v>control (standard MRS media with 2% (m/v)  glucose)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dashDot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Maltodextrin!$BL$6:$BL$17</c:f>
                <c:numCache>
                  <c:formatCode>General</c:formatCode>
                  <c:ptCount val="12"/>
                  <c:pt idx="0">
                    <c:v>1.5275252316519626E-2</c:v>
                  </c:pt>
                  <c:pt idx="1">
                    <c:v>1.5275252316519626E-2</c:v>
                  </c:pt>
                  <c:pt idx="2">
                    <c:v>2.0816659994661382E-2</c:v>
                  </c:pt>
                  <c:pt idx="3">
                    <c:v>3.055050463303877E-2</c:v>
                  </c:pt>
                  <c:pt idx="4">
                    <c:v>2.6457513110645845E-2</c:v>
                  </c:pt>
                  <c:pt idx="5">
                    <c:v>2.0000000000000018E-2</c:v>
                  </c:pt>
                  <c:pt idx="6">
                    <c:v>1.7320508075688915E-2</c:v>
                  </c:pt>
                  <c:pt idx="7">
                    <c:v>5.7735026918961348E-3</c:v>
                  </c:pt>
                  <c:pt idx="8">
                    <c:v>5.7735026918966474E-3</c:v>
                  </c:pt>
                  <c:pt idx="9">
                    <c:v>1.0000000000000009E-2</c:v>
                  </c:pt>
                  <c:pt idx="10">
                    <c:v>1.1547005383792526E-2</c:v>
                  </c:pt>
                  <c:pt idx="11">
                    <c:v>5.4389598220420729E-16</c:v>
                  </c:pt>
                </c:numCache>
              </c:numRef>
            </c:plus>
            <c:minus>
              <c:numRef>
                <c:f>Maltodextrin!$BL$6:$BL$17</c:f>
                <c:numCache>
                  <c:formatCode>General</c:formatCode>
                  <c:ptCount val="12"/>
                  <c:pt idx="0">
                    <c:v>1.5275252316519626E-2</c:v>
                  </c:pt>
                  <c:pt idx="1">
                    <c:v>1.5275252316519626E-2</c:v>
                  </c:pt>
                  <c:pt idx="2">
                    <c:v>2.0816659994661382E-2</c:v>
                  </c:pt>
                  <c:pt idx="3">
                    <c:v>3.055050463303877E-2</c:v>
                  </c:pt>
                  <c:pt idx="4">
                    <c:v>2.6457513110645845E-2</c:v>
                  </c:pt>
                  <c:pt idx="5">
                    <c:v>2.0000000000000018E-2</c:v>
                  </c:pt>
                  <c:pt idx="6">
                    <c:v>1.7320508075688915E-2</c:v>
                  </c:pt>
                  <c:pt idx="7">
                    <c:v>5.7735026918961348E-3</c:v>
                  </c:pt>
                  <c:pt idx="8">
                    <c:v>5.7735026918966474E-3</c:v>
                  </c:pt>
                  <c:pt idx="9">
                    <c:v>1.0000000000000009E-2</c:v>
                  </c:pt>
                  <c:pt idx="10">
                    <c:v>1.1547005383792526E-2</c:v>
                  </c:pt>
                  <c:pt idx="11">
                    <c:v>5.4389598220420729E-16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Maltodextrin!$B$6:$B$17</c:f>
              <c:numCache>
                <c:formatCode>0</c:formatCode>
                <c:ptCount val="12"/>
                <c:pt idx="0">
                  <c:v>0</c:v>
                </c:pt>
                <c:pt idx="1">
                  <c:v>1.117</c:v>
                </c:pt>
                <c:pt idx="2">
                  <c:v>2</c:v>
                </c:pt>
                <c:pt idx="3">
                  <c:v>3.05</c:v>
                </c:pt>
                <c:pt idx="4">
                  <c:v>3.96</c:v>
                </c:pt>
                <c:pt idx="5">
                  <c:v>5.08</c:v>
                </c:pt>
                <c:pt idx="6">
                  <c:v>6.05</c:v>
                </c:pt>
                <c:pt idx="7">
                  <c:v>7.06</c:v>
                </c:pt>
                <c:pt idx="8">
                  <c:v>8.1999999999999993</c:v>
                </c:pt>
                <c:pt idx="9">
                  <c:v>9.2330000000000005</c:v>
                </c:pt>
                <c:pt idx="10">
                  <c:v>10</c:v>
                </c:pt>
                <c:pt idx="11">
                  <c:v>24</c:v>
                </c:pt>
              </c:numCache>
            </c:numRef>
          </c:xVal>
          <c:yVal>
            <c:numRef>
              <c:f>Maltodextrin!$BN$6:$BN$17</c:f>
              <c:numCache>
                <c:formatCode>0.00</c:formatCode>
                <c:ptCount val="12"/>
                <c:pt idx="0">
                  <c:v>6.0633333333333335</c:v>
                </c:pt>
                <c:pt idx="1">
                  <c:v>5.9866666666666672</c:v>
                </c:pt>
                <c:pt idx="2">
                  <c:v>5.8466666666666667</c:v>
                </c:pt>
                <c:pt idx="3">
                  <c:v>5.5266666666666664</c:v>
                </c:pt>
                <c:pt idx="4">
                  <c:v>5.07</c:v>
                </c:pt>
                <c:pt idx="5">
                  <c:v>4.57</c:v>
                </c:pt>
                <c:pt idx="6">
                  <c:v>4.3099999999999996</c:v>
                </c:pt>
                <c:pt idx="7">
                  <c:v>4.166666666666667</c:v>
                </c:pt>
                <c:pt idx="8">
                  <c:v>4.0266666666666673</c:v>
                </c:pt>
                <c:pt idx="9">
                  <c:v>3.91</c:v>
                </c:pt>
                <c:pt idx="10">
                  <c:v>3.8066666666666662</c:v>
                </c:pt>
                <c:pt idx="11">
                  <c:v>3.6199999999999997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8E9-624E-87DE-D1BE0147C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726432"/>
        <c:axId val="2082950704"/>
      </c:scatterChart>
      <c:valAx>
        <c:axId val="2092726432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  <a:r>
                  <a:rPr lang="en-GB" baseline="0"/>
                  <a:t> (h)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950704"/>
        <c:crosses val="autoZero"/>
        <c:crossBetween val="midCat"/>
      </c:valAx>
      <c:valAx>
        <c:axId val="208295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ln(OD)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726432"/>
        <c:crosses val="autoZero"/>
        <c:crossBetween val="midCat"/>
      </c:valAx>
      <c:spPr>
        <a:noFill/>
        <a:ln>
          <a:solidFill>
            <a:srgbClr val="A5A5A5"/>
          </a:solidFill>
          <a:prstDash val="dash"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dash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127000</xdr:rowOff>
    </xdr:from>
    <xdr:to>
      <xdr:col>8</xdr:col>
      <xdr:colOff>438652</xdr:colOff>
      <xdr:row>40</xdr:row>
      <xdr:rowOff>12532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82F011-F201-E241-B2CA-B933D88DA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280570</xdr:colOff>
      <xdr:row>19</xdr:row>
      <xdr:rowOff>89569</xdr:rowOff>
    </xdr:from>
    <xdr:to>
      <xdr:col>16</xdr:col>
      <xdr:colOff>739441</xdr:colOff>
      <xdr:row>39</xdr:row>
      <xdr:rowOff>112796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47D06F-D3BF-0D44-A597-F451828371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619881</xdr:colOff>
      <xdr:row>19</xdr:row>
      <xdr:rowOff>151191</xdr:rowOff>
    </xdr:from>
    <xdr:to>
      <xdr:col>25</xdr:col>
      <xdr:colOff>247205</xdr:colOff>
      <xdr:row>39</xdr:row>
      <xdr:rowOff>174418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7389EB7-E545-F943-8A52-D76FD159B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171450</xdr:rowOff>
    </xdr:from>
    <xdr:to>
      <xdr:col>9</xdr:col>
      <xdr:colOff>491950</xdr:colOff>
      <xdr:row>34</xdr:row>
      <xdr:rowOff>115137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6C0EAE-305C-1149-B754-DB884C09C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457201</xdr:colOff>
      <xdr:row>17</xdr:row>
      <xdr:rowOff>215901</xdr:rowOff>
    </xdr:from>
    <xdr:to>
      <xdr:col>28</xdr:col>
      <xdr:colOff>573549</xdr:colOff>
      <xdr:row>36</xdr:row>
      <xdr:rowOff>81935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D030180-DC4D-9845-9AAE-3F1B98A5C1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652148</xdr:colOff>
      <xdr:row>17</xdr:row>
      <xdr:rowOff>208197</xdr:rowOff>
    </xdr:from>
    <xdr:to>
      <xdr:col>20</xdr:col>
      <xdr:colOff>197120</xdr:colOff>
      <xdr:row>35</xdr:row>
      <xdr:rowOff>84409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CED0380-D794-E74D-A4A2-764D51FEE2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171451</xdr:rowOff>
    </xdr:from>
    <xdr:to>
      <xdr:col>9</xdr:col>
      <xdr:colOff>473559</xdr:colOff>
      <xdr:row>37</xdr:row>
      <xdr:rowOff>215256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924161-E8D3-364C-9587-0B76D21EAA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43051</xdr:colOff>
      <xdr:row>18</xdr:row>
      <xdr:rowOff>153485</xdr:rowOff>
    </xdr:from>
    <xdr:to>
      <xdr:col>19</xdr:col>
      <xdr:colOff>199409</xdr:colOff>
      <xdr:row>37</xdr:row>
      <xdr:rowOff>150679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B111591-901B-8045-84A2-FFB15AA5A0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344408</xdr:colOff>
      <xdr:row>18</xdr:row>
      <xdr:rowOff>129152</xdr:rowOff>
    </xdr:from>
    <xdr:to>
      <xdr:col>30</xdr:col>
      <xdr:colOff>341924</xdr:colOff>
      <xdr:row>37</xdr:row>
      <xdr:rowOff>21526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70CE545-637E-0C42-85EB-807A37491F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171450</xdr:rowOff>
    </xdr:from>
    <xdr:to>
      <xdr:col>10</xdr:col>
      <xdr:colOff>168992</xdr:colOff>
      <xdr:row>39</xdr:row>
      <xdr:rowOff>30725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65A44D-0021-CB4B-83F2-BD3837589E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230186</xdr:colOff>
      <xdr:row>18</xdr:row>
      <xdr:rowOff>181506</xdr:rowOff>
    </xdr:from>
    <xdr:to>
      <xdr:col>37</xdr:col>
      <xdr:colOff>322620</xdr:colOff>
      <xdr:row>39</xdr:row>
      <xdr:rowOff>30725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0D5A81-9DDC-7C4D-BA58-ED5B8DAD8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648805</xdr:colOff>
      <xdr:row>18</xdr:row>
      <xdr:rowOff>110434</xdr:rowOff>
    </xdr:from>
    <xdr:to>
      <xdr:col>20</xdr:col>
      <xdr:colOff>307036</xdr:colOff>
      <xdr:row>38</xdr:row>
      <xdr:rowOff>162970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042840D-E46A-9240-B26E-87A4045C8F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A28E4-5119-EB4F-844B-5C65AA60027F}">
  <dimension ref="A1:C23"/>
  <sheetViews>
    <sheetView workbookViewId="0">
      <selection activeCell="A39" sqref="A39"/>
    </sheetView>
  </sheetViews>
  <sheetFormatPr baseColWidth="10" defaultColWidth="10.33203125" defaultRowHeight="16" x14ac:dyDescent="0.2"/>
  <cols>
    <col min="1" max="1" width="28.83203125" style="72" bestFit="1" customWidth="1"/>
    <col min="2" max="2" width="10.33203125" style="72"/>
    <col min="3" max="3" width="129.83203125" style="72" customWidth="1"/>
    <col min="4" max="16384" width="10.33203125" style="72"/>
  </cols>
  <sheetData>
    <row r="1" spans="1:3" x14ac:dyDescent="0.2">
      <c r="A1" s="93" t="s">
        <v>0</v>
      </c>
      <c r="B1" s="93"/>
      <c r="C1" s="93"/>
    </row>
    <row r="2" spans="1:3" s="84" customFormat="1" x14ac:dyDescent="0.2">
      <c r="A2" s="87" t="s">
        <v>1</v>
      </c>
      <c r="B2" s="86" t="s">
        <v>2</v>
      </c>
      <c r="C2" s="85" t="s">
        <v>3</v>
      </c>
    </row>
    <row r="3" spans="1:3" x14ac:dyDescent="0.2">
      <c r="A3" s="81" t="s">
        <v>4</v>
      </c>
      <c r="B3" s="76"/>
      <c r="C3" s="80" t="s">
        <v>5</v>
      </c>
    </row>
    <row r="4" spans="1:3" x14ac:dyDescent="0.2">
      <c r="A4" s="81" t="s">
        <v>6</v>
      </c>
      <c r="B4" s="76"/>
      <c r="C4" s="83" t="s">
        <v>7</v>
      </c>
    </row>
    <row r="5" spans="1:3" x14ac:dyDescent="0.2">
      <c r="A5" s="81" t="s">
        <v>8</v>
      </c>
      <c r="B5" s="76"/>
      <c r="C5" s="82" t="s">
        <v>9</v>
      </c>
    </row>
    <row r="6" spans="1:3" x14ac:dyDescent="0.2">
      <c r="A6" s="81" t="s">
        <v>10</v>
      </c>
      <c r="B6" s="76"/>
      <c r="C6" s="80" t="s">
        <v>11</v>
      </c>
    </row>
    <row r="7" spans="1:3" x14ac:dyDescent="0.2">
      <c r="A7" s="81" t="s">
        <v>12</v>
      </c>
      <c r="B7" s="76"/>
      <c r="C7" s="80" t="s">
        <v>13</v>
      </c>
    </row>
    <row r="8" spans="1:3" x14ac:dyDescent="0.2">
      <c r="A8" s="81" t="s">
        <v>14</v>
      </c>
      <c r="B8" s="76"/>
      <c r="C8" s="80"/>
    </row>
    <row r="9" spans="1:3" x14ac:dyDescent="0.2">
      <c r="A9" s="79" t="s">
        <v>15</v>
      </c>
      <c r="B9" s="78"/>
      <c r="C9" s="77"/>
    </row>
    <row r="10" spans="1:3" x14ac:dyDescent="0.2">
      <c r="A10" s="76"/>
      <c r="B10" s="76"/>
      <c r="C10" s="76"/>
    </row>
    <row r="11" spans="1:3" x14ac:dyDescent="0.15">
      <c r="A11" s="75" t="s">
        <v>16</v>
      </c>
      <c r="B11" s="75" t="s">
        <v>17</v>
      </c>
      <c r="C11" s="75" t="s">
        <v>18</v>
      </c>
    </row>
    <row r="12" spans="1:3" x14ac:dyDescent="0.15">
      <c r="A12" s="74" t="s">
        <v>19</v>
      </c>
      <c r="B12" s="74">
        <v>1</v>
      </c>
      <c r="C12" s="74" t="s">
        <v>20</v>
      </c>
    </row>
    <row r="13" spans="1:3" x14ac:dyDescent="0.15">
      <c r="A13" s="74" t="s">
        <v>21</v>
      </c>
      <c r="B13" s="74">
        <v>2</v>
      </c>
      <c r="C13" s="74" t="s">
        <v>22</v>
      </c>
    </row>
    <row r="14" spans="1:3" ht="18" customHeight="1" x14ac:dyDescent="0.15">
      <c r="A14" s="74" t="s">
        <v>23</v>
      </c>
      <c r="B14" s="74">
        <v>3</v>
      </c>
      <c r="C14" s="74" t="s">
        <v>24</v>
      </c>
    </row>
    <row r="15" spans="1:3" x14ac:dyDescent="0.15">
      <c r="A15" s="74" t="s">
        <v>25</v>
      </c>
      <c r="B15" s="74">
        <v>4</v>
      </c>
      <c r="C15" s="74" t="s">
        <v>26</v>
      </c>
    </row>
    <row r="16" spans="1:3" x14ac:dyDescent="0.2">
      <c r="A16" s="73"/>
      <c r="B16" s="73"/>
      <c r="C16" s="73"/>
    </row>
    <row r="17" spans="1:3" x14ac:dyDescent="0.2">
      <c r="A17" s="73"/>
      <c r="B17" s="73"/>
      <c r="C17" s="73"/>
    </row>
    <row r="18" spans="1:3" x14ac:dyDescent="0.2">
      <c r="A18" s="73"/>
      <c r="B18" s="73"/>
      <c r="C18" s="73"/>
    </row>
    <row r="19" spans="1:3" x14ac:dyDescent="0.2">
      <c r="A19" s="73"/>
      <c r="B19" s="73"/>
      <c r="C19" s="73"/>
    </row>
    <row r="20" spans="1:3" x14ac:dyDescent="0.2">
      <c r="A20" s="73"/>
      <c r="B20" s="73"/>
      <c r="C20" s="73"/>
    </row>
    <row r="21" spans="1:3" x14ac:dyDescent="0.2">
      <c r="A21" s="73"/>
      <c r="B21" s="73"/>
      <c r="C21" s="73"/>
    </row>
    <row r="22" spans="1:3" x14ac:dyDescent="0.2">
      <c r="A22" s="73"/>
      <c r="B22" s="73"/>
      <c r="C22" s="73"/>
    </row>
    <row r="23" spans="1:3" x14ac:dyDescent="0.2">
      <c r="A23" s="73"/>
      <c r="B23" s="73"/>
      <c r="C23" s="73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F49C4-26B0-5648-9E08-73E971E68866}">
  <dimension ref="A2:DG143"/>
  <sheetViews>
    <sheetView topLeftCell="A85" zoomScale="60" zoomScaleNormal="60" workbookViewId="0">
      <selection activeCell="A94" sqref="A94:R109"/>
    </sheetView>
  </sheetViews>
  <sheetFormatPr baseColWidth="10" defaultColWidth="11" defaultRowHeight="18" x14ac:dyDescent="0.2"/>
  <cols>
    <col min="1" max="1" width="11.5" style="1" bestFit="1" customWidth="1"/>
    <col min="2" max="3" width="11" style="1"/>
    <col min="4" max="4" width="15.33203125" style="1" customWidth="1"/>
    <col min="5" max="10" width="11" style="1"/>
    <col min="11" max="13" width="11" style="1" customWidth="1"/>
    <col min="14" max="14" width="11" style="1"/>
    <col min="15" max="15" width="11" style="1" customWidth="1"/>
    <col min="16" max="16" width="11" style="1"/>
    <col min="17" max="17" width="11" style="1" customWidth="1"/>
    <col min="18" max="16384" width="11" style="1"/>
  </cols>
  <sheetData>
    <row r="2" spans="1:111" x14ac:dyDescent="0.2">
      <c r="A2" s="109" t="s">
        <v>27</v>
      </c>
      <c r="B2" s="106"/>
      <c r="C2" s="115" t="s">
        <v>28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6"/>
      <c r="S2" s="103" t="s">
        <v>29</v>
      </c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4"/>
      <c r="AI2" s="115" t="s">
        <v>30</v>
      </c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6"/>
      <c r="AY2" s="102" t="s">
        <v>31</v>
      </c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4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</row>
    <row r="3" spans="1:111" x14ac:dyDescent="0.2">
      <c r="A3" s="110"/>
      <c r="B3" s="108"/>
      <c r="C3" s="109" t="s">
        <v>32</v>
      </c>
      <c r="D3" s="105"/>
      <c r="E3" s="105"/>
      <c r="F3" s="105"/>
      <c r="G3" s="105"/>
      <c r="H3" s="105"/>
      <c r="I3" s="105"/>
      <c r="J3" s="105"/>
      <c r="K3" s="105"/>
      <c r="L3" s="106"/>
      <c r="M3" s="109" t="s">
        <v>33</v>
      </c>
      <c r="N3" s="105"/>
      <c r="O3" s="105"/>
      <c r="P3" s="105"/>
      <c r="Q3" s="105"/>
      <c r="R3" s="106"/>
      <c r="S3" s="109" t="s">
        <v>32</v>
      </c>
      <c r="T3" s="105"/>
      <c r="U3" s="105"/>
      <c r="V3" s="105"/>
      <c r="W3" s="105"/>
      <c r="X3" s="105"/>
      <c r="Y3" s="105"/>
      <c r="Z3" s="105"/>
      <c r="AA3" s="105"/>
      <c r="AB3" s="106"/>
      <c r="AC3" s="109" t="s">
        <v>33</v>
      </c>
      <c r="AD3" s="105"/>
      <c r="AE3" s="105"/>
      <c r="AF3" s="105"/>
      <c r="AG3" s="105"/>
      <c r="AH3" s="106"/>
      <c r="AI3" s="109" t="s">
        <v>32</v>
      </c>
      <c r="AJ3" s="105"/>
      <c r="AK3" s="105"/>
      <c r="AL3" s="105"/>
      <c r="AM3" s="105"/>
      <c r="AN3" s="105"/>
      <c r="AO3" s="105"/>
      <c r="AP3" s="105"/>
      <c r="AQ3" s="105"/>
      <c r="AR3" s="106"/>
      <c r="AS3" s="109" t="s">
        <v>33</v>
      </c>
      <c r="AT3" s="105"/>
      <c r="AU3" s="105"/>
      <c r="AV3" s="105"/>
      <c r="AW3" s="105"/>
      <c r="AX3" s="106"/>
      <c r="AY3" s="105" t="s">
        <v>32</v>
      </c>
      <c r="AZ3" s="105"/>
      <c r="BA3" s="105"/>
      <c r="BB3" s="105"/>
      <c r="BC3" s="105"/>
      <c r="BD3" s="105"/>
      <c r="BE3" s="105"/>
      <c r="BF3" s="105"/>
      <c r="BG3" s="105"/>
      <c r="BH3" s="106"/>
      <c r="BI3" s="109" t="s">
        <v>33</v>
      </c>
      <c r="BJ3" s="105"/>
      <c r="BK3" s="105"/>
      <c r="BL3" s="105"/>
      <c r="BM3" s="105"/>
      <c r="BN3" s="106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</row>
    <row r="4" spans="1:111" x14ac:dyDescent="0.2">
      <c r="A4" s="110"/>
      <c r="B4" s="108"/>
      <c r="C4" s="112"/>
      <c r="D4" s="113"/>
      <c r="E4" s="113"/>
      <c r="F4" s="113"/>
      <c r="G4" s="113"/>
      <c r="H4" s="113"/>
      <c r="I4" s="113"/>
      <c r="J4" s="113"/>
      <c r="K4" s="113"/>
      <c r="L4" s="114"/>
      <c r="M4" s="112"/>
      <c r="N4" s="113"/>
      <c r="O4" s="113"/>
      <c r="P4" s="113"/>
      <c r="Q4" s="113"/>
      <c r="R4" s="114"/>
      <c r="S4" s="112"/>
      <c r="T4" s="113"/>
      <c r="U4" s="113"/>
      <c r="V4" s="113"/>
      <c r="W4" s="113"/>
      <c r="X4" s="113"/>
      <c r="Y4" s="113"/>
      <c r="Z4" s="113"/>
      <c r="AA4" s="113"/>
      <c r="AB4" s="114"/>
      <c r="AC4" s="112"/>
      <c r="AD4" s="113"/>
      <c r="AE4" s="113"/>
      <c r="AF4" s="113"/>
      <c r="AG4" s="113"/>
      <c r="AH4" s="114"/>
      <c r="AI4" s="112"/>
      <c r="AJ4" s="113"/>
      <c r="AK4" s="113"/>
      <c r="AL4" s="113"/>
      <c r="AM4" s="113"/>
      <c r="AN4" s="113"/>
      <c r="AO4" s="113"/>
      <c r="AP4" s="113"/>
      <c r="AQ4" s="113"/>
      <c r="AR4" s="114"/>
      <c r="AS4" s="112"/>
      <c r="AT4" s="113"/>
      <c r="AU4" s="113"/>
      <c r="AV4" s="113"/>
      <c r="AW4" s="113"/>
      <c r="AX4" s="114"/>
      <c r="AY4" s="107"/>
      <c r="AZ4" s="107"/>
      <c r="BA4" s="107"/>
      <c r="BB4" s="107"/>
      <c r="BC4" s="107"/>
      <c r="BD4" s="107"/>
      <c r="BE4" s="107"/>
      <c r="BF4" s="107"/>
      <c r="BG4" s="107"/>
      <c r="BH4" s="108"/>
      <c r="BI4" s="110"/>
      <c r="BJ4" s="107"/>
      <c r="BK4" s="107"/>
      <c r="BL4" s="107"/>
      <c r="BM4" s="107"/>
      <c r="BN4" s="108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</row>
    <row r="5" spans="1:111" x14ac:dyDescent="0.2">
      <c r="A5" s="112"/>
      <c r="B5" s="114"/>
      <c r="C5" s="6" t="s">
        <v>34</v>
      </c>
      <c r="D5" s="27" t="s">
        <v>35</v>
      </c>
      <c r="E5" s="6" t="s">
        <v>36</v>
      </c>
      <c r="F5" s="27" t="s">
        <v>35</v>
      </c>
      <c r="G5" s="6" t="s">
        <v>37</v>
      </c>
      <c r="H5" s="27" t="s">
        <v>35</v>
      </c>
      <c r="I5" s="20" t="s">
        <v>38</v>
      </c>
      <c r="J5" s="20" t="s">
        <v>39</v>
      </c>
      <c r="K5" s="21" t="s">
        <v>40</v>
      </c>
      <c r="L5" s="21" t="s">
        <v>41</v>
      </c>
      <c r="M5" s="18" t="s">
        <v>34</v>
      </c>
      <c r="N5" s="20" t="s">
        <v>36</v>
      </c>
      <c r="O5" s="20" t="s">
        <v>37</v>
      </c>
      <c r="P5" s="19" t="s">
        <v>38</v>
      </c>
      <c r="Q5" s="6" t="s">
        <v>39</v>
      </c>
      <c r="R5" s="28" t="s">
        <v>42</v>
      </c>
      <c r="S5" s="6" t="s">
        <v>34</v>
      </c>
      <c r="T5" s="27" t="s">
        <v>35</v>
      </c>
      <c r="U5" s="6" t="s">
        <v>36</v>
      </c>
      <c r="V5" s="27" t="s">
        <v>35</v>
      </c>
      <c r="W5" s="6" t="s">
        <v>37</v>
      </c>
      <c r="X5" s="27" t="s">
        <v>35</v>
      </c>
      <c r="Y5" s="20" t="s">
        <v>38</v>
      </c>
      <c r="Z5" s="20" t="s">
        <v>39</v>
      </c>
      <c r="AA5" s="21" t="s">
        <v>40</v>
      </c>
      <c r="AB5" s="21" t="s">
        <v>41</v>
      </c>
      <c r="AC5" s="18" t="s">
        <v>34</v>
      </c>
      <c r="AD5" s="20" t="s">
        <v>36</v>
      </c>
      <c r="AE5" s="20" t="s">
        <v>37</v>
      </c>
      <c r="AF5" s="19" t="s">
        <v>38</v>
      </c>
      <c r="AG5" s="6" t="s">
        <v>39</v>
      </c>
      <c r="AH5" s="28" t="s">
        <v>42</v>
      </c>
      <c r="AI5" s="6" t="s">
        <v>34</v>
      </c>
      <c r="AJ5" s="27" t="s">
        <v>35</v>
      </c>
      <c r="AK5" s="6" t="s">
        <v>36</v>
      </c>
      <c r="AL5" s="27" t="s">
        <v>35</v>
      </c>
      <c r="AM5" s="6" t="s">
        <v>37</v>
      </c>
      <c r="AN5" s="27" t="s">
        <v>35</v>
      </c>
      <c r="AO5" s="20" t="s">
        <v>38</v>
      </c>
      <c r="AP5" s="20" t="s">
        <v>39</v>
      </c>
      <c r="AQ5" s="21" t="s">
        <v>40</v>
      </c>
      <c r="AR5" s="21" t="s">
        <v>41</v>
      </c>
      <c r="AS5" s="18" t="s">
        <v>34</v>
      </c>
      <c r="AT5" s="20" t="s">
        <v>36</v>
      </c>
      <c r="AU5" s="20" t="s">
        <v>37</v>
      </c>
      <c r="AV5" s="19" t="s">
        <v>38</v>
      </c>
      <c r="AW5" s="6" t="s">
        <v>39</v>
      </c>
      <c r="AX5" s="28" t="s">
        <v>42</v>
      </c>
      <c r="AY5" s="6" t="s">
        <v>34</v>
      </c>
      <c r="AZ5" s="27" t="s">
        <v>35</v>
      </c>
      <c r="BA5" s="6" t="s">
        <v>36</v>
      </c>
      <c r="BB5" s="27" t="s">
        <v>35</v>
      </c>
      <c r="BC5" s="6" t="s">
        <v>37</v>
      </c>
      <c r="BD5" s="27" t="s">
        <v>35</v>
      </c>
      <c r="BE5" s="20" t="s">
        <v>38</v>
      </c>
      <c r="BF5" s="20" t="s">
        <v>39</v>
      </c>
      <c r="BG5" s="21" t="s">
        <v>40</v>
      </c>
      <c r="BH5" s="21" t="s">
        <v>41</v>
      </c>
      <c r="BI5" s="18" t="s">
        <v>34</v>
      </c>
      <c r="BJ5" s="20" t="s">
        <v>36</v>
      </c>
      <c r="BK5" s="20" t="s">
        <v>37</v>
      </c>
      <c r="BL5" s="19" t="s">
        <v>38</v>
      </c>
      <c r="BM5" s="6" t="s">
        <v>39</v>
      </c>
      <c r="BN5" s="28" t="s">
        <v>42</v>
      </c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</row>
    <row r="6" spans="1:111" x14ac:dyDescent="0.2">
      <c r="A6" s="7">
        <v>0.3833333333333333</v>
      </c>
      <c r="B6" s="8">
        <v>0</v>
      </c>
      <c r="C6" s="9">
        <v>9.5000000000000001E-2</v>
      </c>
      <c r="D6" s="9">
        <f t="shared" ref="D6:D17" si="0">LN(C6)</f>
        <v>-2.353878387381596</v>
      </c>
      <c r="E6" s="9">
        <v>0.245</v>
      </c>
      <c r="F6" s="9">
        <f t="shared" ref="F6:F17" si="1">LN(E6)</f>
        <v>-1.4064970684374101</v>
      </c>
      <c r="G6" s="9">
        <v>0.252</v>
      </c>
      <c r="H6" s="9">
        <f t="shared" ref="H6:H17" si="2">LN(G6)</f>
        <v>-1.3783261914707137</v>
      </c>
      <c r="I6" s="9">
        <f t="shared" ref="I6:I17" si="3">STDEV(C6,E6,G6)</f>
        <v>8.8692352169357558E-2</v>
      </c>
      <c r="J6" s="9">
        <f t="shared" ref="J6:J17" si="4">I6/SQRT(3)</f>
        <v>5.1206553400039677E-2</v>
      </c>
      <c r="K6" s="10">
        <f t="shared" ref="K6:K17" si="5">AVERAGE(C6,E6,G6)</f>
        <v>0.19733333333333333</v>
      </c>
      <c r="L6" s="10">
        <f t="shared" ref="L6:L17" si="6">AVERAGE(D6,F6,H6)</f>
        <v>-1.7129005490965732</v>
      </c>
      <c r="M6" s="9">
        <v>5.94</v>
      </c>
      <c r="N6" s="9">
        <v>5.93</v>
      </c>
      <c r="O6" s="9">
        <v>5.93</v>
      </c>
      <c r="P6" s="9">
        <f t="shared" ref="P6:P17" si="7">STDEV(M6:O6)</f>
        <v>5.7735026918966474E-3</v>
      </c>
      <c r="Q6" s="9">
        <f t="shared" ref="Q6:Q17" si="8">P6/SQRT(3)</f>
        <v>3.3333333333335586E-3</v>
      </c>
      <c r="R6" s="10">
        <f t="shared" ref="R6:R17" si="9">AVERAGE(M6:O6)</f>
        <v>5.9333333333333336</v>
      </c>
      <c r="S6" s="9">
        <v>0.17499999999999999</v>
      </c>
      <c r="T6" s="9">
        <f t="shared" ref="T6:T17" si="10">LN(S6)</f>
        <v>-1.742969305058623</v>
      </c>
      <c r="U6" s="9">
        <v>0.14299999999999999</v>
      </c>
      <c r="V6" s="9">
        <f t="shared" ref="V6:V17" si="11">LN(U6)</f>
        <v>-1.9449106487222299</v>
      </c>
      <c r="W6" s="9">
        <v>0.124</v>
      </c>
      <c r="X6" s="9">
        <f t="shared" ref="X6:X17" si="12">LN(W6)</f>
        <v>-2.0874737133771002</v>
      </c>
      <c r="Y6" s="9">
        <f t="shared" ref="Y6:Y17" si="13">STDEV(S6,U6,W6)</f>
        <v>2.5774664562964466E-2</v>
      </c>
      <c r="Z6" s="9">
        <f t="shared" ref="Z6:Z17" si="14">Y6/SQRT(3)</f>
        <v>1.4881009523699843E-2</v>
      </c>
      <c r="AA6" s="10">
        <f t="shared" ref="AA6:AA17" si="15">AVERAGE(S6,U6,W6)</f>
        <v>0.14733333333333332</v>
      </c>
      <c r="AB6" s="10">
        <f t="shared" ref="AB6:AB17" si="16">AVERAGE(T6,V6,X6)</f>
        <v>-1.925117889052651</v>
      </c>
      <c r="AC6" s="9">
        <v>5.64</v>
      </c>
      <c r="AD6" s="9">
        <v>5.63</v>
      </c>
      <c r="AE6" s="9">
        <v>5.64</v>
      </c>
      <c r="AF6" s="9">
        <f t="shared" ref="AF6:AF17" si="17">STDEV(AC6:AE6)</f>
        <v>5.7735026918961348E-3</v>
      </c>
      <c r="AG6" s="9">
        <f t="shared" ref="AG6:AG17" si="18">AF6/SQRT(3)</f>
        <v>3.3333333333332624E-3</v>
      </c>
      <c r="AH6" s="10">
        <f t="shared" ref="AH6:AH17" si="19">AVERAGE(AC6:AE6)</f>
        <v>5.6366666666666667</v>
      </c>
      <c r="AI6" s="9">
        <v>9.4E-2</v>
      </c>
      <c r="AJ6" s="9">
        <f t="shared" ref="AJ6:AJ17" si="20">LN(AI6)</f>
        <v>-2.364460496712133</v>
      </c>
      <c r="AK6" s="9">
        <v>0.14099999999999999</v>
      </c>
      <c r="AL6" s="9">
        <f t="shared" ref="AL6:AL17" si="21">LN(AK6)</f>
        <v>-1.9589953886039688</v>
      </c>
      <c r="AM6" s="9">
        <v>0.157</v>
      </c>
      <c r="AN6" s="9">
        <f t="shared" ref="AN6:AN17" si="22">LN(AM6)</f>
        <v>-1.8515094736338289</v>
      </c>
      <c r="AO6" s="9">
        <f t="shared" ref="AO6:AO17" si="23">STDEV(AI6,AK6,AM6)</f>
        <v>3.2746501085357621E-2</v>
      </c>
      <c r="AP6" s="9">
        <f t="shared" ref="AP6:AP17" si="24">AO6/SQRT(3)</f>
        <v>1.8906201216649595E-2</v>
      </c>
      <c r="AQ6" s="10">
        <f t="shared" ref="AQ6:AQ17" si="25">AVERAGE(AI6,AK6,AM6)</f>
        <v>0.13066666666666668</v>
      </c>
      <c r="AR6" s="10">
        <f t="shared" ref="AR6:AR17" si="26">AVERAGE(AJ6,AL6,AN6)</f>
        <v>-2.0583217863166436</v>
      </c>
      <c r="AS6" s="9">
        <v>5.32</v>
      </c>
      <c r="AT6" s="9">
        <v>5.3</v>
      </c>
      <c r="AU6" s="9">
        <v>5.32</v>
      </c>
      <c r="AV6" s="9">
        <f t="shared" ref="AV6:AV17" si="27">STDEV(AS6:AU6)</f>
        <v>1.1547005383792781E-2</v>
      </c>
      <c r="AW6" s="9">
        <f t="shared" ref="AW6:AW17" si="28">AV6/SQRT(3)</f>
        <v>6.6666666666668206E-3</v>
      </c>
      <c r="AX6" s="11">
        <f t="shared" ref="AX6:AX17" si="29">AVERAGE(AS6:AU6)</f>
        <v>5.3133333333333335</v>
      </c>
      <c r="AY6" s="9">
        <v>0.27800000000000002</v>
      </c>
      <c r="AZ6" s="9">
        <f t="shared" ref="AZ6:AZ17" si="30">LN(AY6)</f>
        <v>-1.2801341652914999</v>
      </c>
      <c r="BA6" s="9">
        <v>0.157</v>
      </c>
      <c r="BB6" s="9">
        <f t="shared" ref="BB6:BB17" si="31">LN(BA6)</f>
        <v>-1.8515094736338289</v>
      </c>
      <c r="BC6" s="9">
        <v>0.16500000000000001</v>
      </c>
      <c r="BD6" s="9">
        <f t="shared" ref="BD6:BD17" si="32">LN(BC6)</f>
        <v>-1.8018098050815563</v>
      </c>
      <c r="BE6" s="9">
        <f t="shared" ref="BE6:BE17" si="33">STDEV(AY6,BA6,BC6)</f>
        <v>6.7668308682868619E-2</v>
      </c>
      <c r="BF6" s="9">
        <f t="shared" ref="BF6:BF17" si="34">BE6/SQRT(3)</f>
        <v>3.9068316233660888E-2</v>
      </c>
      <c r="BG6" s="10">
        <f t="shared" ref="BG6:BG17" si="35">AVERAGE(AY6,BA6,BC6)</f>
        <v>0.20000000000000004</v>
      </c>
      <c r="BH6" s="10">
        <f t="shared" ref="BH6:BH17" si="36">AVERAGE(AZ6,BB6,BD6)</f>
        <v>-1.6444844813356285</v>
      </c>
      <c r="BI6" s="9">
        <v>6.04</v>
      </c>
      <c r="BJ6" s="9">
        <v>6.02</v>
      </c>
      <c r="BK6" s="9">
        <v>6.01</v>
      </c>
      <c r="BL6" s="9">
        <f t="shared" ref="BL6:BL17" si="37">STDEV(BI6:BK6)</f>
        <v>1.5275252316519626E-2</v>
      </c>
      <c r="BM6" s="9">
        <f t="shared" ref="BM6:BM17" si="38">BL6/SQRT(3)</f>
        <v>8.8191710368820606E-3</v>
      </c>
      <c r="BN6" s="10">
        <f t="shared" ref="BN6:BN17" si="39">AVERAGE(BI6:BK6)</f>
        <v>6.0233333333333334</v>
      </c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</row>
    <row r="7" spans="1:111" x14ac:dyDescent="0.2">
      <c r="A7" s="7">
        <v>0.42499999999999999</v>
      </c>
      <c r="B7" s="8">
        <v>1</v>
      </c>
      <c r="C7" s="9">
        <v>0.13200000000000001</v>
      </c>
      <c r="D7" s="9">
        <f t="shared" si="0"/>
        <v>-2.0249533563957662</v>
      </c>
      <c r="E7" s="9">
        <v>0.30299999999999999</v>
      </c>
      <c r="F7" s="9">
        <f t="shared" si="1"/>
        <v>-1.194022473472768</v>
      </c>
      <c r="G7" s="9">
        <v>0.156</v>
      </c>
      <c r="H7" s="9">
        <f t="shared" si="2"/>
        <v>-1.8578992717325999</v>
      </c>
      <c r="I7" s="9">
        <f t="shared" si="3"/>
        <v>9.257969539807312E-2</v>
      </c>
      <c r="J7" s="9">
        <f t="shared" si="4"/>
        <v>5.3450912059571073E-2</v>
      </c>
      <c r="K7" s="10">
        <f t="shared" si="5"/>
        <v>0.19699999999999998</v>
      </c>
      <c r="L7" s="10">
        <f t="shared" si="6"/>
        <v>-1.6922917005337113</v>
      </c>
      <c r="M7" s="9">
        <v>5.86</v>
      </c>
      <c r="N7" s="9">
        <v>5.6</v>
      </c>
      <c r="O7" s="9">
        <v>5.81</v>
      </c>
      <c r="P7" s="9">
        <f t="shared" si="7"/>
        <v>0.13796134724383277</v>
      </c>
      <c r="Q7" s="9">
        <f t="shared" si="8"/>
        <v>7.9652020968990295E-2</v>
      </c>
      <c r="R7" s="10">
        <f t="shared" si="9"/>
        <v>5.7566666666666668</v>
      </c>
      <c r="S7" s="9">
        <v>0.19900000000000001</v>
      </c>
      <c r="T7" s="9">
        <f t="shared" si="10"/>
        <v>-1.6144504542576446</v>
      </c>
      <c r="U7" s="9">
        <v>0.182</v>
      </c>
      <c r="V7" s="9">
        <f t="shared" si="11"/>
        <v>-1.7037485919053417</v>
      </c>
      <c r="W7" s="9">
        <v>0.16</v>
      </c>
      <c r="X7" s="9">
        <f t="shared" si="12"/>
        <v>-1.8325814637483102</v>
      </c>
      <c r="Y7" s="9">
        <f t="shared" si="13"/>
        <v>1.9553345834749956E-2</v>
      </c>
      <c r="Z7" s="9">
        <f t="shared" si="14"/>
        <v>1.1289129481250736E-2</v>
      </c>
      <c r="AA7" s="10">
        <f t="shared" si="15"/>
        <v>0.18033333333333335</v>
      </c>
      <c r="AB7" s="10">
        <f t="shared" si="16"/>
        <v>-1.7169268366370989</v>
      </c>
      <c r="AC7" s="9">
        <v>5.59</v>
      </c>
      <c r="AD7" s="9">
        <v>5.56</v>
      </c>
      <c r="AE7" s="9">
        <v>5.0599999999999996</v>
      </c>
      <c r="AF7" s="9">
        <f t="shared" si="17"/>
        <v>0.29771350881902114</v>
      </c>
      <c r="AG7" s="9">
        <f t="shared" si="18"/>
        <v>0.1718849744580499</v>
      </c>
      <c r="AH7" s="10">
        <f t="shared" si="19"/>
        <v>5.4033333333333324</v>
      </c>
      <c r="AI7" s="9">
        <v>0.123</v>
      </c>
      <c r="AJ7" s="9">
        <f t="shared" si="20"/>
        <v>-2.0955709236097197</v>
      </c>
      <c r="AK7" s="9">
        <v>0.157</v>
      </c>
      <c r="AL7" s="9">
        <f t="shared" si="21"/>
        <v>-1.8515094736338289</v>
      </c>
      <c r="AM7" s="9">
        <v>0.183</v>
      </c>
      <c r="AN7" s="9">
        <f t="shared" si="22"/>
        <v>-1.6982691261407161</v>
      </c>
      <c r="AO7" s="9">
        <f t="shared" si="23"/>
        <v>3.0088757590391257E-2</v>
      </c>
      <c r="AP7" s="9">
        <f t="shared" si="24"/>
        <v>1.7371752294393788E-2</v>
      </c>
      <c r="AQ7" s="10">
        <f t="shared" si="25"/>
        <v>0.15433333333333335</v>
      </c>
      <c r="AR7" s="10">
        <f t="shared" si="26"/>
        <v>-1.8817831744614217</v>
      </c>
      <c r="AS7" s="9">
        <v>5.26</v>
      </c>
      <c r="AT7" s="9">
        <v>5.25</v>
      </c>
      <c r="AU7" s="9">
        <v>5.25</v>
      </c>
      <c r="AV7" s="9">
        <f t="shared" si="27"/>
        <v>5.7735026918961348E-3</v>
      </c>
      <c r="AW7" s="9">
        <f t="shared" si="28"/>
        <v>3.3333333333332624E-3</v>
      </c>
      <c r="AX7" s="11">
        <f t="shared" si="29"/>
        <v>5.253333333333333</v>
      </c>
      <c r="AY7" s="12">
        <v>0.17299999999999999</v>
      </c>
      <c r="AZ7" s="9">
        <f t="shared" si="30"/>
        <v>-1.7544636844843582</v>
      </c>
      <c r="BA7" s="9">
        <v>0.16300000000000001</v>
      </c>
      <c r="BB7" s="9">
        <f t="shared" si="31"/>
        <v>-1.8140050781753747</v>
      </c>
      <c r="BC7" s="9">
        <v>0.17499999999999999</v>
      </c>
      <c r="BD7" s="9">
        <f t="shared" si="32"/>
        <v>-1.742969305058623</v>
      </c>
      <c r="BE7" s="9">
        <f t="shared" si="33"/>
        <v>6.4291005073286263E-3</v>
      </c>
      <c r="BF7" s="9">
        <f t="shared" si="34"/>
        <v>3.7118429085533423E-3</v>
      </c>
      <c r="BG7" s="10">
        <f t="shared" si="35"/>
        <v>0.17033333333333331</v>
      </c>
      <c r="BH7" s="10">
        <f t="shared" si="36"/>
        <v>-1.7704793559061187</v>
      </c>
      <c r="BI7" s="9">
        <v>5.89</v>
      </c>
      <c r="BJ7" s="9">
        <v>5.91</v>
      </c>
      <c r="BK7" s="9">
        <v>5.92</v>
      </c>
      <c r="BL7" s="9">
        <f t="shared" si="37"/>
        <v>1.5275252316519626E-2</v>
      </c>
      <c r="BM7" s="9">
        <f t="shared" si="38"/>
        <v>8.8191710368820606E-3</v>
      </c>
      <c r="BN7" s="10">
        <f t="shared" si="39"/>
        <v>5.9066666666666663</v>
      </c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</row>
    <row r="8" spans="1:111" x14ac:dyDescent="0.2">
      <c r="A8" s="7">
        <v>0.46666666666666662</v>
      </c>
      <c r="B8" s="8">
        <v>2</v>
      </c>
      <c r="C8" s="9">
        <v>0.27200000000000002</v>
      </c>
      <c r="D8" s="9">
        <f t="shared" si="0"/>
        <v>-1.3019532126861397</v>
      </c>
      <c r="E8" s="9">
        <v>0.53400000000000003</v>
      </c>
      <c r="F8" s="9">
        <f t="shared" si="1"/>
        <v>-0.62735944002194211</v>
      </c>
      <c r="G8" s="9">
        <v>0.34</v>
      </c>
      <c r="H8" s="9">
        <f t="shared" si="2"/>
        <v>-1.0788096613719298</v>
      </c>
      <c r="I8" s="9">
        <f t="shared" si="3"/>
        <v>0.13595587519485861</v>
      </c>
      <c r="J8" s="9">
        <f t="shared" si="4"/>
        <v>7.8494161141662785E-2</v>
      </c>
      <c r="K8" s="10">
        <f t="shared" si="5"/>
        <v>0.38200000000000006</v>
      </c>
      <c r="L8" s="10">
        <f t="shared" si="6"/>
        <v>-1.0027074380266705</v>
      </c>
      <c r="M8" s="9">
        <v>5.68</v>
      </c>
      <c r="N8" s="9">
        <v>5.31</v>
      </c>
      <c r="O8" s="9">
        <v>5.62</v>
      </c>
      <c r="P8" s="9">
        <f t="shared" si="7"/>
        <v>0.1985782801147532</v>
      </c>
      <c r="Q8" s="9">
        <f t="shared" si="8"/>
        <v>0.11464922347946568</v>
      </c>
      <c r="R8" s="10">
        <f t="shared" si="9"/>
        <v>5.5366666666666662</v>
      </c>
      <c r="S8" s="9">
        <v>0.32</v>
      </c>
      <c r="T8" s="9">
        <f t="shared" si="10"/>
        <v>-1.1394342831883648</v>
      </c>
      <c r="U8" s="9">
        <v>0.30599999999999999</v>
      </c>
      <c r="V8" s="9">
        <f t="shared" si="11"/>
        <v>-1.1841701770297564</v>
      </c>
      <c r="W8" s="9">
        <v>0.3</v>
      </c>
      <c r="X8" s="9">
        <f t="shared" si="12"/>
        <v>-1.2039728043259361</v>
      </c>
      <c r="Y8" s="9">
        <f t="shared" si="13"/>
        <v>1.0263202878893776E-2</v>
      </c>
      <c r="Z8" s="9">
        <f t="shared" si="14"/>
        <v>5.925462944877064E-3</v>
      </c>
      <c r="AA8" s="10">
        <f t="shared" si="15"/>
        <v>0.30866666666666664</v>
      </c>
      <c r="AB8" s="10">
        <f t="shared" si="16"/>
        <v>-1.1758590881813522</v>
      </c>
      <c r="AC8" s="9">
        <v>5.42</v>
      </c>
      <c r="AD8" s="9">
        <v>5.41</v>
      </c>
      <c r="AE8" s="9">
        <v>5.41</v>
      </c>
      <c r="AF8" s="9">
        <f t="shared" si="17"/>
        <v>5.7735026918961348E-3</v>
      </c>
      <c r="AG8" s="9">
        <f t="shared" si="18"/>
        <v>3.3333333333332624E-3</v>
      </c>
      <c r="AH8" s="10">
        <f t="shared" si="19"/>
        <v>5.413333333333334</v>
      </c>
      <c r="AI8" s="9">
        <v>0.21199999999999999</v>
      </c>
      <c r="AJ8" s="9">
        <f t="shared" si="20"/>
        <v>-1.5511690043101247</v>
      </c>
      <c r="AK8" s="9">
        <v>0.26100000000000001</v>
      </c>
      <c r="AL8" s="9">
        <f t="shared" si="21"/>
        <v>-1.3432348716594436</v>
      </c>
      <c r="AM8" s="9">
        <v>0.27400000000000002</v>
      </c>
      <c r="AN8" s="9">
        <f t="shared" si="22"/>
        <v>-1.2946271725940668</v>
      </c>
      <c r="AO8" s="9">
        <f t="shared" si="23"/>
        <v>3.2695565448543636E-2</v>
      </c>
      <c r="AP8" s="9">
        <f t="shared" si="24"/>
        <v>1.8876793513023696E-2</v>
      </c>
      <c r="AQ8" s="10">
        <f t="shared" si="25"/>
        <v>0.249</v>
      </c>
      <c r="AR8" s="10">
        <f t="shared" si="26"/>
        <v>-1.396343682854545</v>
      </c>
      <c r="AS8" s="9">
        <v>5.16</v>
      </c>
      <c r="AT8" s="9">
        <v>5.15</v>
      </c>
      <c r="AU8" s="9">
        <v>5.14</v>
      </c>
      <c r="AV8" s="9">
        <f t="shared" si="27"/>
        <v>1.0000000000000231E-2</v>
      </c>
      <c r="AW8" s="9">
        <f t="shared" si="28"/>
        <v>5.7735026918963915E-3</v>
      </c>
      <c r="AX8" s="11">
        <f t="shared" si="29"/>
        <v>5.1499999999999995</v>
      </c>
      <c r="AY8" s="9">
        <v>0.33800000000000002</v>
      </c>
      <c r="AZ8" s="9">
        <f t="shared" si="30"/>
        <v>-1.0847093834991182</v>
      </c>
      <c r="BA8" s="9">
        <v>0.35699999999999998</v>
      </c>
      <c r="BB8" s="9">
        <f t="shared" si="31"/>
        <v>-1.0300194972024981</v>
      </c>
      <c r="BC8" s="9">
        <v>0.35099999999999998</v>
      </c>
      <c r="BD8" s="9">
        <f t="shared" si="32"/>
        <v>-1.0469690555162714</v>
      </c>
      <c r="BE8" s="9">
        <f t="shared" si="33"/>
        <v>9.7125348562222893E-3</v>
      </c>
      <c r="BF8" s="9">
        <f t="shared" si="34"/>
        <v>5.6075346137535618E-3</v>
      </c>
      <c r="BG8" s="10">
        <f t="shared" si="35"/>
        <v>0.34866666666666668</v>
      </c>
      <c r="BH8" s="10">
        <f t="shared" si="36"/>
        <v>-1.0538993120726292</v>
      </c>
      <c r="BI8" s="9">
        <v>5.71</v>
      </c>
      <c r="BJ8" s="9">
        <v>5.7</v>
      </c>
      <c r="BK8" s="9">
        <v>5.7</v>
      </c>
      <c r="BL8" s="9">
        <f t="shared" si="37"/>
        <v>5.7735026918961348E-3</v>
      </c>
      <c r="BM8" s="9">
        <f t="shared" si="38"/>
        <v>3.3333333333332624E-3</v>
      </c>
      <c r="BN8" s="10">
        <f t="shared" si="39"/>
        <v>5.7033333333333331</v>
      </c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</row>
    <row r="9" spans="1:111" x14ac:dyDescent="0.2">
      <c r="A9" s="7">
        <v>0.50763888888888886</v>
      </c>
      <c r="B9" s="8">
        <v>3</v>
      </c>
      <c r="C9" s="9">
        <v>0.58599999999999997</v>
      </c>
      <c r="D9" s="9">
        <f t="shared" si="0"/>
        <v>-0.53443548940512453</v>
      </c>
      <c r="E9" s="9">
        <v>1.113</v>
      </c>
      <c r="F9" s="9">
        <f t="shared" si="1"/>
        <v>0.10705907229340778</v>
      </c>
      <c r="G9" s="9">
        <v>0.65600000000000003</v>
      </c>
      <c r="H9" s="9">
        <f t="shared" si="2"/>
        <v>-0.42159449003804794</v>
      </c>
      <c r="I9" s="9">
        <f t="shared" si="3"/>
        <v>0.28620447236198132</v>
      </c>
      <c r="J9" s="9">
        <f t="shared" si="4"/>
        <v>0.16524022916146472</v>
      </c>
      <c r="K9" s="10">
        <f t="shared" si="5"/>
        <v>0.78500000000000003</v>
      </c>
      <c r="L9" s="10">
        <f t="shared" si="6"/>
        <v>-0.2829903023832549</v>
      </c>
      <c r="M9" s="9">
        <v>5.3</v>
      </c>
      <c r="N9" s="9">
        <v>4.8899999999999997</v>
      </c>
      <c r="O9" s="9">
        <v>5.21</v>
      </c>
      <c r="P9" s="9">
        <f t="shared" si="7"/>
        <v>0.2154839514519199</v>
      </c>
      <c r="Q9" s="9">
        <f t="shared" si="8"/>
        <v>0.12440971737681021</v>
      </c>
      <c r="R9" s="10">
        <f t="shared" si="9"/>
        <v>5.1333333333333329</v>
      </c>
      <c r="S9" s="9">
        <v>0.65100000000000002</v>
      </c>
      <c r="T9" s="9">
        <f t="shared" si="10"/>
        <v>-0.42924563677356775</v>
      </c>
      <c r="U9" s="9">
        <v>0.61599999999999999</v>
      </c>
      <c r="V9" s="9">
        <f t="shared" si="11"/>
        <v>-0.48450831544861728</v>
      </c>
      <c r="W9" s="9">
        <v>0.61599999999999999</v>
      </c>
      <c r="X9" s="9">
        <f t="shared" si="12"/>
        <v>-0.48450831544861728</v>
      </c>
      <c r="Y9" s="9">
        <f t="shared" si="13"/>
        <v>2.0207259421636918E-2</v>
      </c>
      <c r="Z9" s="9">
        <f t="shared" si="14"/>
        <v>1.1666666666666678E-2</v>
      </c>
      <c r="AA9" s="10">
        <f t="shared" si="15"/>
        <v>0.62766666666666671</v>
      </c>
      <c r="AB9" s="10">
        <f t="shared" si="16"/>
        <v>-0.46608742255693408</v>
      </c>
      <c r="AC9" s="9">
        <v>5.09</v>
      </c>
      <c r="AD9" s="9">
        <v>5.0999999999999996</v>
      </c>
      <c r="AE9" s="9">
        <v>5.08</v>
      </c>
      <c r="AF9" s="9">
        <f t="shared" si="17"/>
        <v>9.9999999999997868E-3</v>
      </c>
      <c r="AG9" s="9">
        <f t="shared" si="18"/>
        <v>5.7735026918961348E-3</v>
      </c>
      <c r="AH9" s="10">
        <f t="shared" si="19"/>
        <v>5.09</v>
      </c>
      <c r="AI9" s="9">
        <v>0.437</v>
      </c>
      <c r="AJ9" s="9">
        <f t="shared" si="20"/>
        <v>-0.82782208388654688</v>
      </c>
      <c r="AK9" s="9">
        <v>0.45600000000000002</v>
      </c>
      <c r="AL9" s="9">
        <f t="shared" si="21"/>
        <v>-0.78526246946775091</v>
      </c>
      <c r="AM9" s="9">
        <v>0.48099999999999998</v>
      </c>
      <c r="AN9" s="9">
        <f t="shared" si="22"/>
        <v>-0.73188800887637595</v>
      </c>
      <c r="AO9" s="9">
        <f t="shared" si="23"/>
        <v>2.2068076490713903E-2</v>
      </c>
      <c r="AP9" s="9">
        <f t="shared" si="24"/>
        <v>1.2741009902410925E-2</v>
      </c>
      <c r="AQ9" s="10">
        <f t="shared" si="25"/>
        <v>0.45800000000000002</v>
      </c>
      <c r="AR9" s="10">
        <f t="shared" si="26"/>
        <v>-0.78165752074355799</v>
      </c>
      <c r="AS9" s="9">
        <v>4.9400000000000004</v>
      </c>
      <c r="AT9" s="9">
        <v>4.9400000000000004</v>
      </c>
      <c r="AU9" s="9">
        <v>4.95</v>
      </c>
      <c r="AV9" s="9">
        <f t="shared" si="27"/>
        <v>5.7735026918961348E-3</v>
      </c>
      <c r="AW9" s="9">
        <f t="shared" si="28"/>
        <v>3.3333333333332624E-3</v>
      </c>
      <c r="AX9" s="11">
        <f t="shared" si="29"/>
        <v>4.9433333333333342</v>
      </c>
      <c r="AY9" s="9">
        <v>0.67800000000000005</v>
      </c>
      <c r="AZ9" s="9">
        <f t="shared" si="30"/>
        <v>-0.38860799104174143</v>
      </c>
      <c r="BA9" s="9">
        <v>0.68600000000000005</v>
      </c>
      <c r="BB9" s="9">
        <f t="shared" si="31"/>
        <v>-0.37687765125625172</v>
      </c>
      <c r="BC9" s="9">
        <v>0.69</v>
      </c>
      <c r="BD9" s="9">
        <f t="shared" si="32"/>
        <v>-0.37106368139083207</v>
      </c>
      <c r="BE9" s="9">
        <f t="shared" si="33"/>
        <v>6.1101009266077439E-3</v>
      </c>
      <c r="BF9" s="9">
        <f t="shared" si="34"/>
        <v>3.5276684147527628E-3</v>
      </c>
      <c r="BG9" s="10">
        <f t="shared" si="35"/>
        <v>0.68466666666666676</v>
      </c>
      <c r="BH9" s="10">
        <f t="shared" si="36"/>
        <v>-0.37884977456294178</v>
      </c>
      <c r="BI9" s="9">
        <v>5.28</v>
      </c>
      <c r="BJ9" s="9">
        <v>5.28</v>
      </c>
      <c r="BK9" s="9">
        <v>5.26</v>
      </c>
      <c r="BL9" s="9">
        <f t="shared" si="37"/>
        <v>1.1547005383792781E-2</v>
      </c>
      <c r="BM9" s="9">
        <f t="shared" si="38"/>
        <v>6.6666666666668206E-3</v>
      </c>
      <c r="BN9" s="10">
        <f t="shared" si="39"/>
        <v>5.2733333333333334</v>
      </c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</row>
    <row r="10" spans="1:111" x14ac:dyDescent="0.2">
      <c r="A10" s="7">
        <v>0.5541666666666667</v>
      </c>
      <c r="B10" s="8">
        <v>4</v>
      </c>
      <c r="C10" s="9">
        <v>1.17</v>
      </c>
      <c r="D10" s="9">
        <f t="shared" si="0"/>
        <v>0.15700374880966469</v>
      </c>
      <c r="E10" s="9">
        <v>2.0499999999999998</v>
      </c>
      <c r="F10" s="9">
        <f t="shared" si="1"/>
        <v>0.71783979315031676</v>
      </c>
      <c r="G10" s="9">
        <v>1.35</v>
      </c>
      <c r="H10" s="9">
        <f t="shared" si="2"/>
        <v>0.30010459245033816</v>
      </c>
      <c r="I10" s="9">
        <f t="shared" si="3"/>
        <v>0.46490142324296346</v>
      </c>
      <c r="J10" s="9">
        <f t="shared" si="4"/>
        <v>0.26841096185596514</v>
      </c>
      <c r="K10" s="10">
        <f t="shared" si="5"/>
        <v>1.5233333333333334</v>
      </c>
      <c r="L10" s="10">
        <f t="shared" si="6"/>
        <v>0.3916493781367732</v>
      </c>
      <c r="M10" s="9">
        <v>4.8099999999999996</v>
      </c>
      <c r="N10" s="9">
        <v>4.4800000000000004</v>
      </c>
      <c r="O10" s="9">
        <v>4.7</v>
      </c>
      <c r="P10" s="9">
        <f t="shared" si="7"/>
        <v>0.16802777548171374</v>
      </c>
      <c r="Q10" s="9">
        <f t="shared" si="8"/>
        <v>9.7010881405701438E-2</v>
      </c>
      <c r="R10" s="10">
        <f t="shared" si="9"/>
        <v>4.6633333333333331</v>
      </c>
      <c r="S10" s="9">
        <v>1.2</v>
      </c>
      <c r="T10" s="9">
        <f t="shared" si="10"/>
        <v>0.18232155679395459</v>
      </c>
      <c r="U10" s="9">
        <v>1.19</v>
      </c>
      <c r="V10" s="9">
        <f t="shared" si="11"/>
        <v>0.17395330712343798</v>
      </c>
      <c r="W10" s="9">
        <v>1.19</v>
      </c>
      <c r="X10" s="9">
        <f t="shared" si="12"/>
        <v>0.17395330712343798</v>
      </c>
      <c r="Y10" s="9">
        <f t="shared" si="13"/>
        <v>5.7735026918962632E-3</v>
      </c>
      <c r="Z10" s="9">
        <f t="shared" si="14"/>
        <v>3.3333333333333366E-3</v>
      </c>
      <c r="AA10" s="10">
        <f t="shared" si="15"/>
        <v>1.1933333333333331</v>
      </c>
      <c r="AB10" s="10">
        <f t="shared" si="16"/>
        <v>0.17674272368027685</v>
      </c>
      <c r="AC10" s="9">
        <v>4.6900000000000004</v>
      </c>
      <c r="AD10" s="9">
        <v>4.67</v>
      </c>
      <c r="AE10" s="9">
        <v>4.6900000000000004</v>
      </c>
      <c r="AF10" s="9">
        <f t="shared" si="17"/>
        <v>1.1547005383792781E-2</v>
      </c>
      <c r="AG10" s="9">
        <f t="shared" si="18"/>
        <v>6.6666666666668206E-3</v>
      </c>
      <c r="AH10" s="10">
        <f t="shared" si="19"/>
        <v>4.6833333333333336</v>
      </c>
      <c r="AI10" s="9">
        <v>0.91</v>
      </c>
      <c r="AJ10" s="9">
        <f t="shared" si="20"/>
        <v>-9.431067947124129E-2</v>
      </c>
      <c r="AK10" s="9">
        <v>0.88</v>
      </c>
      <c r="AL10" s="9">
        <f t="shared" si="21"/>
        <v>-0.12783337150988489</v>
      </c>
      <c r="AM10" s="9">
        <v>1.1200000000000001</v>
      </c>
      <c r="AN10" s="9">
        <f t="shared" si="22"/>
        <v>0.11332868530700327</v>
      </c>
      <c r="AO10" s="9">
        <f t="shared" si="23"/>
        <v>0.13076696830621981</v>
      </c>
      <c r="AP10" s="9">
        <f t="shared" si="24"/>
        <v>7.5498344352707275E-2</v>
      </c>
      <c r="AQ10" s="10">
        <f t="shared" si="25"/>
        <v>0.97000000000000008</v>
      </c>
      <c r="AR10" s="10">
        <f t="shared" si="26"/>
        <v>-3.6271788558040967E-2</v>
      </c>
      <c r="AS10" s="9">
        <v>4.63</v>
      </c>
      <c r="AT10" s="9">
        <v>4.6399999999999997</v>
      </c>
      <c r="AU10" s="9">
        <v>4.63</v>
      </c>
      <c r="AV10" s="9">
        <f t="shared" si="27"/>
        <v>5.7735026918961348E-3</v>
      </c>
      <c r="AW10" s="9">
        <f t="shared" si="28"/>
        <v>3.3333333333332624E-3</v>
      </c>
      <c r="AX10" s="11">
        <f t="shared" si="29"/>
        <v>4.6333333333333329</v>
      </c>
      <c r="AY10" s="9">
        <v>1.34</v>
      </c>
      <c r="AZ10" s="9">
        <f t="shared" si="30"/>
        <v>0.29266961396282004</v>
      </c>
      <c r="BA10" s="9">
        <v>1.34</v>
      </c>
      <c r="BB10" s="9">
        <f t="shared" si="31"/>
        <v>0.29266961396282004</v>
      </c>
      <c r="BC10" s="9">
        <v>1.36</v>
      </c>
      <c r="BD10" s="9">
        <f t="shared" si="32"/>
        <v>0.30748469974796072</v>
      </c>
      <c r="BE10" s="9">
        <f t="shared" si="33"/>
        <v>1.1547005383792525E-2</v>
      </c>
      <c r="BF10" s="9">
        <f t="shared" si="34"/>
        <v>6.6666666666666723E-3</v>
      </c>
      <c r="BG10" s="10">
        <f t="shared" si="35"/>
        <v>1.3466666666666667</v>
      </c>
      <c r="BH10" s="10">
        <f t="shared" si="36"/>
        <v>0.29760797589120025</v>
      </c>
      <c r="BI10" s="9">
        <v>4.8099999999999996</v>
      </c>
      <c r="BJ10" s="9">
        <v>4.78</v>
      </c>
      <c r="BK10" s="9">
        <v>4.76</v>
      </c>
      <c r="BL10" s="9">
        <f t="shared" si="37"/>
        <v>2.5166114784235707E-2</v>
      </c>
      <c r="BM10" s="9">
        <f t="shared" si="38"/>
        <v>1.4529663145135508E-2</v>
      </c>
      <c r="BN10" s="10">
        <f t="shared" si="39"/>
        <v>4.7833333333333332</v>
      </c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11" x14ac:dyDescent="0.2">
      <c r="A11" s="7">
        <v>0.59236111111111112</v>
      </c>
      <c r="B11" s="8">
        <v>5</v>
      </c>
      <c r="C11" s="9">
        <v>2.39</v>
      </c>
      <c r="D11" s="9">
        <f t="shared" si="0"/>
        <v>0.87129336594341933</v>
      </c>
      <c r="E11" s="9">
        <v>3.03</v>
      </c>
      <c r="F11" s="9">
        <f t="shared" si="1"/>
        <v>1.1085626195212777</v>
      </c>
      <c r="G11" s="9">
        <v>2.52</v>
      </c>
      <c r="H11" s="9">
        <f t="shared" si="2"/>
        <v>0.9242589015233319</v>
      </c>
      <c r="I11" s="9">
        <f t="shared" si="3"/>
        <v>0.3382799629498266</v>
      </c>
      <c r="J11" s="9">
        <f t="shared" si="4"/>
        <v>0.19530602767053903</v>
      </c>
      <c r="K11" s="10">
        <f t="shared" si="5"/>
        <v>2.6466666666666665</v>
      </c>
      <c r="L11" s="10">
        <f t="shared" si="6"/>
        <v>0.96803829566267641</v>
      </c>
      <c r="M11" s="9">
        <v>4.4400000000000004</v>
      </c>
      <c r="N11" s="9">
        <v>4.26</v>
      </c>
      <c r="O11" s="9">
        <v>4.4000000000000004</v>
      </c>
      <c r="P11" s="9">
        <f t="shared" si="7"/>
        <v>9.4516312525052507E-2</v>
      </c>
      <c r="Q11" s="9">
        <f t="shared" si="8"/>
        <v>5.4569018479149863E-2</v>
      </c>
      <c r="R11" s="10">
        <f t="shared" si="9"/>
        <v>4.3666666666666663</v>
      </c>
      <c r="S11" s="9">
        <v>2.17</v>
      </c>
      <c r="T11" s="9">
        <f t="shared" si="10"/>
        <v>0.77472716755236815</v>
      </c>
      <c r="U11" s="9">
        <v>2.12</v>
      </c>
      <c r="V11" s="9">
        <f t="shared" si="11"/>
        <v>0.75141608868392118</v>
      </c>
      <c r="W11" s="9">
        <v>2.2200000000000002</v>
      </c>
      <c r="X11" s="9">
        <f t="shared" si="12"/>
        <v>0.79750719588418817</v>
      </c>
      <c r="Y11" s="9">
        <f t="shared" si="13"/>
        <v>5.0000000000000044E-2</v>
      </c>
      <c r="Z11" s="9">
        <f t="shared" si="14"/>
        <v>2.8867513459481315E-2</v>
      </c>
      <c r="AA11" s="10">
        <f t="shared" si="15"/>
        <v>2.17</v>
      </c>
      <c r="AB11" s="10">
        <f t="shared" si="16"/>
        <v>0.77455015070682587</v>
      </c>
      <c r="AC11" s="9">
        <v>4.3899999999999997</v>
      </c>
      <c r="AD11" s="9">
        <v>4.4000000000000004</v>
      </c>
      <c r="AE11" s="9">
        <v>4.3899999999999997</v>
      </c>
      <c r="AF11" s="9">
        <f t="shared" si="17"/>
        <v>5.7735026918966474E-3</v>
      </c>
      <c r="AG11" s="9">
        <f t="shared" si="18"/>
        <v>3.3333333333335586E-3</v>
      </c>
      <c r="AH11" s="10">
        <f t="shared" si="19"/>
        <v>4.3933333333333335</v>
      </c>
      <c r="AI11" s="9">
        <v>1.48</v>
      </c>
      <c r="AJ11" s="9">
        <f t="shared" si="20"/>
        <v>0.39204208777602367</v>
      </c>
      <c r="AK11" s="9">
        <v>1.44</v>
      </c>
      <c r="AL11" s="9">
        <f t="shared" si="21"/>
        <v>0.36464311358790924</v>
      </c>
      <c r="AM11" s="9">
        <v>1.41</v>
      </c>
      <c r="AN11" s="9">
        <f t="shared" si="22"/>
        <v>0.34358970439007686</v>
      </c>
      <c r="AO11" s="9">
        <f t="shared" si="23"/>
        <v>3.5118845842842493E-2</v>
      </c>
      <c r="AP11" s="9">
        <f t="shared" si="24"/>
        <v>2.0275875100994083E-2</v>
      </c>
      <c r="AQ11" s="10">
        <f t="shared" si="25"/>
        <v>1.4433333333333334</v>
      </c>
      <c r="AR11" s="10">
        <f t="shared" si="26"/>
        <v>0.36675830191800324</v>
      </c>
      <c r="AS11" s="9">
        <v>4.4000000000000004</v>
      </c>
      <c r="AT11" s="9">
        <v>4.38</v>
      </c>
      <c r="AU11" s="9">
        <v>4.3899999999999997</v>
      </c>
      <c r="AV11" s="9">
        <f t="shared" si="27"/>
        <v>1.0000000000000231E-2</v>
      </c>
      <c r="AW11" s="9">
        <f t="shared" si="28"/>
        <v>5.7735026918963915E-3</v>
      </c>
      <c r="AX11" s="11">
        <f t="shared" si="29"/>
        <v>4.3900000000000006</v>
      </c>
      <c r="AY11" s="9">
        <v>2.46</v>
      </c>
      <c r="AZ11" s="9">
        <f t="shared" si="30"/>
        <v>0.90016134994427144</v>
      </c>
      <c r="BA11" s="9">
        <v>2.4900000000000002</v>
      </c>
      <c r="BB11" s="9">
        <f t="shared" si="31"/>
        <v>0.91228271047661635</v>
      </c>
      <c r="BC11" s="9">
        <v>2.54</v>
      </c>
      <c r="BD11" s="9">
        <f t="shared" si="32"/>
        <v>0.93216408103044524</v>
      </c>
      <c r="BE11" s="9">
        <f t="shared" si="33"/>
        <v>4.0414518843273822E-2</v>
      </c>
      <c r="BF11" s="9">
        <f t="shared" si="34"/>
        <v>2.3333333333333345E-2</v>
      </c>
      <c r="BG11" s="10">
        <f t="shared" si="35"/>
        <v>2.4966666666666666</v>
      </c>
      <c r="BH11" s="10">
        <f t="shared" si="36"/>
        <v>0.91486938048377764</v>
      </c>
      <c r="BI11" s="9">
        <v>4.4400000000000004</v>
      </c>
      <c r="BJ11" s="9">
        <v>4.43</v>
      </c>
      <c r="BK11" s="9">
        <v>4.4400000000000004</v>
      </c>
      <c r="BL11" s="9">
        <f t="shared" si="37"/>
        <v>5.7735026918966474E-3</v>
      </c>
      <c r="BM11" s="9">
        <f t="shared" si="38"/>
        <v>3.3333333333335586E-3</v>
      </c>
      <c r="BN11" s="10">
        <f t="shared" si="39"/>
        <v>4.4366666666666674</v>
      </c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</row>
    <row r="12" spans="1:111" x14ac:dyDescent="0.2">
      <c r="A12" s="7">
        <v>0.63541666666666663</v>
      </c>
      <c r="B12" s="8">
        <v>6</v>
      </c>
      <c r="C12" s="9">
        <v>3.07</v>
      </c>
      <c r="D12" s="9">
        <f t="shared" si="0"/>
        <v>1.1216775615991057</v>
      </c>
      <c r="E12" s="9">
        <v>3.29</v>
      </c>
      <c r="F12" s="9">
        <f t="shared" si="1"/>
        <v>1.1908875647772805</v>
      </c>
      <c r="G12" s="9">
        <v>3.34</v>
      </c>
      <c r="H12" s="9">
        <f t="shared" si="2"/>
        <v>1.205970806988609</v>
      </c>
      <c r="I12" s="9">
        <f t="shared" si="3"/>
        <v>0.14364307617610167</v>
      </c>
      <c r="J12" s="9">
        <f t="shared" si="4"/>
        <v>8.2932368697498218E-2</v>
      </c>
      <c r="K12" s="10">
        <f t="shared" si="5"/>
        <v>3.2333333333333329</v>
      </c>
      <c r="L12" s="10">
        <f t="shared" si="6"/>
        <v>1.172845311121665</v>
      </c>
      <c r="M12" s="9">
        <v>4.25</v>
      </c>
      <c r="N12" s="9">
        <v>4.1399999999999997</v>
      </c>
      <c r="O12" s="9">
        <v>4.22</v>
      </c>
      <c r="P12" s="9">
        <f t="shared" si="7"/>
        <v>5.6862407030773408E-2</v>
      </c>
      <c r="Q12" s="9">
        <f t="shared" si="8"/>
        <v>3.2829526005987097E-2</v>
      </c>
      <c r="R12" s="10">
        <f t="shared" si="9"/>
        <v>4.2033333333333331</v>
      </c>
      <c r="S12" s="9">
        <v>3.4</v>
      </c>
      <c r="T12" s="9">
        <f t="shared" si="10"/>
        <v>1.2237754316221157</v>
      </c>
      <c r="U12" s="9">
        <v>3.24</v>
      </c>
      <c r="V12" s="9">
        <f t="shared" si="11"/>
        <v>1.1755733298042381</v>
      </c>
      <c r="W12" s="9">
        <v>3.13</v>
      </c>
      <c r="X12" s="9">
        <f t="shared" si="12"/>
        <v>1.1410330045520618</v>
      </c>
      <c r="Y12" s="9">
        <f t="shared" si="13"/>
        <v>0.13576941236277532</v>
      </c>
      <c r="Z12" s="9">
        <f t="shared" si="14"/>
        <v>7.8386506775365641E-2</v>
      </c>
      <c r="AA12" s="10">
        <f t="shared" si="15"/>
        <v>3.2566666666666664</v>
      </c>
      <c r="AB12" s="10">
        <f t="shared" si="16"/>
        <v>1.1801272553261386</v>
      </c>
      <c r="AC12" s="9">
        <v>4.07</v>
      </c>
      <c r="AD12" s="9">
        <v>4.09</v>
      </c>
      <c r="AE12" s="9">
        <v>4.07</v>
      </c>
      <c r="AF12" s="9">
        <f t="shared" si="17"/>
        <v>1.154700538379227E-2</v>
      </c>
      <c r="AG12" s="9">
        <f t="shared" si="18"/>
        <v>6.6666666666665248E-3</v>
      </c>
      <c r="AH12" s="10">
        <f t="shared" si="19"/>
        <v>4.0766666666666671</v>
      </c>
      <c r="AI12" s="9">
        <v>2.57</v>
      </c>
      <c r="AJ12" s="9">
        <f t="shared" si="20"/>
        <v>0.94390589890712839</v>
      </c>
      <c r="AK12" s="9">
        <v>2.5099999999999998</v>
      </c>
      <c r="AL12" s="9">
        <f t="shared" si="21"/>
        <v>0.92028275314369246</v>
      </c>
      <c r="AM12" s="9">
        <v>2.4700000000000002</v>
      </c>
      <c r="AN12" s="9">
        <f t="shared" si="22"/>
        <v>0.90421815063988586</v>
      </c>
      <c r="AO12" s="9">
        <f t="shared" si="23"/>
        <v>5.0332229568471505E-2</v>
      </c>
      <c r="AP12" s="9">
        <f t="shared" si="24"/>
        <v>2.9059326290271068E-2</v>
      </c>
      <c r="AQ12" s="10">
        <f t="shared" si="25"/>
        <v>2.5166666666666671</v>
      </c>
      <c r="AR12" s="10">
        <f t="shared" si="26"/>
        <v>0.92280226756356887</v>
      </c>
      <c r="AS12" s="9">
        <v>4.0599999999999996</v>
      </c>
      <c r="AT12" s="9">
        <v>4.07</v>
      </c>
      <c r="AU12" s="9">
        <v>4.0599999999999996</v>
      </c>
      <c r="AV12" s="9">
        <f t="shared" si="27"/>
        <v>5.7735026918966474E-3</v>
      </c>
      <c r="AW12" s="9">
        <f t="shared" si="28"/>
        <v>3.3333333333335586E-3</v>
      </c>
      <c r="AX12" s="11">
        <f t="shared" si="29"/>
        <v>4.0633333333333326</v>
      </c>
      <c r="AY12" s="9">
        <v>3.15</v>
      </c>
      <c r="AZ12" s="9">
        <f t="shared" si="30"/>
        <v>1.1474024528375417</v>
      </c>
      <c r="BA12" s="9">
        <v>3.13</v>
      </c>
      <c r="BB12" s="9">
        <f t="shared" si="31"/>
        <v>1.1410330045520618</v>
      </c>
      <c r="BC12" s="9">
        <v>3.02</v>
      </c>
      <c r="BD12" s="9">
        <f t="shared" si="32"/>
        <v>1.1052568313867783</v>
      </c>
      <c r="BE12" s="9">
        <f t="shared" si="33"/>
        <v>6.9999999999999937E-2</v>
      </c>
      <c r="BF12" s="9">
        <f t="shared" si="34"/>
        <v>4.0414518843273767E-2</v>
      </c>
      <c r="BG12" s="10">
        <f t="shared" si="35"/>
        <v>3.0999999999999996</v>
      </c>
      <c r="BH12" s="10">
        <f t="shared" si="36"/>
        <v>1.1312307629254605</v>
      </c>
      <c r="BI12" s="9">
        <v>4.24</v>
      </c>
      <c r="BJ12" s="9">
        <v>4.2300000000000004</v>
      </c>
      <c r="BK12" s="9">
        <v>4.2300000000000004</v>
      </c>
      <c r="BL12" s="9">
        <f t="shared" si="37"/>
        <v>5.7735026918961348E-3</v>
      </c>
      <c r="BM12" s="9">
        <f t="shared" si="38"/>
        <v>3.3333333333332624E-3</v>
      </c>
      <c r="BN12" s="10">
        <f t="shared" si="39"/>
        <v>4.2333333333333334</v>
      </c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</row>
    <row r="13" spans="1:111" x14ac:dyDescent="0.2">
      <c r="A13" s="7">
        <v>0.67499999999999993</v>
      </c>
      <c r="B13" s="8">
        <v>7</v>
      </c>
      <c r="C13" s="9">
        <v>3.54</v>
      </c>
      <c r="D13" s="9">
        <f t="shared" si="0"/>
        <v>1.2641267271456831</v>
      </c>
      <c r="E13" s="9">
        <v>3.69</v>
      </c>
      <c r="F13" s="9">
        <f t="shared" si="1"/>
        <v>1.3056264580524357</v>
      </c>
      <c r="G13" s="9">
        <v>3.52</v>
      </c>
      <c r="H13" s="9">
        <f t="shared" si="2"/>
        <v>1.2584609896100056</v>
      </c>
      <c r="I13" s="9">
        <f t="shared" si="3"/>
        <v>9.2915732431775644E-2</v>
      </c>
      <c r="J13" s="9">
        <f t="shared" si="4"/>
        <v>5.3644923131436914E-2</v>
      </c>
      <c r="K13" s="10">
        <f t="shared" si="5"/>
        <v>3.5833333333333335</v>
      </c>
      <c r="L13" s="10">
        <f t="shared" si="6"/>
        <v>1.2760713916027082</v>
      </c>
      <c r="M13" s="9">
        <v>4.0999999999999996</v>
      </c>
      <c r="N13" s="9">
        <v>4.0199999999999996</v>
      </c>
      <c r="O13" s="9">
        <v>4.04</v>
      </c>
      <c r="P13" s="9">
        <f t="shared" si="7"/>
        <v>4.1633319989322619E-2</v>
      </c>
      <c r="Q13" s="9">
        <f t="shared" si="8"/>
        <v>2.4037008503093243E-2</v>
      </c>
      <c r="R13" s="10">
        <f t="shared" si="9"/>
        <v>4.0533333333333337</v>
      </c>
      <c r="S13" s="9">
        <v>3.8</v>
      </c>
      <c r="T13" s="9">
        <f t="shared" si="10"/>
        <v>1.33500106673234</v>
      </c>
      <c r="U13" s="9">
        <v>3.78</v>
      </c>
      <c r="V13" s="9">
        <f t="shared" si="11"/>
        <v>1.3297240096314962</v>
      </c>
      <c r="W13" s="9">
        <v>3.8</v>
      </c>
      <c r="X13" s="9">
        <f t="shared" si="12"/>
        <v>1.33500106673234</v>
      </c>
      <c r="Y13" s="9">
        <f t="shared" si="13"/>
        <v>1.1547005383792526E-2</v>
      </c>
      <c r="Z13" s="9">
        <f t="shared" si="14"/>
        <v>6.6666666666666732E-3</v>
      </c>
      <c r="AA13" s="10">
        <f t="shared" si="15"/>
        <v>3.793333333333333</v>
      </c>
      <c r="AB13" s="10">
        <f t="shared" si="16"/>
        <v>1.3332420476987252</v>
      </c>
      <c r="AC13" s="9">
        <v>3.95</v>
      </c>
      <c r="AD13" s="9">
        <v>3.96</v>
      </c>
      <c r="AE13" s="9">
        <v>3.95</v>
      </c>
      <c r="AF13" s="9">
        <f t="shared" si="17"/>
        <v>5.7735026918961348E-3</v>
      </c>
      <c r="AG13" s="9">
        <f t="shared" si="18"/>
        <v>3.3333333333332624E-3</v>
      </c>
      <c r="AH13" s="10">
        <f t="shared" si="19"/>
        <v>3.9533333333333331</v>
      </c>
      <c r="AI13" s="9">
        <v>3.19</v>
      </c>
      <c r="AJ13" s="9">
        <f t="shared" si="20"/>
        <v>1.1600209167967532</v>
      </c>
      <c r="AK13" s="9">
        <v>2.97</v>
      </c>
      <c r="AL13" s="9">
        <f t="shared" si="21"/>
        <v>1.0885619528146082</v>
      </c>
      <c r="AM13" s="9">
        <v>3.12</v>
      </c>
      <c r="AN13" s="9">
        <f t="shared" si="22"/>
        <v>1.1378330018213911</v>
      </c>
      <c r="AO13" s="9">
        <f t="shared" si="23"/>
        <v>0.11239810200058233</v>
      </c>
      <c r="AP13" s="9">
        <f t="shared" si="24"/>
        <v>6.4893074446439228E-2</v>
      </c>
      <c r="AQ13" s="10">
        <f t="shared" si="25"/>
        <v>3.0933333333333337</v>
      </c>
      <c r="AR13" s="10">
        <f t="shared" si="26"/>
        <v>1.1288052904775843</v>
      </c>
      <c r="AS13" s="9">
        <v>3.96</v>
      </c>
      <c r="AT13" s="9">
        <v>3.96</v>
      </c>
      <c r="AU13" s="9">
        <v>3.94</v>
      </c>
      <c r="AV13" s="9">
        <f t="shared" si="27"/>
        <v>1.1547005383792526E-2</v>
      </c>
      <c r="AW13" s="9">
        <f t="shared" si="28"/>
        <v>6.6666666666666732E-3</v>
      </c>
      <c r="AX13" s="11">
        <f t="shared" si="29"/>
        <v>3.9533333333333331</v>
      </c>
      <c r="AY13" s="9">
        <v>3.55</v>
      </c>
      <c r="AZ13" s="9">
        <f t="shared" si="30"/>
        <v>1.2669476034873244</v>
      </c>
      <c r="BA13" s="9">
        <v>3.49</v>
      </c>
      <c r="BB13" s="9">
        <f t="shared" si="31"/>
        <v>1.2499017362143359</v>
      </c>
      <c r="BC13" s="9">
        <v>3.56</v>
      </c>
      <c r="BD13" s="9">
        <f t="shared" si="32"/>
        <v>1.2697605448639391</v>
      </c>
      <c r="BE13" s="9">
        <f t="shared" si="33"/>
        <v>3.7859388972001681E-2</v>
      </c>
      <c r="BF13" s="9">
        <f t="shared" si="34"/>
        <v>2.1858128414339921E-2</v>
      </c>
      <c r="BG13" s="10">
        <f t="shared" si="35"/>
        <v>3.5333333333333332</v>
      </c>
      <c r="BH13" s="10">
        <f t="shared" si="36"/>
        <v>1.2622032948551998</v>
      </c>
      <c r="BI13" s="9">
        <v>4.12</v>
      </c>
      <c r="BJ13" s="9">
        <v>4.1100000000000003</v>
      </c>
      <c r="BK13" s="9">
        <v>4.12</v>
      </c>
      <c r="BL13" s="9">
        <f t="shared" si="37"/>
        <v>5.7735026918961348E-3</v>
      </c>
      <c r="BM13" s="9">
        <f t="shared" si="38"/>
        <v>3.3333333333332624E-3</v>
      </c>
      <c r="BN13" s="10">
        <f t="shared" si="39"/>
        <v>4.1166666666666671</v>
      </c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</row>
    <row r="14" spans="1:111" x14ac:dyDescent="0.2">
      <c r="A14" s="7">
        <v>0.78888888888888886</v>
      </c>
      <c r="B14" s="8">
        <v>8</v>
      </c>
      <c r="C14" s="9">
        <v>4.29</v>
      </c>
      <c r="D14" s="9">
        <f t="shared" si="0"/>
        <v>1.4562867329399256</v>
      </c>
      <c r="E14" s="9">
        <v>4.28</v>
      </c>
      <c r="F14" s="9">
        <f t="shared" si="1"/>
        <v>1.4539530095937054</v>
      </c>
      <c r="G14" s="9">
        <v>4.2</v>
      </c>
      <c r="H14" s="9">
        <f t="shared" si="2"/>
        <v>1.4350845252893227</v>
      </c>
      <c r="I14" s="9">
        <f t="shared" si="3"/>
        <v>4.9328828623162443E-2</v>
      </c>
      <c r="J14" s="9">
        <f t="shared" si="4"/>
        <v>2.8480012484391755E-2</v>
      </c>
      <c r="K14" s="10">
        <f t="shared" si="5"/>
        <v>4.2566666666666668</v>
      </c>
      <c r="L14" s="10">
        <f t="shared" si="6"/>
        <v>1.4484414226076512</v>
      </c>
      <c r="M14" s="9">
        <v>3.94</v>
      </c>
      <c r="N14" s="9">
        <v>3.9</v>
      </c>
      <c r="O14" s="9">
        <v>3.92</v>
      </c>
      <c r="P14" s="9">
        <f t="shared" si="7"/>
        <v>2.0000000000000018E-2</v>
      </c>
      <c r="Q14" s="9">
        <f t="shared" si="8"/>
        <v>1.1547005383792526E-2</v>
      </c>
      <c r="R14" s="10">
        <f t="shared" si="9"/>
        <v>3.92</v>
      </c>
      <c r="S14" s="9">
        <v>5.05</v>
      </c>
      <c r="T14" s="9">
        <f t="shared" si="10"/>
        <v>1.6193882432872684</v>
      </c>
      <c r="U14" s="9">
        <v>4.34</v>
      </c>
      <c r="V14" s="9">
        <f t="shared" si="11"/>
        <v>1.4678743481123135</v>
      </c>
      <c r="W14" s="9">
        <v>4.26</v>
      </c>
      <c r="X14" s="9">
        <f t="shared" si="12"/>
        <v>1.4492691602812791</v>
      </c>
      <c r="Y14" s="9">
        <f t="shared" si="13"/>
        <v>0.434856298103178</v>
      </c>
      <c r="Z14" s="9">
        <f t="shared" si="14"/>
        <v>0.25106440076867398</v>
      </c>
      <c r="AA14" s="10">
        <f t="shared" si="15"/>
        <v>4.55</v>
      </c>
      <c r="AB14" s="10">
        <f t="shared" si="16"/>
        <v>1.5121772505602868</v>
      </c>
      <c r="AC14" s="9">
        <v>3.91</v>
      </c>
      <c r="AD14" s="9">
        <v>3.9</v>
      </c>
      <c r="AE14" s="9">
        <v>3.91</v>
      </c>
      <c r="AF14" s="9">
        <f t="shared" si="17"/>
        <v>5.7735026918963907E-3</v>
      </c>
      <c r="AG14" s="9">
        <f t="shared" si="18"/>
        <v>3.3333333333334103E-3</v>
      </c>
      <c r="AH14" s="10">
        <f t="shared" si="19"/>
        <v>3.9066666666666667</v>
      </c>
      <c r="AI14" s="9">
        <v>4.04</v>
      </c>
      <c r="AJ14" s="9">
        <f t="shared" si="20"/>
        <v>1.3962446919730587</v>
      </c>
      <c r="AK14" s="9">
        <v>3.01</v>
      </c>
      <c r="AL14" s="9">
        <f t="shared" si="21"/>
        <v>1.1019400787607843</v>
      </c>
      <c r="AM14" s="9">
        <v>3.21</v>
      </c>
      <c r="AN14" s="9">
        <f t="shared" si="22"/>
        <v>1.1662709371419244</v>
      </c>
      <c r="AO14" s="9">
        <f t="shared" si="23"/>
        <v>0.54616847217685605</v>
      </c>
      <c r="AP14" s="9">
        <f t="shared" si="24"/>
        <v>0.31533051443419446</v>
      </c>
      <c r="AQ14" s="10">
        <f t="shared" si="25"/>
        <v>3.42</v>
      </c>
      <c r="AR14" s="10">
        <f t="shared" si="26"/>
        <v>1.2214852359585893</v>
      </c>
      <c r="AS14" s="9">
        <v>3.91</v>
      </c>
      <c r="AT14" s="9">
        <v>3.91</v>
      </c>
      <c r="AU14" s="9">
        <v>3.9</v>
      </c>
      <c r="AV14" s="9">
        <f t="shared" si="27"/>
        <v>5.7735026918963907E-3</v>
      </c>
      <c r="AW14" s="9">
        <f t="shared" si="28"/>
        <v>3.3333333333334103E-3</v>
      </c>
      <c r="AX14" s="11">
        <f t="shared" si="29"/>
        <v>3.9066666666666667</v>
      </c>
      <c r="AY14" s="9">
        <v>4.2300000000000004</v>
      </c>
      <c r="AZ14" s="9">
        <f t="shared" si="30"/>
        <v>1.4422019930581866</v>
      </c>
      <c r="BA14" s="9">
        <v>4.18</v>
      </c>
      <c r="BB14" s="9">
        <f t="shared" si="31"/>
        <v>1.430311246536665</v>
      </c>
      <c r="BC14" s="9">
        <v>4</v>
      </c>
      <c r="BD14" s="9">
        <f t="shared" si="32"/>
        <v>1.3862943611198906</v>
      </c>
      <c r="BE14" s="9">
        <f t="shared" si="33"/>
        <v>0.12096831541082714</v>
      </c>
      <c r="BF14" s="9">
        <f t="shared" si="34"/>
        <v>6.9841089465856612E-2</v>
      </c>
      <c r="BG14" s="10">
        <f t="shared" si="35"/>
        <v>4.1366666666666667</v>
      </c>
      <c r="BH14" s="10">
        <f t="shared" si="36"/>
        <v>1.4196025335715807</v>
      </c>
      <c r="BI14" s="9">
        <v>3.95</v>
      </c>
      <c r="BJ14" s="9">
        <v>3.95</v>
      </c>
      <c r="BK14" s="9">
        <v>3.98</v>
      </c>
      <c r="BL14" s="9">
        <f t="shared" si="37"/>
        <v>1.7320508075688659E-2</v>
      </c>
      <c r="BM14" s="9">
        <f t="shared" si="38"/>
        <v>9.9999999999999343E-3</v>
      </c>
      <c r="BN14" s="10">
        <f t="shared" si="39"/>
        <v>3.9600000000000004</v>
      </c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</row>
    <row r="15" spans="1:111" x14ac:dyDescent="0.2">
      <c r="A15" s="7">
        <v>0.75902777777777775</v>
      </c>
      <c r="B15" s="8">
        <v>9</v>
      </c>
      <c r="C15" s="9">
        <v>4.66</v>
      </c>
      <c r="D15" s="9">
        <f t="shared" si="0"/>
        <v>1.5390154481375546</v>
      </c>
      <c r="E15" s="9">
        <v>4.7</v>
      </c>
      <c r="F15" s="9">
        <f t="shared" si="1"/>
        <v>1.547562508716013</v>
      </c>
      <c r="G15" s="9">
        <v>4.68</v>
      </c>
      <c r="H15" s="9">
        <f t="shared" si="2"/>
        <v>1.5432981099295553</v>
      </c>
      <c r="I15" s="9">
        <f t="shared" si="3"/>
        <v>2.0000000000000018E-2</v>
      </c>
      <c r="J15" s="9">
        <f t="shared" si="4"/>
        <v>1.1547005383792526E-2</v>
      </c>
      <c r="K15" s="10">
        <f t="shared" si="5"/>
        <v>4.68</v>
      </c>
      <c r="L15" s="10">
        <f t="shared" si="6"/>
        <v>1.5432920222610409</v>
      </c>
      <c r="M15" s="9">
        <v>3.89</v>
      </c>
      <c r="N15" s="9">
        <v>3.86</v>
      </c>
      <c r="O15" s="9">
        <v>3.89</v>
      </c>
      <c r="P15" s="9">
        <f t="shared" si="7"/>
        <v>1.7320508075688915E-2</v>
      </c>
      <c r="Q15" s="9">
        <f t="shared" si="8"/>
        <v>1.0000000000000083E-2</v>
      </c>
      <c r="R15" s="10">
        <f t="shared" si="9"/>
        <v>3.8800000000000003</v>
      </c>
      <c r="S15" s="9">
        <v>5.73</v>
      </c>
      <c r="T15" s="9">
        <f t="shared" si="10"/>
        <v>1.7457155307266483</v>
      </c>
      <c r="U15" s="9">
        <v>5.85</v>
      </c>
      <c r="V15" s="9">
        <f t="shared" si="11"/>
        <v>1.766441661243765</v>
      </c>
      <c r="W15" s="9">
        <v>5.89</v>
      </c>
      <c r="X15" s="9">
        <f t="shared" si="12"/>
        <v>1.7732559976634952</v>
      </c>
      <c r="Y15" s="9">
        <f t="shared" si="13"/>
        <v>8.3266639978644891E-2</v>
      </c>
      <c r="Z15" s="9">
        <f t="shared" si="14"/>
        <v>4.8074017006186284E-2</v>
      </c>
      <c r="AA15" s="10">
        <f t="shared" si="15"/>
        <v>5.8233333333333333</v>
      </c>
      <c r="AB15" s="10">
        <f t="shared" si="16"/>
        <v>1.7618043965446362</v>
      </c>
      <c r="AC15" s="9">
        <v>3.86</v>
      </c>
      <c r="AD15" s="9">
        <v>3.87</v>
      </c>
      <c r="AE15" s="9">
        <v>3.88</v>
      </c>
      <c r="AF15" s="9">
        <f t="shared" si="17"/>
        <v>1.0000000000000009E-2</v>
      </c>
      <c r="AG15" s="9">
        <f t="shared" si="18"/>
        <v>5.7735026918962632E-3</v>
      </c>
      <c r="AH15" s="10">
        <f t="shared" si="19"/>
        <v>3.8699999999999997</v>
      </c>
      <c r="AI15" s="9">
        <v>4.3899999999999997</v>
      </c>
      <c r="AJ15" s="9">
        <f t="shared" si="20"/>
        <v>1.4793292270870799</v>
      </c>
      <c r="AK15" s="9">
        <v>4.3899999999999997</v>
      </c>
      <c r="AL15" s="9">
        <f t="shared" si="21"/>
        <v>1.4793292270870799</v>
      </c>
      <c r="AM15" s="9">
        <v>4.38</v>
      </c>
      <c r="AN15" s="9">
        <f t="shared" si="22"/>
        <v>1.4770487243883548</v>
      </c>
      <c r="AO15" s="9">
        <f t="shared" si="23"/>
        <v>5.7735026918961348E-3</v>
      </c>
      <c r="AP15" s="9">
        <f t="shared" si="24"/>
        <v>3.3333333333332624E-3</v>
      </c>
      <c r="AQ15" s="10">
        <f t="shared" si="25"/>
        <v>4.3866666666666667</v>
      </c>
      <c r="AR15" s="10">
        <f t="shared" si="26"/>
        <v>1.4785690595208383</v>
      </c>
      <c r="AS15" s="9">
        <v>3.86</v>
      </c>
      <c r="AT15" s="9">
        <v>3.84</v>
      </c>
      <c r="AU15" s="9">
        <v>3.84</v>
      </c>
      <c r="AV15" s="9">
        <f t="shared" si="27"/>
        <v>1.1547005383792526E-2</v>
      </c>
      <c r="AW15" s="9">
        <f t="shared" si="28"/>
        <v>6.6666666666666732E-3</v>
      </c>
      <c r="AX15" s="11">
        <f t="shared" si="29"/>
        <v>3.8466666666666662</v>
      </c>
      <c r="AY15" s="9">
        <v>3.19</v>
      </c>
      <c r="AZ15" s="9">
        <f t="shared" si="30"/>
        <v>1.1600209167967532</v>
      </c>
      <c r="BA15" s="9">
        <v>4.6100000000000003</v>
      </c>
      <c r="BB15" s="9">
        <f t="shared" si="31"/>
        <v>1.5282278570085572</v>
      </c>
      <c r="BC15" s="9">
        <v>4.3</v>
      </c>
      <c r="BD15" s="9">
        <f t="shared" si="32"/>
        <v>1.4586150226995167</v>
      </c>
      <c r="BE15" s="9">
        <f t="shared" si="33"/>
        <v>0.74661458151668092</v>
      </c>
      <c r="BF15" s="9">
        <f t="shared" si="34"/>
        <v>0.43105812961955553</v>
      </c>
      <c r="BG15" s="10">
        <f t="shared" si="35"/>
        <v>4.0333333333333341</v>
      </c>
      <c r="BH15" s="10">
        <f t="shared" si="36"/>
        <v>1.3822879321682757</v>
      </c>
      <c r="BI15" s="9">
        <v>3.9</v>
      </c>
      <c r="BJ15" s="9">
        <v>3.9</v>
      </c>
      <c r="BK15" s="9">
        <v>3.92</v>
      </c>
      <c r="BL15" s="9">
        <f t="shared" si="37"/>
        <v>1.1547005383792526E-2</v>
      </c>
      <c r="BM15" s="9">
        <f t="shared" si="38"/>
        <v>6.6666666666666732E-3</v>
      </c>
      <c r="BN15" s="10">
        <f t="shared" si="39"/>
        <v>3.9066666666666663</v>
      </c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</row>
    <row r="16" spans="1:111" x14ac:dyDescent="0.2">
      <c r="A16" s="7">
        <v>0.5</v>
      </c>
      <c r="B16" s="8">
        <v>10</v>
      </c>
      <c r="C16" s="9">
        <v>5.48</v>
      </c>
      <c r="D16" s="9">
        <f t="shared" si="0"/>
        <v>1.7011051009599243</v>
      </c>
      <c r="E16" s="9">
        <v>5.49</v>
      </c>
      <c r="F16" s="9">
        <f t="shared" si="1"/>
        <v>1.7029282555214393</v>
      </c>
      <c r="G16" s="9">
        <v>5.53</v>
      </c>
      <c r="H16" s="9">
        <f t="shared" si="2"/>
        <v>1.7101878155342434</v>
      </c>
      <c r="I16" s="9">
        <f t="shared" si="3"/>
        <v>2.6457513110645845E-2</v>
      </c>
      <c r="J16" s="9">
        <f t="shared" si="4"/>
        <v>1.5275252316519432E-2</v>
      </c>
      <c r="K16" s="10">
        <f t="shared" si="5"/>
        <v>5.5</v>
      </c>
      <c r="L16" s="10">
        <f t="shared" si="6"/>
        <v>1.704740390671869</v>
      </c>
      <c r="M16" s="9">
        <v>3.75</v>
      </c>
      <c r="N16" s="9">
        <v>3.75</v>
      </c>
      <c r="O16" s="9">
        <v>3.75</v>
      </c>
      <c r="P16" s="9">
        <f t="shared" si="7"/>
        <v>0</v>
      </c>
      <c r="Q16" s="9">
        <f t="shared" si="8"/>
        <v>0</v>
      </c>
      <c r="R16" s="10">
        <f t="shared" si="9"/>
        <v>3.75</v>
      </c>
      <c r="S16" s="9">
        <v>5.67</v>
      </c>
      <c r="T16" s="9">
        <f t="shared" si="10"/>
        <v>1.7351891177396608</v>
      </c>
      <c r="U16" s="9">
        <v>5.78</v>
      </c>
      <c r="V16" s="9">
        <f t="shared" si="11"/>
        <v>1.7544036826842861</v>
      </c>
      <c r="W16" s="9">
        <v>5.8</v>
      </c>
      <c r="X16" s="9">
        <f t="shared" si="12"/>
        <v>1.7578579175523736</v>
      </c>
      <c r="Y16" s="9">
        <f t="shared" si="13"/>
        <v>7.0000000000000034E-2</v>
      </c>
      <c r="Z16" s="9">
        <f t="shared" si="14"/>
        <v>4.0414518843273822E-2</v>
      </c>
      <c r="AA16" s="10">
        <f t="shared" si="15"/>
        <v>5.75</v>
      </c>
      <c r="AB16" s="10">
        <f t="shared" si="16"/>
        <v>1.7491502393254403</v>
      </c>
      <c r="AC16" s="9">
        <v>3.8</v>
      </c>
      <c r="AD16" s="9">
        <v>3.79</v>
      </c>
      <c r="AE16" s="9">
        <v>3.79</v>
      </c>
      <c r="AF16" s="9">
        <f t="shared" si="17"/>
        <v>5.7735026918961348E-3</v>
      </c>
      <c r="AG16" s="9">
        <f t="shared" si="18"/>
        <v>3.3333333333332624E-3</v>
      </c>
      <c r="AH16" s="10">
        <f t="shared" si="19"/>
        <v>3.793333333333333</v>
      </c>
      <c r="AI16" s="9">
        <v>4.4400000000000004</v>
      </c>
      <c r="AJ16" s="9">
        <f t="shared" si="20"/>
        <v>1.4906543764441336</v>
      </c>
      <c r="AK16" s="9">
        <v>4.46</v>
      </c>
      <c r="AL16" s="9">
        <f t="shared" si="21"/>
        <v>1.4951487660319727</v>
      </c>
      <c r="AM16" s="9">
        <v>4.47</v>
      </c>
      <c r="AN16" s="9">
        <f t="shared" si="22"/>
        <v>1.4973884086254774</v>
      </c>
      <c r="AO16" s="9">
        <f t="shared" si="23"/>
        <v>1.5275252316519142E-2</v>
      </c>
      <c r="AP16" s="9">
        <f t="shared" si="24"/>
        <v>8.8191710368817813E-3</v>
      </c>
      <c r="AQ16" s="10">
        <f t="shared" si="25"/>
        <v>4.456666666666667</v>
      </c>
      <c r="AR16" s="10">
        <f t="shared" si="26"/>
        <v>1.4943971837005279</v>
      </c>
      <c r="AS16" s="9">
        <v>3.78</v>
      </c>
      <c r="AT16" s="9">
        <v>3.77</v>
      </c>
      <c r="AU16" s="9">
        <v>3.76</v>
      </c>
      <c r="AV16" s="9">
        <f t="shared" si="27"/>
        <v>1.0000000000000009E-2</v>
      </c>
      <c r="AW16" s="9">
        <f t="shared" si="28"/>
        <v>5.7735026918962632E-3</v>
      </c>
      <c r="AX16" s="11">
        <f t="shared" si="29"/>
        <v>3.7699999999999996</v>
      </c>
      <c r="AY16" s="9">
        <v>4.74</v>
      </c>
      <c r="AZ16" s="9">
        <f t="shared" si="30"/>
        <v>1.5560371357069851</v>
      </c>
      <c r="BA16" s="9">
        <v>4.67</v>
      </c>
      <c r="BB16" s="9">
        <f t="shared" si="31"/>
        <v>1.5411590716808059</v>
      </c>
      <c r="BC16" s="9">
        <v>4.72</v>
      </c>
      <c r="BD16" s="9">
        <f t="shared" si="32"/>
        <v>1.5518087995974639</v>
      </c>
      <c r="BE16" s="9">
        <f t="shared" si="33"/>
        <v>3.6055512754639987E-2</v>
      </c>
      <c r="BF16" s="9">
        <f t="shared" si="34"/>
        <v>2.0816659994661382E-2</v>
      </c>
      <c r="BG16" s="10">
        <f t="shared" si="35"/>
        <v>4.71</v>
      </c>
      <c r="BH16" s="10">
        <f t="shared" si="36"/>
        <v>1.5496683356617516</v>
      </c>
      <c r="BI16" s="9">
        <v>3.71</v>
      </c>
      <c r="BJ16" s="9">
        <v>3.71</v>
      </c>
      <c r="BK16" s="9">
        <v>3.72</v>
      </c>
      <c r="BL16" s="9">
        <f t="shared" si="37"/>
        <v>5.7735026918963907E-3</v>
      </c>
      <c r="BM16" s="9">
        <f t="shared" si="38"/>
        <v>3.3333333333334103E-3</v>
      </c>
      <c r="BN16" s="10">
        <f t="shared" si="39"/>
        <v>3.7133333333333334</v>
      </c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</row>
    <row r="17" spans="1:111" x14ac:dyDescent="0.2">
      <c r="A17" s="7">
        <v>0.3833333333333333</v>
      </c>
      <c r="B17" s="13">
        <v>24</v>
      </c>
      <c r="C17" s="14">
        <v>5.49</v>
      </c>
      <c r="D17" s="14">
        <f t="shared" si="0"/>
        <v>1.7029282555214393</v>
      </c>
      <c r="E17" s="14">
        <v>5.51</v>
      </c>
      <c r="F17" s="14">
        <f t="shared" si="1"/>
        <v>1.706564623164823</v>
      </c>
      <c r="G17" s="14">
        <v>5.5</v>
      </c>
      <c r="H17" s="14">
        <f t="shared" si="2"/>
        <v>1.7047480922384253</v>
      </c>
      <c r="I17" s="14">
        <f t="shared" si="3"/>
        <v>9.9999999999997868E-3</v>
      </c>
      <c r="J17" s="14">
        <f t="shared" si="4"/>
        <v>5.7735026918961348E-3</v>
      </c>
      <c r="K17" s="15">
        <f t="shared" si="5"/>
        <v>5.5</v>
      </c>
      <c r="L17" s="15">
        <f t="shared" si="6"/>
        <v>1.7047469903082293</v>
      </c>
      <c r="M17" s="14">
        <v>3.68</v>
      </c>
      <c r="N17" s="14">
        <v>3.69</v>
      </c>
      <c r="O17" s="14">
        <v>3.67</v>
      </c>
      <c r="P17" s="14">
        <f t="shared" si="7"/>
        <v>1.0000000000000009E-2</v>
      </c>
      <c r="Q17" s="14">
        <f t="shared" si="8"/>
        <v>5.7735026918962632E-3</v>
      </c>
      <c r="R17" s="15">
        <f t="shared" si="9"/>
        <v>3.6799999999999997</v>
      </c>
      <c r="S17" s="14">
        <v>5.59</v>
      </c>
      <c r="T17" s="14">
        <f t="shared" si="10"/>
        <v>1.7209792871670078</v>
      </c>
      <c r="U17" s="14">
        <v>5.6</v>
      </c>
      <c r="V17" s="14">
        <f t="shared" si="11"/>
        <v>1.7227665977411035</v>
      </c>
      <c r="W17" s="14">
        <v>5.6</v>
      </c>
      <c r="X17" s="14">
        <f t="shared" si="12"/>
        <v>1.7227665977411035</v>
      </c>
      <c r="Y17" s="14">
        <f t="shared" si="13"/>
        <v>5.7735026918961348E-3</v>
      </c>
      <c r="Z17" s="14">
        <f t="shared" si="14"/>
        <v>3.3333333333332624E-3</v>
      </c>
      <c r="AA17" s="15">
        <f t="shared" si="15"/>
        <v>5.5966666666666667</v>
      </c>
      <c r="AB17" s="15">
        <f t="shared" si="16"/>
        <v>1.7221708275497383</v>
      </c>
      <c r="AC17" s="14">
        <v>3.66</v>
      </c>
      <c r="AD17" s="14">
        <v>3.67</v>
      </c>
      <c r="AE17" s="14">
        <v>3.67</v>
      </c>
      <c r="AF17" s="14">
        <f t="shared" si="17"/>
        <v>5.7735026918961348E-3</v>
      </c>
      <c r="AG17" s="14">
        <f t="shared" si="18"/>
        <v>3.3333333333332624E-3</v>
      </c>
      <c r="AH17" s="15">
        <f t="shared" si="19"/>
        <v>3.6666666666666665</v>
      </c>
      <c r="AI17" s="14">
        <v>5.56</v>
      </c>
      <c r="AJ17" s="14">
        <f t="shared" si="20"/>
        <v>1.7155981082624909</v>
      </c>
      <c r="AK17" s="14">
        <v>5.62</v>
      </c>
      <c r="AL17" s="14">
        <f t="shared" si="21"/>
        <v>1.7263316639055997</v>
      </c>
      <c r="AM17" s="14">
        <v>5.62</v>
      </c>
      <c r="AN17" s="14">
        <f t="shared" si="22"/>
        <v>1.7263316639055997</v>
      </c>
      <c r="AO17" s="14">
        <f t="shared" si="23"/>
        <v>3.4641016151377831E-2</v>
      </c>
      <c r="AP17" s="14">
        <f t="shared" si="24"/>
        <v>2.0000000000000167E-2</v>
      </c>
      <c r="AQ17" s="15">
        <f t="shared" si="25"/>
        <v>5.6000000000000005</v>
      </c>
      <c r="AR17" s="15">
        <f t="shared" si="26"/>
        <v>1.7227538120245633</v>
      </c>
      <c r="AS17" s="14">
        <v>3.62</v>
      </c>
      <c r="AT17" s="14">
        <v>3.63</v>
      </c>
      <c r="AU17" s="14">
        <v>3.63</v>
      </c>
      <c r="AV17" s="14">
        <f t="shared" si="27"/>
        <v>5.7735026918961348E-3</v>
      </c>
      <c r="AW17" s="14">
        <f t="shared" si="28"/>
        <v>3.3333333333332624E-3</v>
      </c>
      <c r="AX17" s="16">
        <f t="shared" si="29"/>
        <v>3.6266666666666665</v>
      </c>
      <c r="AY17" s="14">
        <v>5.0999999999999996</v>
      </c>
      <c r="AZ17" s="14">
        <f t="shared" si="30"/>
        <v>1.62924053973028</v>
      </c>
      <c r="BA17" s="14">
        <v>5</v>
      </c>
      <c r="BB17" s="14">
        <f t="shared" si="31"/>
        <v>1.6094379124341003</v>
      </c>
      <c r="BC17" s="14">
        <v>5</v>
      </c>
      <c r="BD17" s="14">
        <f t="shared" si="32"/>
        <v>1.6094379124341003</v>
      </c>
      <c r="BE17" s="14">
        <f t="shared" si="33"/>
        <v>5.7735026918962373E-2</v>
      </c>
      <c r="BF17" s="14">
        <f t="shared" si="34"/>
        <v>3.3333333333333215E-2</v>
      </c>
      <c r="BG17" s="15">
        <f t="shared" si="35"/>
        <v>5.0333333333333332</v>
      </c>
      <c r="BH17" s="15">
        <f t="shared" si="36"/>
        <v>1.6160387881994935</v>
      </c>
      <c r="BI17" s="14">
        <v>3.6</v>
      </c>
      <c r="BJ17" s="14">
        <v>3.61</v>
      </c>
      <c r="BK17" s="14">
        <v>3.61</v>
      </c>
      <c r="BL17" s="14">
        <f t="shared" si="37"/>
        <v>5.7735026918961348E-3</v>
      </c>
      <c r="BM17" s="14">
        <f t="shared" si="38"/>
        <v>3.3333333333332624E-3</v>
      </c>
      <c r="BN17" s="15">
        <f t="shared" si="39"/>
        <v>3.6066666666666669</v>
      </c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</row>
    <row r="18" spans="1:11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</row>
    <row r="19" spans="1:11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</row>
    <row r="20" spans="1:11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</row>
    <row r="21" spans="1:11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</row>
    <row r="22" spans="1:11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</row>
    <row r="23" spans="1:11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</row>
    <row r="24" spans="1:11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</row>
    <row r="25" spans="1:11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9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</row>
    <row r="26" spans="1:11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</row>
    <row r="27" spans="1:11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</row>
    <row r="28" spans="1:11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</row>
    <row r="29" spans="1:11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</row>
    <row r="30" spans="1:11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</row>
    <row r="31" spans="1:11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</row>
    <row r="32" spans="1:11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</row>
    <row r="33" spans="1:11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</row>
    <row r="34" spans="1:11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</row>
    <row r="35" spans="1:11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</row>
    <row r="36" spans="1:11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</row>
    <row r="37" spans="1:11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</row>
    <row r="38" spans="1:11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</row>
    <row r="39" spans="1:11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</row>
    <row r="40" spans="1:11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</row>
    <row r="41" spans="1:11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</row>
    <row r="42" spans="1:111" x14ac:dyDescent="0.2">
      <c r="A42" s="111" t="s">
        <v>43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</row>
    <row r="43" spans="1:111" x14ac:dyDescent="0.2">
      <c r="A43" s="109" t="s">
        <v>27</v>
      </c>
      <c r="B43" s="106"/>
      <c r="C43" s="38" t="s">
        <v>28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9"/>
      <c r="S43" s="4"/>
      <c r="T43" s="4"/>
      <c r="U43" s="4"/>
      <c r="V43" s="4"/>
      <c r="W43" s="4"/>
      <c r="X43" s="17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</row>
    <row r="44" spans="1:111" x14ac:dyDescent="0.2">
      <c r="A44" s="110"/>
      <c r="B44" s="108"/>
      <c r="C44" s="117" t="s">
        <v>32</v>
      </c>
      <c r="D44" s="118"/>
      <c r="E44" s="118"/>
      <c r="F44" s="118"/>
      <c r="G44" s="118"/>
      <c r="H44" s="118"/>
      <c r="I44" s="118"/>
      <c r="J44" s="118"/>
      <c r="K44" s="118"/>
      <c r="L44" s="119"/>
      <c r="M44" s="117" t="s">
        <v>33</v>
      </c>
      <c r="N44" s="118"/>
      <c r="O44" s="118"/>
      <c r="P44" s="118"/>
      <c r="Q44" s="118"/>
      <c r="R44" s="119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</row>
    <row r="45" spans="1:111" ht="18" customHeight="1" x14ac:dyDescent="0.2">
      <c r="A45" s="110"/>
      <c r="B45" s="108"/>
      <c r="C45" s="120"/>
      <c r="D45" s="121"/>
      <c r="E45" s="121"/>
      <c r="F45" s="121"/>
      <c r="G45" s="121"/>
      <c r="H45" s="121"/>
      <c r="I45" s="121"/>
      <c r="J45" s="121"/>
      <c r="K45" s="121"/>
      <c r="L45" s="122"/>
      <c r="M45" s="120"/>
      <c r="N45" s="121"/>
      <c r="O45" s="121"/>
      <c r="P45" s="121"/>
      <c r="Q45" s="121"/>
      <c r="R45" s="122"/>
      <c r="S45" s="4"/>
      <c r="T45" s="40"/>
      <c r="U45" s="40"/>
      <c r="V45" s="40"/>
      <c r="W45" s="40"/>
      <c r="X45" s="40"/>
      <c r="Y45" s="40"/>
      <c r="Z45" s="40"/>
      <c r="AA45" s="40"/>
      <c r="AB45" s="41"/>
      <c r="AC45" s="40"/>
      <c r="AD45" s="40"/>
      <c r="AE45" s="40"/>
      <c r="AF45" s="41"/>
      <c r="AG45" s="40"/>
      <c r="AH45" s="40"/>
      <c r="AI45" s="40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</row>
    <row r="46" spans="1:111" ht="18" customHeight="1" x14ac:dyDescent="0.2">
      <c r="A46" s="112"/>
      <c r="B46" s="114"/>
      <c r="C46" s="6" t="s">
        <v>34</v>
      </c>
      <c r="D46" s="27" t="s">
        <v>35</v>
      </c>
      <c r="E46" s="6" t="s">
        <v>36</v>
      </c>
      <c r="F46" s="27" t="s">
        <v>35</v>
      </c>
      <c r="G46" s="6" t="s">
        <v>37</v>
      </c>
      <c r="H46" s="27" t="s">
        <v>35</v>
      </c>
      <c r="I46" s="20" t="s">
        <v>38</v>
      </c>
      <c r="J46" s="20" t="s">
        <v>39</v>
      </c>
      <c r="K46" s="21" t="s">
        <v>40</v>
      </c>
      <c r="L46" s="21" t="s">
        <v>41</v>
      </c>
      <c r="M46" s="18" t="s">
        <v>34</v>
      </c>
      <c r="N46" s="20" t="s">
        <v>36</v>
      </c>
      <c r="O46" s="20" t="s">
        <v>37</v>
      </c>
      <c r="P46" s="19" t="s">
        <v>38</v>
      </c>
      <c r="Q46" s="6" t="s">
        <v>39</v>
      </c>
      <c r="R46" s="28" t="s">
        <v>42</v>
      </c>
      <c r="S46" s="4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</row>
    <row r="47" spans="1:111" x14ac:dyDescent="0.2">
      <c r="A47" s="7">
        <v>0.3833333333333333</v>
      </c>
      <c r="B47" s="8">
        <v>0</v>
      </c>
      <c r="C47" s="9">
        <v>9.5000000000000001E-2</v>
      </c>
      <c r="D47" s="9">
        <f t="shared" ref="D47:D58" si="40">LN(C47)</f>
        <v>-2.353878387381596</v>
      </c>
      <c r="E47" s="9">
        <v>0.245</v>
      </c>
      <c r="F47" s="9">
        <f t="shared" ref="F47:F58" si="41">LN(E47)</f>
        <v>-1.4064970684374101</v>
      </c>
      <c r="G47" s="9">
        <v>0.252</v>
      </c>
      <c r="H47" s="9">
        <f t="shared" ref="H47:H58" si="42">LN(G47)</f>
        <v>-1.3783261914707137</v>
      </c>
      <c r="I47" s="9">
        <f t="shared" ref="I47:I58" si="43">STDEV(C47,E47,G47)</f>
        <v>8.8692352169357558E-2</v>
      </c>
      <c r="J47" s="9">
        <f t="shared" ref="J47:J58" si="44">I47/SQRT(3)</f>
        <v>5.1206553400039677E-2</v>
      </c>
      <c r="K47" s="10">
        <f t="shared" ref="K47:K58" si="45">AVERAGE(C47,E47,G47)</f>
        <v>0.19733333333333333</v>
      </c>
      <c r="L47" s="10">
        <f t="shared" ref="L47:L58" si="46">AVERAGE(D47,F47,H47)</f>
        <v>-1.7129005490965732</v>
      </c>
      <c r="M47" s="9">
        <v>5.94</v>
      </c>
      <c r="N47" s="9">
        <v>5.93</v>
      </c>
      <c r="O47" s="9">
        <v>5.93</v>
      </c>
      <c r="P47" s="9">
        <f t="shared" ref="P47:P58" si="47">STDEV(M47:O47)</f>
        <v>5.7735026918966474E-3</v>
      </c>
      <c r="Q47" s="9">
        <f t="shared" ref="Q47:Q58" si="48">P47/SQRT(3)</f>
        <v>3.3333333333335586E-3</v>
      </c>
      <c r="R47" s="11">
        <f t="shared" ref="R47:R58" si="49">AVERAGE(M47:O47)</f>
        <v>5.9333333333333336</v>
      </c>
      <c r="S47" s="4"/>
      <c r="T47" s="23"/>
      <c r="U47" s="23"/>
      <c r="V47" s="23"/>
      <c r="W47" s="23"/>
      <c r="X47" s="23"/>
      <c r="Y47" s="23"/>
      <c r="Z47" s="23"/>
      <c r="AA47" s="23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</row>
    <row r="48" spans="1:111" x14ac:dyDescent="0.2">
      <c r="A48" s="7">
        <v>0.42499999999999999</v>
      </c>
      <c r="B48" s="8">
        <v>1</v>
      </c>
      <c r="C48" s="9">
        <v>0.13200000000000001</v>
      </c>
      <c r="D48" s="9">
        <f t="shared" si="40"/>
        <v>-2.0249533563957662</v>
      </c>
      <c r="E48" s="9">
        <v>0.30299999999999999</v>
      </c>
      <c r="F48" s="9">
        <f t="shared" si="41"/>
        <v>-1.194022473472768</v>
      </c>
      <c r="G48" s="9">
        <v>0.156</v>
      </c>
      <c r="H48" s="9">
        <f t="shared" si="42"/>
        <v>-1.8578992717325999</v>
      </c>
      <c r="I48" s="9">
        <f t="shared" si="43"/>
        <v>9.257969539807312E-2</v>
      </c>
      <c r="J48" s="9">
        <f t="shared" si="44"/>
        <v>5.3450912059571073E-2</v>
      </c>
      <c r="K48" s="10">
        <f t="shared" si="45"/>
        <v>0.19699999999999998</v>
      </c>
      <c r="L48" s="10">
        <f t="shared" si="46"/>
        <v>-1.6922917005337113</v>
      </c>
      <c r="M48" s="9">
        <v>5.86</v>
      </c>
      <c r="N48" s="9">
        <v>5.6</v>
      </c>
      <c r="O48" s="9">
        <v>5.81</v>
      </c>
      <c r="P48" s="9">
        <f t="shared" si="47"/>
        <v>0.13796134724383277</v>
      </c>
      <c r="Q48" s="9">
        <f t="shared" si="48"/>
        <v>7.9652020968990295E-2</v>
      </c>
      <c r="R48" s="11">
        <f t="shared" si="49"/>
        <v>5.7566666666666668</v>
      </c>
      <c r="S48" s="8"/>
      <c r="T48" s="9"/>
      <c r="U48" s="24"/>
      <c r="V48" s="24"/>
      <c r="W48" s="24"/>
      <c r="X48" s="9"/>
      <c r="Y48" s="24"/>
      <c r="Z48" s="24"/>
      <c r="AA48" s="24"/>
      <c r="AB48" s="17"/>
      <c r="AC48" s="17"/>
      <c r="AD48" s="17"/>
      <c r="AE48" s="17"/>
      <c r="AF48" s="17"/>
      <c r="AG48" s="17"/>
      <c r="AH48" s="17"/>
      <c r="AI48" s="17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</row>
    <row r="49" spans="1:111" x14ac:dyDescent="0.2">
      <c r="A49" s="7">
        <v>0.46666666666666662</v>
      </c>
      <c r="B49" s="8">
        <v>2</v>
      </c>
      <c r="C49" s="9">
        <v>0.27200000000000002</v>
      </c>
      <c r="D49" s="9">
        <f t="shared" si="40"/>
        <v>-1.3019532126861397</v>
      </c>
      <c r="E49" s="9">
        <v>0.53400000000000003</v>
      </c>
      <c r="F49" s="9">
        <f t="shared" si="41"/>
        <v>-0.62735944002194211</v>
      </c>
      <c r="G49" s="9">
        <v>0.34</v>
      </c>
      <c r="H49" s="9">
        <f t="shared" si="42"/>
        <v>-1.0788096613719298</v>
      </c>
      <c r="I49" s="9">
        <f t="shared" si="43"/>
        <v>0.13595587519485861</v>
      </c>
      <c r="J49" s="9">
        <f t="shared" si="44"/>
        <v>7.8494161141662785E-2</v>
      </c>
      <c r="K49" s="10">
        <f t="shared" si="45"/>
        <v>0.38200000000000006</v>
      </c>
      <c r="L49" s="10">
        <f t="shared" si="46"/>
        <v>-1.0027074380266705</v>
      </c>
      <c r="M49" s="9">
        <v>5.68</v>
      </c>
      <c r="N49" s="9">
        <v>5.31</v>
      </c>
      <c r="O49" s="9">
        <v>5.62</v>
      </c>
      <c r="P49" s="9">
        <f t="shared" si="47"/>
        <v>0.1985782801147532</v>
      </c>
      <c r="Q49" s="9">
        <f t="shared" si="48"/>
        <v>0.11464922347946568</v>
      </c>
      <c r="R49" s="11">
        <f t="shared" si="49"/>
        <v>5.5366666666666662</v>
      </c>
      <c r="S49" s="8"/>
      <c r="T49" s="9"/>
      <c r="U49" s="24"/>
      <c r="V49" s="24"/>
      <c r="W49" s="24"/>
      <c r="X49" s="9"/>
      <c r="Y49" s="24"/>
      <c r="Z49" s="24"/>
      <c r="AA49" s="24"/>
      <c r="AB49" s="17"/>
      <c r="AC49" s="17"/>
      <c r="AD49" s="17"/>
      <c r="AE49" s="17"/>
      <c r="AF49" s="17"/>
      <c r="AG49" s="17"/>
      <c r="AH49" s="17"/>
      <c r="AI49" s="17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</row>
    <row r="50" spans="1:111" x14ac:dyDescent="0.2">
      <c r="A50" s="7">
        <v>0.50763888888888886</v>
      </c>
      <c r="B50" s="8">
        <v>3</v>
      </c>
      <c r="C50" s="9">
        <v>0.58599999999999997</v>
      </c>
      <c r="D50" s="9">
        <f t="shared" si="40"/>
        <v>-0.53443548940512453</v>
      </c>
      <c r="E50" s="9">
        <v>1.113</v>
      </c>
      <c r="F50" s="9">
        <f t="shared" si="41"/>
        <v>0.10705907229340778</v>
      </c>
      <c r="G50" s="9">
        <v>0.65600000000000003</v>
      </c>
      <c r="H50" s="9">
        <f t="shared" si="42"/>
        <v>-0.42159449003804794</v>
      </c>
      <c r="I50" s="9">
        <f t="shared" si="43"/>
        <v>0.28620447236198132</v>
      </c>
      <c r="J50" s="9">
        <f t="shared" si="44"/>
        <v>0.16524022916146472</v>
      </c>
      <c r="K50" s="10">
        <f t="shared" si="45"/>
        <v>0.78500000000000003</v>
      </c>
      <c r="L50" s="10">
        <f t="shared" si="46"/>
        <v>-0.2829903023832549</v>
      </c>
      <c r="M50" s="9">
        <v>5.3</v>
      </c>
      <c r="N50" s="9">
        <v>4.8899999999999997</v>
      </c>
      <c r="O50" s="9">
        <v>5.21</v>
      </c>
      <c r="P50" s="9">
        <f t="shared" si="47"/>
        <v>0.2154839514519199</v>
      </c>
      <c r="Q50" s="9">
        <f t="shared" si="48"/>
        <v>0.12440971737681021</v>
      </c>
      <c r="R50" s="11">
        <f t="shared" si="49"/>
        <v>5.1333333333333329</v>
      </c>
      <c r="S50" s="8"/>
      <c r="T50" s="9"/>
      <c r="U50" s="24"/>
      <c r="V50" s="24"/>
      <c r="W50" s="24"/>
      <c r="X50" s="9"/>
      <c r="Y50" s="24"/>
      <c r="Z50" s="24"/>
      <c r="AA50" s="24"/>
      <c r="AB50" s="17"/>
      <c r="AC50" s="17"/>
      <c r="AD50" s="17"/>
      <c r="AE50" s="17"/>
      <c r="AF50" s="17"/>
      <c r="AG50" s="17"/>
      <c r="AH50" s="17"/>
      <c r="AI50" s="17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</row>
    <row r="51" spans="1:111" x14ac:dyDescent="0.2">
      <c r="A51" s="7">
        <v>0.5541666666666667</v>
      </c>
      <c r="B51" s="8">
        <v>4</v>
      </c>
      <c r="C51" s="9">
        <v>1.17</v>
      </c>
      <c r="D51" s="9">
        <f t="shared" si="40"/>
        <v>0.15700374880966469</v>
      </c>
      <c r="E51" s="9">
        <v>2.0499999999999998</v>
      </c>
      <c r="F51" s="9">
        <f t="shared" si="41"/>
        <v>0.71783979315031676</v>
      </c>
      <c r="G51" s="9">
        <v>1.35</v>
      </c>
      <c r="H51" s="9">
        <f t="shared" si="42"/>
        <v>0.30010459245033816</v>
      </c>
      <c r="I51" s="9">
        <f t="shared" si="43"/>
        <v>0.46490142324296346</v>
      </c>
      <c r="J51" s="9">
        <f t="shared" si="44"/>
        <v>0.26841096185596514</v>
      </c>
      <c r="K51" s="10">
        <f t="shared" si="45"/>
        <v>1.5233333333333334</v>
      </c>
      <c r="L51" s="10">
        <f t="shared" si="46"/>
        <v>0.3916493781367732</v>
      </c>
      <c r="M51" s="9">
        <v>4.8099999999999996</v>
      </c>
      <c r="N51" s="9">
        <v>4.4800000000000004</v>
      </c>
      <c r="O51" s="9">
        <v>4.7</v>
      </c>
      <c r="P51" s="9">
        <f t="shared" si="47"/>
        <v>0.16802777548171374</v>
      </c>
      <c r="Q51" s="9">
        <f t="shared" si="48"/>
        <v>9.7010881405701438E-2</v>
      </c>
      <c r="R51" s="11">
        <f t="shared" si="49"/>
        <v>4.6633333333333331</v>
      </c>
      <c r="S51" s="8"/>
      <c r="T51" s="9"/>
      <c r="U51" s="24"/>
      <c r="V51" s="24"/>
      <c r="W51" s="24"/>
      <c r="X51" s="9"/>
      <c r="Y51" s="24"/>
      <c r="Z51" s="24"/>
      <c r="AA51" s="24"/>
      <c r="AB51" s="17"/>
      <c r="AC51" s="17"/>
      <c r="AD51" s="17"/>
      <c r="AE51" s="17"/>
      <c r="AF51" s="17"/>
      <c r="AG51" s="17"/>
      <c r="AH51" s="17"/>
      <c r="AI51" s="17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</row>
    <row r="52" spans="1:111" x14ac:dyDescent="0.2">
      <c r="A52" s="7">
        <v>0.59236111111111112</v>
      </c>
      <c r="B52" s="8">
        <v>5</v>
      </c>
      <c r="C52" s="9">
        <v>2.39</v>
      </c>
      <c r="D52" s="9">
        <f t="shared" si="40"/>
        <v>0.87129336594341933</v>
      </c>
      <c r="E52" s="9">
        <v>3.03</v>
      </c>
      <c r="F52" s="9">
        <f t="shared" si="41"/>
        <v>1.1085626195212777</v>
      </c>
      <c r="G52" s="9">
        <v>2.52</v>
      </c>
      <c r="H52" s="9">
        <f t="shared" si="42"/>
        <v>0.9242589015233319</v>
      </c>
      <c r="I52" s="9">
        <f t="shared" si="43"/>
        <v>0.3382799629498266</v>
      </c>
      <c r="J52" s="9">
        <f t="shared" si="44"/>
        <v>0.19530602767053903</v>
      </c>
      <c r="K52" s="10">
        <f t="shared" si="45"/>
        <v>2.6466666666666665</v>
      </c>
      <c r="L52" s="10">
        <f t="shared" si="46"/>
        <v>0.96803829566267641</v>
      </c>
      <c r="M52" s="9">
        <v>4.4400000000000004</v>
      </c>
      <c r="N52" s="9">
        <v>4.26</v>
      </c>
      <c r="O52" s="9">
        <v>4.4000000000000004</v>
      </c>
      <c r="P52" s="9">
        <f t="shared" si="47"/>
        <v>9.4516312525052507E-2</v>
      </c>
      <c r="Q52" s="9">
        <f t="shared" si="48"/>
        <v>5.4569018479149863E-2</v>
      </c>
      <c r="R52" s="11">
        <f t="shared" si="49"/>
        <v>4.3666666666666663</v>
      </c>
      <c r="S52" s="8"/>
      <c r="T52" s="9"/>
      <c r="U52" s="24"/>
      <c r="V52" s="24"/>
      <c r="W52" s="24"/>
      <c r="X52" s="9"/>
      <c r="Y52" s="24"/>
      <c r="Z52" s="24"/>
      <c r="AA52" s="24"/>
      <c r="AB52" s="17"/>
      <c r="AC52" s="17"/>
      <c r="AD52" s="17"/>
      <c r="AE52" s="17"/>
      <c r="AF52" s="17"/>
      <c r="AG52" s="17"/>
      <c r="AH52" s="17"/>
      <c r="AI52" s="17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</row>
    <row r="53" spans="1:111" x14ac:dyDescent="0.2">
      <c r="A53" s="7">
        <v>0.63541666666666663</v>
      </c>
      <c r="B53" s="8">
        <v>6</v>
      </c>
      <c r="C53" s="9">
        <v>3.07</v>
      </c>
      <c r="D53" s="9">
        <f t="shared" si="40"/>
        <v>1.1216775615991057</v>
      </c>
      <c r="E53" s="9">
        <v>3.29</v>
      </c>
      <c r="F53" s="9">
        <f t="shared" si="41"/>
        <v>1.1908875647772805</v>
      </c>
      <c r="G53" s="9">
        <v>3.34</v>
      </c>
      <c r="H53" s="9">
        <f t="shared" si="42"/>
        <v>1.205970806988609</v>
      </c>
      <c r="I53" s="9">
        <f t="shared" si="43"/>
        <v>0.14364307617610167</v>
      </c>
      <c r="J53" s="9">
        <f t="shared" si="44"/>
        <v>8.2932368697498218E-2</v>
      </c>
      <c r="K53" s="10">
        <f t="shared" si="45"/>
        <v>3.2333333333333329</v>
      </c>
      <c r="L53" s="10">
        <f t="shared" si="46"/>
        <v>1.172845311121665</v>
      </c>
      <c r="M53" s="9">
        <v>4.25</v>
      </c>
      <c r="N53" s="9">
        <v>4.1399999999999997</v>
      </c>
      <c r="O53" s="9">
        <v>4.22</v>
      </c>
      <c r="P53" s="9">
        <f t="shared" si="47"/>
        <v>5.6862407030773408E-2</v>
      </c>
      <c r="Q53" s="9">
        <f t="shared" si="48"/>
        <v>3.2829526005987097E-2</v>
      </c>
      <c r="R53" s="11">
        <f t="shared" si="49"/>
        <v>4.2033333333333331</v>
      </c>
      <c r="S53" s="8"/>
      <c r="T53" s="9"/>
      <c r="U53" s="24"/>
      <c r="V53" s="24"/>
      <c r="W53" s="24"/>
      <c r="X53" s="9"/>
      <c r="Y53" s="24"/>
      <c r="Z53" s="24"/>
      <c r="AA53" s="24"/>
      <c r="AB53" s="17"/>
      <c r="AC53" s="17"/>
      <c r="AD53" s="17"/>
      <c r="AE53" s="17"/>
      <c r="AF53" s="17"/>
      <c r="AG53" s="17"/>
      <c r="AH53" s="17"/>
      <c r="AI53" s="17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</row>
    <row r="54" spans="1:111" x14ac:dyDescent="0.2">
      <c r="A54" s="7">
        <v>0.67499999999999993</v>
      </c>
      <c r="B54" s="8">
        <v>7</v>
      </c>
      <c r="C54" s="9">
        <v>3.54</v>
      </c>
      <c r="D54" s="9">
        <f t="shared" si="40"/>
        <v>1.2641267271456831</v>
      </c>
      <c r="E54" s="9">
        <v>3.69</v>
      </c>
      <c r="F54" s="9">
        <f t="shared" si="41"/>
        <v>1.3056264580524357</v>
      </c>
      <c r="G54" s="9">
        <v>3.52</v>
      </c>
      <c r="H54" s="9">
        <f t="shared" si="42"/>
        <v>1.2584609896100056</v>
      </c>
      <c r="I54" s="9">
        <f t="shared" si="43"/>
        <v>9.2915732431775644E-2</v>
      </c>
      <c r="J54" s="9">
        <f t="shared" si="44"/>
        <v>5.3644923131436914E-2</v>
      </c>
      <c r="K54" s="10">
        <f t="shared" si="45"/>
        <v>3.5833333333333335</v>
      </c>
      <c r="L54" s="10">
        <f t="shared" si="46"/>
        <v>1.2760713916027082</v>
      </c>
      <c r="M54" s="9">
        <v>4.0999999999999996</v>
      </c>
      <c r="N54" s="9">
        <v>4.0199999999999996</v>
      </c>
      <c r="O54" s="9">
        <v>4.04</v>
      </c>
      <c r="P54" s="9">
        <f t="shared" si="47"/>
        <v>4.1633319989322619E-2</v>
      </c>
      <c r="Q54" s="9">
        <f t="shared" si="48"/>
        <v>2.4037008503093243E-2</v>
      </c>
      <c r="R54" s="11">
        <f t="shared" si="49"/>
        <v>4.0533333333333337</v>
      </c>
      <c r="S54" s="8"/>
      <c r="T54" s="9"/>
      <c r="U54" s="24"/>
      <c r="V54" s="24"/>
      <c r="W54" s="24"/>
      <c r="X54" s="9"/>
      <c r="Y54" s="24"/>
      <c r="Z54" s="24"/>
      <c r="AA54" s="24"/>
      <c r="AB54" s="17"/>
      <c r="AC54" s="17"/>
      <c r="AD54" s="17"/>
      <c r="AE54" s="17"/>
      <c r="AF54" s="17"/>
      <c r="AG54" s="17"/>
      <c r="AH54" s="17"/>
      <c r="AI54" s="17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</row>
    <row r="55" spans="1:111" x14ac:dyDescent="0.2">
      <c r="A55" s="7">
        <v>0.78888888888888886</v>
      </c>
      <c r="B55" s="8">
        <v>8</v>
      </c>
      <c r="C55" s="9">
        <v>4.29</v>
      </c>
      <c r="D55" s="9">
        <f t="shared" si="40"/>
        <v>1.4562867329399256</v>
      </c>
      <c r="E55" s="9">
        <v>4.28</v>
      </c>
      <c r="F55" s="9">
        <f t="shared" si="41"/>
        <v>1.4539530095937054</v>
      </c>
      <c r="G55" s="9">
        <v>4.2</v>
      </c>
      <c r="H55" s="9">
        <f t="shared" si="42"/>
        <v>1.4350845252893227</v>
      </c>
      <c r="I55" s="9">
        <f t="shared" si="43"/>
        <v>4.9328828623162443E-2</v>
      </c>
      <c r="J55" s="9">
        <f t="shared" si="44"/>
        <v>2.8480012484391755E-2</v>
      </c>
      <c r="K55" s="10">
        <f t="shared" si="45"/>
        <v>4.2566666666666668</v>
      </c>
      <c r="L55" s="10">
        <f t="shared" si="46"/>
        <v>1.4484414226076512</v>
      </c>
      <c r="M55" s="9">
        <v>3.94</v>
      </c>
      <c r="N55" s="9">
        <v>3.9</v>
      </c>
      <c r="O55" s="9">
        <v>3.92</v>
      </c>
      <c r="P55" s="9">
        <f t="shared" si="47"/>
        <v>2.0000000000000018E-2</v>
      </c>
      <c r="Q55" s="9">
        <f t="shared" si="48"/>
        <v>1.1547005383792526E-2</v>
      </c>
      <c r="R55" s="11">
        <f t="shared" si="49"/>
        <v>3.92</v>
      </c>
      <c r="S55" s="8"/>
      <c r="T55" s="9"/>
      <c r="U55" s="24"/>
      <c r="V55" s="24"/>
      <c r="W55" s="24"/>
      <c r="X55" s="9"/>
      <c r="Y55" s="24"/>
      <c r="Z55" s="24"/>
      <c r="AA55" s="24"/>
      <c r="AB55" s="17"/>
      <c r="AC55" s="17"/>
      <c r="AD55" s="17"/>
      <c r="AE55" s="17"/>
      <c r="AF55" s="17"/>
      <c r="AG55" s="17"/>
      <c r="AH55" s="17"/>
      <c r="AI55" s="17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</row>
    <row r="56" spans="1:111" x14ac:dyDescent="0.2">
      <c r="A56" s="7">
        <v>0.75902777777777775</v>
      </c>
      <c r="B56" s="8">
        <v>9</v>
      </c>
      <c r="C56" s="9">
        <v>4.66</v>
      </c>
      <c r="D56" s="9">
        <f t="shared" si="40"/>
        <v>1.5390154481375546</v>
      </c>
      <c r="E56" s="9">
        <v>4.7</v>
      </c>
      <c r="F56" s="9">
        <f t="shared" si="41"/>
        <v>1.547562508716013</v>
      </c>
      <c r="G56" s="9">
        <v>4.68</v>
      </c>
      <c r="H56" s="9">
        <f t="shared" si="42"/>
        <v>1.5432981099295553</v>
      </c>
      <c r="I56" s="9">
        <f t="shared" si="43"/>
        <v>2.0000000000000018E-2</v>
      </c>
      <c r="J56" s="9">
        <f t="shared" si="44"/>
        <v>1.1547005383792526E-2</v>
      </c>
      <c r="K56" s="10">
        <f t="shared" si="45"/>
        <v>4.68</v>
      </c>
      <c r="L56" s="10">
        <f t="shared" si="46"/>
        <v>1.5432920222610409</v>
      </c>
      <c r="M56" s="9">
        <v>3.89</v>
      </c>
      <c r="N56" s="9">
        <v>3.86</v>
      </c>
      <c r="O56" s="9">
        <v>3.89</v>
      </c>
      <c r="P56" s="9">
        <f t="shared" si="47"/>
        <v>1.7320508075688915E-2</v>
      </c>
      <c r="Q56" s="9">
        <f t="shared" si="48"/>
        <v>1.0000000000000083E-2</v>
      </c>
      <c r="R56" s="11">
        <f t="shared" si="49"/>
        <v>3.8800000000000003</v>
      </c>
      <c r="S56" s="8"/>
      <c r="T56" s="9"/>
      <c r="U56" s="24"/>
      <c r="V56" s="24"/>
      <c r="W56" s="24"/>
      <c r="X56" s="9"/>
      <c r="Y56" s="24"/>
      <c r="Z56" s="24"/>
      <c r="AA56" s="24"/>
      <c r="AB56" s="17"/>
      <c r="AC56" s="17"/>
      <c r="AD56" s="17"/>
      <c r="AE56" s="17"/>
      <c r="AF56" s="17"/>
      <c r="AG56" s="17"/>
      <c r="AH56" s="17"/>
      <c r="AI56" s="17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</row>
    <row r="57" spans="1:111" x14ac:dyDescent="0.2">
      <c r="A57" s="7">
        <v>0.5</v>
      </c>
      <c r="B57" s="8">
        <v>10</v>
      </c>
      <c r="C57" s="9">
        <v>5.48</v>
      </c>
      <c r="D57" s="9">
        <f t="shared" si="40"/>
        <v>1.7011051009599243</v>
      </c>
      <c r="E57" s="9">
        <v>5.49</v>
      </c>
      <c r="F57" s="9">
        <f t="shared" si="41"/>
        <v>1.7029282555214393</v>
      </c>
      <c r="G57" s="9">
        <v>5.53</v>
      </c>
      <c r="H57" s="9">
        <f t="shared" si="42"/>
        <v>1.7101878155342434</v>
      </c>
      <c r="I57" s="9">
        <f t="shared" si="43"/>
        <v>2.6457513110645845E-2</v>
      </c>
      <c r="J57" s="9">
        <f t="shared" si="44"/>
        <v>1.5275252316519432E-2</v>
      </c>
      <c r="K57" s="10">
        <f t="shared" si="45"/>
        <v>5.5</v>
      </c>
      <c r="L57" s="10">
        <f t="shared" si="46"/>
        <v>1.704740390671869</v>
      </c>
      <c r="M57" s="9">
        <v>3.75</v>
      </c>
      <c r="N57" s="9">
        <v>3.75</v>
      </c>
      <c r="O57" s="9">
        <v>3.75</v>
      </c>
      <c r="P57" s="9">
        <f t="shared" si="47"/>
        <v>0</v>
      </c>
      <c r="Q57" s="9">
        <f t="shared" si="48"/>
        <v>0</v>
      </c>
      <c r="R57" s="11">
        <f t="shared" si="49"/>
        <v>3.75</v>
      </c>
      <c r="S57" s="8"/>
      <c r="T57" s="9"/>
      <c r="U57" s="24"/>
      <c r="V57" s="24"/>
      <c r="W57" s="24"/>
      <c r="X57" s="9"/>
      <c r="Y57" s="24"/>
      <c r="Z57" s="24"/>
      <c r="AA57" s="24"/>
      <c r="AB57" s="17"/>
      <c r="AC57" s="17"/>
      <c r="AD57" s="17"/>
      <c r="AE57" s="17"/>
      <c r="AF57" s="17"/>
      <c r="AG57" s="17"/>
      <c r="AH57" s="17"/>
      <c r="AI57" s="17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</row>
    <row r="58" spans="1:111" x14ac:dyDescent="0.2">
      <c r="A58" s="25">
        <v>0.3833333333333333</v>
      </c>
      <c r="B58" s="13">
        <v>24</v>
      </c>
      <c r="C58" s="14">
        <v>5.49</v>
      </c>
      <c r="D58" s="14">
        <f t="shared" si="40"/>
        <v>1.7029282555214393</v>
      </c>
      <c r="E58" s="14">
        <v>5.51</v>
      </c>
      <c r="F58" s="14">
        <f t="shared" si="41"/>
        <v>1.706564623164823</v>
      </c>
      <c r="G58" s="14">
        <v>5.5</v>
      </c>
      <c r="H58" s="14">
        <f t="shared" si="42"/>
        <v>1.7047480922384253</v>
      </c>
      <c r="I58" s="14">
        <f t="shared" si="43"/>
        <v>9.9999999999997868E-3</v>
      </c>
      <c r="J58" s="14">
        <f t="shared" si="44"/>
        <v>5.7735026918961348E-3</v>
      </c>
      <c r="K58" s="15">
        <f t="shared" si="45"/>
        <v>5.5</v>
      </c>
      <c r="L58" s="15">
        <f t="shared" si="46"/>
        <v>1.7047469903082293</v>
      </c>
      <c r="M58" s="14">
        <v>3.68</v>
      </c>
      <c r="N58" s="14">
        <v>3.69</v>
      </c>
      <c r="O58" s="14">
        <v>3.67</v>
      </c>
      <c r="P58" s="14">
        <f t="shared" si="47"/>
        <v>1.0000000000000009E-2</v>
      </c>
      <c r="Q58" s="14">
        <f t="shared" si="48"/>
        <v>5.7735026918962632E-3</v>
      </c>
      <c r="R58" s="16">
        <f t="shared" si="49"/>
        <v>3.6799999999999997</v>
      </c>
      <c r="S58" s="8"/>
      <c r="T58" s="9"/>
      <c r="U58" s="24"/>
      <c r="V58" s="24"/>
      <c r="W58" s="24"/>
      <c r="X58" s="9"/>
      <c r="Y58" s="24"/>
      <c r="Z58" s="24"/>
      <c r="AA58" s="24"/>
      <c r="AB58" s="17"/>
      <c r="AC58" s="17"/>
      <c r="AD58" s="17"/>
      <c r="AE58" s="17"/>
      <c r="AF58" s="17"/>
      <c r="AG58" s="17"/>
      <c r="AH58" s="17"/>
      <c r="AI58" s="17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</row>
    <row r="59" spans="1:11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13"/>
      <c r="T59" s="9"/>
      <c r="U59" s="24"/>
      <c r="V59" s="24"/>
      <c r="W59" s="24"/>
      <c r="X59" s="9"/>
      <c r="Y59" s="24"/>
      <c r="Z59" s="24"/>
      <c r="AA59" s="24"/>
      <c r="AB59" s="17"/>
      <c r="AC59" s="17"/>
      <c r="AD59" s="17"/>
      <c r="AE59" s="17"/>
      <c r="AF59" s="17"/>
      <c r="AG59" s="17"/>
      <c r="AH59" s="17"/>
      <c r="AI59" s="17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</row>
    <row r="60" spans="1:111" x14ac:dyDescent="0.2">
      <c r="A60" s="109" t="s">
        <v>27</v>
      </c>
      <c r="B60" s="106"/>
      <c r="C60" s="103" t="s">
        <v>29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4"/>
      <c r="S60" s="4"/>
      <c r="T60" s="24"/>
      <c r="U60" s="24"/>
      <c r="V60" s="24"/>
      <c r="W60" s="24"/>
      <c r="X60" s="4"/>
      <c r="Y60" s="4"/>
      <c r="Z60" s="4"/>
      <c r="AA60" s="4"/>
      <c r="AB60" s="17"/>
      <c r="AC60" s="17"/>
      <c r="AD60" s="17"/>
      <c r="AE60" s="17"/>
      <c r="AF60" s="17"/>
      <c r="AG60" s="17"/>
      <c r="AH60" s="17"/>
      <c r="AI60" s="17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</row>
    <row r="61" spans="1:111" x14ac:dyDescent="0.2">
      <c r="A61" s="110"/>
      <c r="B61" s="108"/>
      <c r="C61" s="109" t="s">
        <v>32</v>
      </c>
      <c r="D61" s="105"/>
      <c r="E61" s="105"/>
      <c r="F61" s="105"/>
      <c r="G61" s="105"/>
      <c r="H61" s="105"/>
      <c r="I61" s="105"/>
      <c r="J61" s="105"/>
      <c r="K61" s="105"/>
      <c r="L61" s="106"/>
      <c r="M61" s="109" t="s">
        <v>33</v>
      </c>
      <c r="N61" s="105"/>
      <c r="O61" s="105"/>
      <c r="P61" s="105"/>
      <c r="Q61" s="105"/>
      <c r="R61" s="106"/>
      <c r="S61" s="4"/>
      <c r="T61" s="24"/>
      <c r="U61" s="24"/>
      <c r="V61" s="24"/>
      <c r="W61" s="24"/>
      <c r="X61" s="4"/>
      <c r="Y61" s="4"/>
      <c r="Z61" s="4"/>
      <c r="AA61" s="4"/>
      <c r="AB61" s="17"/>
      <c r="AC61" s="17"/>
      <c r="AD61" s="17"/>
      <c r="AE61" s="17"/>
      <c r="AF61" s="17"/>
      <c r="AG61" s="17"/>
      <c r="AH61" s="17"/>
      <c r="AI61" s="17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</row>
    <row r="62" spans="1:111" x14ac:dyDescent="0.2">
      <c r="A62" s="110"/>
      <c r="B62" s="108"/>
      <c r="C62" s="112"/>
      <c r="D62" s="113"/>
      <c r="E62" s="113"/>
      <c r="F62" s="113"/>
      <c r="G62" s="113"/>
      <c r="H62" s="113"/>
      <c r="I62" s="113"/>
      <c r="J62" s="113"/>
      <c r="K62" s="113"/>
      <c r="L62" s="114"/>
      <c r="M62" s="112"/>
      <c r="N62" s="113"/>
      <c r="O62" s="113"/>
      <c r="P62" s="113"/>
      <c r="Q62" s="113"/>
      <c r="R62" s="114"/>
      <c r="S62" s="4"/>
      <c r="T62" s="24"/>
      <c r="U62" s="24"/>
      <c r="V62" s="26"/>
      <c r="W62" s="24"/>
      <c r="X62" s="4"/>
      <c r="Y62" s="4"/>
      <c r="Z62" s="4"/>
      <c r="AA62" s="4"/>
      <c r="AB62" s="17"/>
      <c r="AC62" s="17"/>
      <c r="AD62" s="17"/>
      <c r="AE62" s="17"/>
      <c r="AF62" s="17"/>
      <c r="AG62" s="17"/>
      <c r="AH62" s="17"/>
      <c r="AI62" s="17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</row>
    <row r="63" spans="1:111" x14ac:dyDescent="0.2">
      <c r="A63" s="112"/>
      <c r="B63" s="114"/>
      <c r="C63" s="6" t="s">
        <v>34</v>
      </c>
      <c r="D63" s="27" t="s">
        <v>35</v>
      </c>
      <c r="E63" s="6" t="s">
        <v>36</v>
      </c>
      <c r="F63" s="27" t="s">
        <v>35</v>
      </c>
      <c r="G63" s="6" t="s">
        <v>37</v>
      </c>
      <c r="H63" s="27" t="s">
        <v>35</v>
      </c>
      <c r="I63" s="20" t="s">
        <v>38</v>
      </c>
      <c r="J63" s="20" t="s">
        <v>39</v>
      </c>
      <c r="K63" s="21" t="s">
        <v>40</v>
      </c>
      <c r="L63" s="21" t="s">
        <v>41</v>
      </c>
      <c r="M63" s="18" t="s">
        <v>34</v>
      </c>
      <c r="N63" s="20" t="s">
        <v>36</v>
      </c>
      <c r="O63" s="20" t="s">
        <v>37</v>
      </c>
      <c r="P63" s="19" t="s">
        <v>38</v>
      </c>
      <c r="Q63" s="6" t="s">
        <v>39</v>
      </c>
      <c r="R63" s="28" t="s">
        <v>42</v>
      </c>
      <c r="S63" s="4"/>
      <c r="T63" s="24"/>
      <c r="U63" s="24"/>
      <c r="V63" s="24"/>
      <c r="W63" s="24"/>
      <c r="X63" s="4"/>
      <c r="Y63" s="4"/>
      <c r="Z63" s="4"/>
      <c r="AA63" s="4"/>
      <c r="AB63" s="17"/>
      <c r="AC63" s="17"/>
      <c r="AD63" s="17"/>
      <c r="AE63" s="17"/>
      <c r="AF63" s="17"/>
      <c r="AG63" s="17"/>
      <c r="AH63" s="17"/>
      <c r="AI63" s="17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</row>
    <row r="64" spans="1:111" ht="18" customHeight="1" x14ac:dyDescent="0.2">
      <c r="A64" s="7">
        <v>0.3833333333333333</v>
      </c>
      <c r="B64" s="8">
        <v>0</v>
      </c>
      <c r="C64" s="9">
        <v>0.17499999999999999</v>
      </c>
      <c r="D64" s="9">
        <f t="shared" ref="D64:D75" si="50">LN(C64)</f>
        <v>-1.742969305058623</v>
      </c>
      <c r="E64" s="9">
        <v>0.14299999999999999</v>
      </c>
      <c r="F64" s="9">
        <f t="shared" ref="F64:F75" si="51">LN(E64)</f>
        <v>-1.9449106487222299</v>
      </c>
      <c r="G64" s="9">
        <v>0.124</v>
      </c>
      <c r="H64" s="9">
        <f t="shared" ref="H64:H75" si="52">LN(G64)</f>
        <v>-2.0874737133771002</v>
      </c>
      <c r="I64" s="9">
        <f t="shared" ref="I64:I75" si="53">STDEV(C64,E64,G64)</f>
        <v>2.5774664562964466E-2</v>
      </c>
      <c r="J64" s="9">
        <f t="shared" ref="J64:J75" si="54">I64/SQRT(3)</f>
        <v>1.4881009523699843E-2</v>
      </c>
      <c r="K64" s="10">
        <f t="shared" ref="K64:K75" si="55">AVERAGE(C64,E64,G64)</f>
        <v>0.14733333333333332</v>
      </c>
      <c r="L64" s="10">
        <f t="shared" ref="L64:L75" si="56">AVERAGE(D64,F64,H64)</f>
        <v>-1.925117889052651</v>
      </c>
      <c r="M64" s="9">
        <v>5.64</v>
      </c>
      <c r="N64" s="9">
        <v>5.63</v>
      </c>
      <c r="O64" s="9">
        <v>5.64</v>
      </c>
      <c r="P64" s="9">
        <f t="shared" ref="P64:P75" si="57">STDEV(M64:O64)</f>
        <v>5.7735026918961348E-3</v>
      </c>
      <c r="Q64" s="9">
        <f t="shared" ref="Q64:Q75" si="58">P64/SQRT(3)</f>
        <v>3.3333333333332624E-3</v>
      </c>
      <c r="R64" s="11">
        <f t="shared" ref="R64:R75" si="59">AVERAGE(M64:O64)</f>
        <v>5.6366666666666667</v>
      </c>
      <c r="S64" s="4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</row>
    <row r="65" spans="1:111" ht="18" customHeight="1" x14ac:dyDescent="0.2">
      <c r="A65" s="7">
        <v>0.42499999999999999</v>
      </c>
      <c r="B65" s="8">
        <v>1</v>
      </c>
      <c r="C65" s="9">
        <v>0.19900000000000001</v>
      </c>
      <c r="D65" s="9">
        <f t="shared" si="50"/>
        <v>-1.6144504542576446</v>
      </c>
      <c r="E65" s="9">
        <v>0.182</v>
      </c>
      <c r="F65" s="9">
        <f t="shared" si="51"/>
        <v>-1.7037485919053417</v>
      </c>
      <c r="G65" s="9">
        <v>0.16</v>
      </c>
      <c r="H65" s="9">
        <f t="shared" si="52"/>
        <v>-1.8325814637483102</v>
      </c>
      <c r="I65" s="9">
        <f t="shared" si="53"/>
        <v>1.9553345834749956E-2</v>
      </c>
      <c r="J65" s="9">
        <f t="shared" si="54"/>
        <v>1.1289129481250736E-2</v>
      </c>
      <c r="K65" s="10">
        <f t="shared" si="55"/>
        <v>0.18033333333333335</v>
      </c>
      <c r="L65" s="10">
        <f t="shared" si="56"/>
        <v>-1.7169268366370989</v>
      </c>
      <c r="M65" s="9">
        <v>5.59</v>
      </c>
      <c r="N65" s="9">
        <v>5.56</v>
      </c>
      <c r="O65" s="9">
        <v>5.0599999999999996</v>
      </c>
      <c r="P65" s="9">
        <f t="shared" si="57"/>
        <v>0.29771350881902114</v>
      </c>
      <c r="Q65" s="9">
        <f t="shared" si="58"/>
        <v>0.1718849744580499</v>
      </c>
      <c r="R65" s="11">
        <f t="shared" si="59"/>
        <v>5.4033333333333324</v>
      </c>
      <c r="S65" s="4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</row>
    <row r="66" spans="1:111" x14ac:dyDescent="0.2">
      <c r="A66" s="7">
        <v>0.46666666666666662</v>
      </c>
      <c r="B66" s="8">
        <v>2</v>
      </c>
      <c r="C66" s="9">
        <v>0.32</v>
      </c>
      <c r="D66" s="9">
        <f t="shared" si="50"/>
        <v>-1.1394342831883648</v>
      </c>
      <c r="E66" s="9">
        <v>0.30599999999999999</v>
      </c>
      <c r="F66" s="9">
        <f t="shared" si="51"/>
        <v>-1.1841701770297564</v>
      </c>
      <c r="G66" s="9">
        <v>0.3</v>
      </c>
      <c r="H66" s="9">
        <f t="shared" si="52"/>
        <v>-1.2039728043259361</v>
      </c>
      <c r="I66" s="9">
        <f t="shared" si="53"/>
        <v>1.0263202878893776E-2</v>
      </c>
      <c r="J66" s="9">
        <f t="shared" si="54"/>
        <v>5.925462944877064E-3</v>
      </c>
      <c r="K66" s="10">
        <f t="shared" si="55"/>
        <v>0.30866666666666664</v>
      </c>
      <c r="L66" s="10">
        <f t="shared" si="56"/>
        <v>-1.1758590881813522</v>
      </c>
      <c r="M66" s="9">
        <v>5.42</v>
      </c>
      <c r="N66" s="9">
        <v>5.41</v>
      </c>
      <c r="O66" s="9">
        <v>5.41</v>
      </c>
      <c r="P66" s="9">
        <f t="shared" si="57"/>
        <v>5.7735026918961348E-3</v>
      </c>
      <c r="Q66" s="9">
        <f t="shared" si="58"/>
        <v>3.3333333333332624E-3</v>
      </c>
      <c r="R66" s="11">
        <f t="shared" si="59"/>
        <v>5.413333333333334</v>
      </c>
      <c r="S66" s="4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</row>
    <row r="67" spans="1:111" x14ac:dyDescent="0.2">
      <c r="A67" s="7">
        <v>0.50763888888888886</v>
      </c>
      <c r="B67" s="8">
        <v>3</v>
      </c>
      <c r="C67" s="9">
        <v>0.65100000000000002</v>
      </c>
      <c r="D67" s="9">
        <f t="shared" si="50"/>
        <v>-0.42924563677356775</v>
      </c>
      <c r="E67" s="9">
        <v>0.61599999999999999</v>
      </c>
      <c r="F67" s="9">
        <f t="shared" si="51"/>
        <v>-0.48450831544861728</v>
      </c>
      <c r="G67" s="9">
        <v>0.61599999999999999</v>
      </c>
      <c r="H67" s="9">
        <f t="shared" si="52"/>
        <v>-0.48450831544861728</v>
      </c>
      <c r="I67" s="9">
        <f t="shared" si="53"/>
        <v>2.0207259421636918E-2</v>
      </c>
      <c r="J67" s="9">
        <f t="shared" si="54"/>
        <v>1.1666666666666678E-2</v>
      </c>
      <c r="K67" s="10">
        <f t="shared" si="55"/>
        <v>0.62766666666666671</v>
      </c>
      <c r="L67" s="10">
        <f t="shared" si="56"/>
        <v>-0.46608742255693408</v>
      </c>
      <c r="M67" s="9">
        <v>5.09</v>
      </c>
      <c r="N67" s="9">
        <v>5.0999999999999996</v>
      </c>
      <c r="O67" s="9">
        <v>5.08</v>
      </c>
      <c r="P67" s="9">
        <f t="shared" si="57"/>
        <v>9.9999999999997868E-3</v>
      </c>
      <c r="Q67" s="9">
        <f t="shared" si="58"/>
        <v>5.7735026918961348E-3</v>
      </c>
      <c r="R67" s="11">
        <f t="shared" si="59"/>
        <v>5.09</v>
      </c>
      <c r="S67" s="8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</row>
    <row r="68" spans="1:111" x14ac:dyDescent="0.2">
      <c r="A68" s="7">
        <v>0.5541666666666667</v>
      </c>
      <c r="B68" s="8">
        <v>4</v>
      </c>
      <c r="C68" s="9">
        <v>1.2</v>
      </c>
      <c r="D68" s="9">
        <f t="shared" si="50"/>
        <v>0.18232155679395459</v>
      </c>
      <c r="E68" s="9">
        <v>1.19</v>
      </c>
      <c r="F68" s="9">
        <f t="shared" si="51"/>
        <v>0.17395330712343798</v>
      </c>
      <c r="G68" s="9">
        <v>1.19</v>
      </c>
      <c r="H68" s="9">
        <f t="shared" si="52"/>
        <v>0.17395330712343798</v>
      </c>
      <c r="I68" s="9">
        <f t="shared" si="53"/>
        <v>5.7735026918962632E-3</v>
      </c>
      <c r="J68" s="9">
        <f t="shared" si="54"/>
        <v>3.3333333333333366E-3</v>
      </c>
      <c r="K68" s="10">
        <f t="shared" si="55"/>
        <v>1.1933333333333331</v>
      </c>
      <c r="L68" s="10">
        <f t="shared" si="56"/>
        <v>0.17674272368027685</v>
      </c>
      <c r="M68" s="9">
        <v>4.6900000000000004</v>
      </c>
      <c r="N68" s="9">
        <v>4.67</v>
      </c>
      <c r="O68" s="9">
        <v>4.6900000000000004</v>
      </c>
      <c r="P68" s="9">
        <f t="shared" si="57"/>
        <v>1.1547005383792781E-2</v>
      </c>
      <c r="Q68" s="9">
        <f t="shared" si="58"/>
        <v>6.6666666666668206E-3</v>
      </c>
      <c r="R68" s="11">
        <f t="shared" si="59"/>
        <v>4.6833333333333336</v>
      </c>
      <c r="S68" s="8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</row>
    <row r="69" spans="1:111" x14ac:dyDescent="0.2">
      <c r="A69" s="7">
        <v>0.59236111111111112</v>
      </c>
      <c r="B69" s="8">
        <v>5</v>
      </c>
      <c r="C69" s="9">
        <v>2.17</v>
      </c>
      <c r="D69" s="9">
        <f t="shared" si="50"/>
        <v>0.77472716755236815</v>
      </c>
      <c r="E69" s="9">
        <v>2.12</v>
      </c>
      <c r="F69" s="9">
        <f t="shared" si="51"/>
        <v>0.75141608868392118</v>
      </c>
      <c r="G69" s="9">
        <v>2.2200000000000002</v>
      </c>
      <c r="H69" s="9">
        <f t="shared" si="52"/>
        <v>0.79750719588418817</v>
      </c>
      <c r="I69" s="9">
        <f t="shared" si="53"/>
        <v>5.0000000000000044E-2</v>
      </c>
      <c r="J69" s="9">
        <f t="shared" si="54"/>
        <v>2.8867513459481315E-2</v>
      </c>
      <c r="K69" s="10">
        <f t="shared" si="55"/>
        <v>2.17</v>
      </c>
      <c r="L69" s="10">
        <f t="shared" si="56"/>
        <v>0.77455015070682587</v>
      </c>
      <c r="M69" s="9">
        <v>4.3899999999999997</v>
      </c>
      <c r="N69" s="9">
        <v>4.4000000000000004</v>
      </c>
      <c r="O69" s="9">
        <v>4.3899999999999997</v>
      </c>
      <c r="P69" s="9">
        <f t="shared" si="57"/>
        <v>5.7735026918966474E-3</v>
      </c>
      <c r="Q69" s="9">
        <f t="shared" si="58"/>
        <v>3.3333333333335586E-3</v>
      </c>
      <c r="R69" s="11">
        <f t="shared" si="59"/>
        <v>4.3933333333333335</v>
      </c>
      <c r="S69" s="8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</row>
    <row r="70" spans="1:111" x14ac:dyDescent="0.2">
      <c r="A70" s="7">
        <v>0.63541666666666663</v>
      </c>
      <c r="B70" s="8">
        <v>6</v>
      </c>
      <c r="C70" s="9">
        <v>3.4</v>
      </c>
      <c r="D70" s="9">
        <f t="shared" si="50"/>
        <v>1.2237754316221157</v>
      </c>
      <c r="E70" s="9">
        <v>3.24</v>
      </c>
      <c r="F70" s="9">
        <f t="shared" si="51"/>
        <v>1.1755733298042381</v>
      </c>
      <c r="G70" s="9">
        <v>3.13</v>
      </c>
      <c r="H70" s="9">
        <f t="shared" si="52"/>
        <v>1.1410330045520618</v>
      </c>
      <c r="I70" s="9">
        <f t="shared" si="53"/>
        <v>0.13576941236277532</v>
      </c>
      <c r="J70" s="9">
        <f t="shared" si="54"/>
        <v>7.8386506775365641E-2</v>
      </c>
      <c r="K70" s="10">
        <f t="shared" si="55"/>
        <v>3.2566666666666664</v>
      </c>
      <c r="L70" s="10">
        <f t="shared" si="56"/>
        <v>1.1801272553261386</v>
      </c>
      <c r="M70" s="9">
        <v>4.07</v>
      </c>
      <c r="N70" s="9">
        <v>4.09</v>
      </c>
      <c r="O70" s="9">
        <v>4.07</v>
      </c>
      <c r="P70" s="9">
        <f t="shared" si="57"/>
        <v>1.154700538379227E-2</v>
      </c>
      <c r="Q70" s="9">
        <f t="shared" si="58"/>
        <v>6.6666666666665248E-3</v>
      </c>
      <c r="R70" s="11">
        <f t="shared" si="59"/>
        <v>4.0766666666666671</v>
      </c>
      <c r="S70" s="8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</row>
    <row r="71" spans="1:111" x14ac:dyDescent="0.2">
      <c r="A71" s="7">
        <v>0.67499999999999993</v>
      </c>
      <c r="B71" s="8">
        <v>7</v>
      </c>
      <c r="C71" s="9">
        <v>3.8</v>
      </c>
      <c r="D71" s="9">
        <f t="shared" si="50"/>
        <v>1.33500106673234</v>
      </c>
      <c r="E71" s="9">
        <v>3.78</v>
      </c>
      <c r="F71" s="9">
        <f t="shared" si="51"/>
        <v>1.3297240096314962</v>
      </c>
      <c r="G71" s="9">
        <v>3.8</v>
      </c>
      <c r="H71" s="9">
        <f t="shared" si="52"/>
        <v>1.33500106673234</v>
      </c>
      <c r="I71" s="9">
        <f t="shared" si="53"/>
        <v>1.1547005383792526E-2</v>
      </c>
      <c r="J71" s="9">
        <f t="shared" si="54"/>
        <v>6.6666666666666732E-3</v>
      </c>
      <c r="K71" s="10">
        <f t="shared" si="55"/>
        <v>3.793333333333333</v>
      </c>
      <c r="L71" s="10">
        <f t="shared" si="56"/>
        <v>1.3332420476987252</v>
      </c>
      <c r="M71" s="9">
        <v>3.95</v>
      </c>
      <c r="N71" s="9">
        <v>3.96</v>
      </c>
      <c r="O71" s="9">
        <v>3.95</v>
      </c>
      <c r="P71" s="9">
        <f t="shared" si="57"/>
        <v>5.7735026918961348E-3</v>
      </c>
      <c r="Q71" s="9">
        <f t="shared" si="58"/>
        <v>3.3333333333332624E-3</v>
      </c>
      <c r="R71" s="11">
        <f t="shared" si="59"/>
        <v>3.9533333333333331</v>
      </c>
      <c r="S71" s="8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</row>
    <row r="72" spans="1:111" x14ac:dyDescent="0.2">
      <c r="A72" s="7">
        <v>0.78888888888888886</v>
      </c>
      <c r="B72" s="8">
        <v>8</v>
      </c>
      <c r="C72" s="9">
        <v>5.05</v>
      </c>
      <c r="D72" s="9">
        <f t="shared" si="50"/>
        <v>1.6193882432872684</v>
      </c>
      <c r="E72" s="9">
        <v>4.34</v>
      </c>
      <c r="F72" s="9">
        <f t="shared" si="51"/>
        <v>1.4678743481123135</v>
      </c>
      <c r="G72" s="9">
        <v>4.26</v>
      </c>
      <c r="H72" s="9">
        <f t="shared" si="52"/>
        <v>1.4492691602812791</v>
      </c>
      <c r="I72" s="9">
        <f t="shared" si="53"/>
        <v>0.434856298103178</v>
      </c>
      <c r="J72" s="9">
        <f t="shared" si="54"/>
        <v>0.25106440076867398</v>
      </c>
      <c r="K72" s="10">
        <f t="shared" si="55"/>
        <v>4.55</v>
      </c>
      <c r="L72" s="10">
        <f t="shared" si="56"/>
        <v>1.5121772505602868</v>
      </c>
      <c r="M72" s="9">
        <v>3.91</v>
      </c>
      <c r="N72" s="9">
        <v>3.9</v>
      </c>
      <c r="O72" s="9">
        <v>3.91</v>
      </c>
      <c r="P72" s="9">
        <f t="shared" si="57"/>
        <v>5.7735026918963907E-3</v>
      </c>
      <c r="Q72" s="9">
        <f t="shared" si="58"/>
        <v>3.3333333333334103E-3</v>
      </c>
      <c r="R72" s="11">
        <f t="shared" si="59"/>
        <v>3.9066666666666667</v>
      </c>
      <c r="S72" s="8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</row>
    <row r="73" spans="1:111" x14ac:dyDescent="0.2">
      <c r="A73" s="7">
        <v>0.75902777777777775</v>
      </c>
      <c r="B73" s="8">
        <v>9</v>
      </c>
      <c r="C73" s="9">
        <v>5.73</v>
      </c>
      <c r="D73" s="9">
        <f t="shared" si="50"/>
        <v>1.7457155307266483</v>
      </c>
      <c r="E73" s="9">
        <v>5.85</v>
      </c>
      <c r="F73" s="9">
        <f t="shared" si="51"/>
        <v>1.766441661243765</v>
      </c>
      <c r="G73" s="9">
        <v>5.89</v>
      </c>
      <c r="H73" s="9">
        <f t="shared" si="52"/>
        <v>1.7732559976634952</v>
      </c>
      <c r="I73" s="9">
        <f t="shared" si="53"/>
        <v>8.3266639978644891E-2</v>
      </c>
      <c r="J73" s="9">
        <f t="shared" si="54"/>
        <v>4.8074017006186284E-2</v>
      </c>
      <c r="K73" s="10">
        <f t="shared" si="55"/>
        <v>5.8233333333333333</v>
      </c>
      <c r="L73" s="10">
        <f t="shared" si="56"/>
        <v>1.7618043965446362</v>
      </c>
      <c r="M73" s="9">
        <v>3.86</v>
      </c>
      <c r="N73" s="9">
        <v>3.87</v>
      </c>
      <c r="O73" s="9">
        <v>3.88</v>
      </c>
      <c r="P73" s="9">
        <f t="shared" si="57"/>
        <v>1.0000000000000009E-2</v>
      </c>
      <c r="Q73" s="9">
        <f t="shared" si="58"/>
        <v>5.7735026918962632E-3</v>
      </c>
      <c r="R73" s="11">
        <f t="shared" si="59"/>
        <v>3.8699999999999997</v>
      </c>
      <c r="S73" s="8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</row>
    <row r="74" spans="1:111" x14ac:dyDescent="0.2">
      <c r="A74" s="7">
        <v>0.5</v>
      </c>
      <c r="B74" s="8">
        <v>10</v>
      </c>
      <c r="C74" s="9">
        <v>5.67</v>
      </c>
      <c r="D74" s="9">
        <f t="shared" si="50"/>
        <v>1.7351891177396608</v>
      </c>
      <c r="E74" s="9">
        <v>5.78</v>
      </c>
      <c r="F74" s="9">
        <f t="shared" si="51"/>
        <v>1.7544036826842861</v>
      </c>
      <c r="G74" s="9">
        <v>5.8</v>
      </c>
      <c r="H74" s="9">
        <f t="shared" si="52"/>
        <v>1.7578579175523736</v>
      </c>
      <c r="I74" s="9">
        <f t="shared" si="53"/>
        <v>7.0000000000000034E-2</v>
      </c>
      <c r="J74" s="9">
        <f t="shared" si="54"/>
        <v>4.0414518843273822E-2</v>
      </c>
      <c r="K74" s="10">
        <f t="shared" si="55"/>
        <v>5.75</v>
      </c>
      <c r="L74" s="10">
        <f t="shared" si="56"/>
        <v>1.7491502393254403</v>
      </c>
      <c r="M74" s="9">
        <v>3.8</v>
      </c>
      <c r="N74" s="9">
        <v>3.79</v>
      </c>
      <c r="O74" s="9">
        <v>3.79</v>
      </c>
      <c r="P74" s="9">
        <f t="shared" si="57"/>
        <v>5.7735026918961348E-3</v>
      </c>
      <c r="Q74" s="9">
        <f t="shared" si="58"/>
        <v>3.3333333333332624E-3</v>
      </c>
      <c r="R74" s="11">
        <f t="shared" si="59"/>
        <v>3.793333333333333</v>
      </c>
      <c r="S74" s="8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</row>
    <row r="75" spans="1:111" x14ac:dyDescent="0.2">
      <c r="A75" s="25">
        <v>0.3833333333333333</v>
      </c>
      <c r="B75" s="13">
        <v>24</v>
      </c>
      <c r="C75" s="14">
        <v>5.59</v>
      </c>
      <c r="D75" s="14">
        <f t="shared" si="50"/>
        <v>1.7209792871670078</v>
      </c>
      <c r="E75" s="14">
        <v>5.6</v>
      </c>
      <c r="F75" s="14">
        <f t="shared" si="51"/>
        <v>1.7227665977411035</v>
      </c>
      <c r="G75" s="14">
        <v>5.6</v>
      </c>
      <c r="H75" s="14">
        <f t="shared" si="52"/>
        <v>1.7227665977411035</v>
      </c>
      <c r="I75" s="14">
        <f t="shared" si="53"/>
        <v>5.7735026918961348E-3</v>
      </c>
      <c r="J75" s="14">
        <f t="shared" si="54"/>
        <v>3.3333333333332624E-3</v>
      </c>
      <c r="K75" s="15">
        <f t="shared" si="55"/>
        <v>5.5966666666666667</v>
      </c>
      <c r="L75" s="15">
        <f t="shared" si="56"/>
        <v>1.7221708275497383</v>
      </c>
      <c r="M75" s="14">
        <v>3.66</v>
      </c>
      <c r="N75" s="14">
        <v>3.67</v>
      </c>
      <c r="O75" s="14">
        <v>3.67</v>
      </c>
      <c r="P75" s="14">
        <f t="shared" si="57"/>
        <v>5.7735026918961348E-3</v>
      </c>
      <c r="Q75" s="14">
        <f t="shared" si="58"/>
        <v>3.3333333333332624E-3</v>
      </c>
      <c r="R75" s="16">
        <f t="shared" si="59"/>
        <v>3.6666666666666665</v>
      </c>
      <c r="S75" s="8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</row>
    <row r="76" spans="1:111" x14ac:dyDescent="0.2">
      <c r="A76" s="4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8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</row>
    <row r="77" spans="1:111" x14ac:dyDescent="0.2">
      <c r="A77" s="109" t="s">
        <v>27</v>
      </c>
      <c r="B77" s="106"/>
      <c r="C77" s="115" t="s">
        <v>30</v>
      </c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6"/>
      <c r="S77" s="8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</row>
    <row r="78" spans="1:111" x14ac:dyDescent="0.2">
      <c r="A78" s="110"/>
      <c r="B78" s="108"/>
      <c r="C78" s="109" t="s">
        <v>32</v>
      </c>
      <c r="D78" s="105"/>
      <c r="E78" s="105"/>
      <c r="F78" s="105"/>
      <c r="G78" s="105"/>
      <c r="H78" s="105"/>
      <c r="I78" s="105"/>
      <c r="J78" s="105"/>
      <c r="K78" s="105"/>
      <c r="L78" s="106"/>
      <c r="M78" s="109" t="s">
        <v>33</v>
      </c>
      <c r="N78" s="105"/>
      <c r="O78" s="105"/>
      <c r="P78" s="105"/>
      <c r="Q78" s="105"/>
      <c r="R78" s="106"/>
      <c r="S78" s="4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</row>
    <row r="79" spans="1:111" x14ac:dyDescent="0.2">
      <c r="A79" s="110"/>
      <c r="B79" s="108"/>
      <c r="C79" s="112"/>
      <c r="D79" s="113"/>
      <c r="E79" s="113"/>
      <c r="F79" s="113"/>
      <c r="G79" s="113"/>
      <c r="H79" s="113"/>
      <c r="I79" s="113"/>
      <c r="J79" s="113"/>
      <c r="K79" s="113"/>
      <c r="L79" s="114"/>
      <c r="M79" s="112"/>
      <c r="N79" s="113"/>
      <c r="O79" s="113"/>
      <c r="P79" s="113"/>
      <c r="Q79" s="113"/>
      <c r="R79" s="114"/>
      <c r="S79" s="4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</row>
    <row r="80" spans="1:111" x14ac:dyDescent="0.2">
      <c r="A80" s="112"/>
      <c r="B80" s="114"/>
      <c r="C80" s="6" t="s">
        <v>34</v>
      </c>
      <c r="D80" s="27" t="s">
        <v>35</v>
      </c>
      <c r="E80" s="6" t="s">
        <v>36</v>
      </c>
      <c r="F80" s="27" t="s">
        <v>35</v>
      </c>
      <c r="G80" s="6" t="s">
        <v>37</v>
      </c>
      <c r="H80" s="27" t="s">
        <v>35</v>
      </c>
      <c r="I80" s="20" t="s">
        <v>38</v>
      </c>
      <c r="J80" s="20" t="s">
        <v>39</v>
      </c>
      <c r="K80" s="21" t="s">
        <v>40</v>
      </c>
      <c r="L80" s="21" t="s">
        <v>41</v>
      </c>
      <c r="M80" s="18" t="s">
        <v>34</v>
      </c>
      <c r="N80" s="20" t="s">
        <v>36</v>
      </c>
      <c r="O80" s="20" t="s">
        <v>37</v>
      </c>
      <c r="P80" s="19" t="s">
        <v>38</v>
      </c>
      <c r="Q80" s="6" t="s">
        <v>39</v>
      </c>
      <c r="R80" s="28" t="s">
        <v>42</v>
      </c>
      <c r="S80" s="4"/>
      <c r="T80" s="24"/>
      <c r="U80" s="24"/>
      <c r="V80" s="24"/>
      <c r="W80" s="2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</row>
    <row r="81" spans="1:111" x14ac:dyDescent="0.2">
      <c r="A81" s="7">
        <v>0.3833333333333333</v>
      </c>
      <c r="B81" s="8">
        <v>0</v>
      </c>
      <c r="C81" s="9">
        <v>9.4E-2</v>
      </c>
      <c r="D81" s="9">
        <f t="shared" ref="D81:D92" si="60">LN(C81)</f>
        <v>-2.364460496712133</v>
      </c>
      <c r="E81" s="9">
        <v>0.14099999999999999</v>
      </c>
      <c r="F81" s="9">
        <f t="shared" ref="F81:F92" si="61">LN(E81)</f>
        <v>-1.9589953886039688</v>
      </c>
      <c r="G81" s="9">
        <v>0.157</v>
      </c>
      <c r="H81" s="9">
        <f t="shared" ref="H81:H92" si="62">LN(G81)</f>
        <v>-1.8515094736338289</v>
      </c>
      <c r="I81" s="9">
        <f t="shared" ref="I81:I92" si="63">STDEV(C81,E81,G81)</f>
        <v>3.2746501085357621E-2</v>
      </c>
      <c r="J81" s="9">
        <f t="shared" ref="J81:J92" si="64">I81/SQRT(3)</f>
        <v>1.8906201216649595E-2</v>
      </c>
      <c r="K81" s="10">
        <f t="shared" ref="K81:K92" si="65">AVERAGE(C81,E81,G81)</f>
        <v>0.13066666666666668</v>
      </c>
      <c r="L81" s="10">
        <f t="shared" ref="L81:L92" si="66">AVERAGE(D81,F81,H81)</f>
        <v>-2.0583217863166436</v>
      </c>
      <c r="M81" s="9">
        <v>5.32</v>
      </c>
      <c r="N81" s="9">
        <v>5.3</v>
      </c>
      <c r="O81" s="9">
        <v>5.32</v>
      </c>
      <c r="P81" s="9">
        <f t="shared" ref="P81:P92" si="67">STDEV(M81:O81)</f>
        <v>1.1547005383792781E-2</v>
      </c>
      <c r="Q81" s="9">
        <f t="shared" ref="Q81:Q92" si="68">P81/SQRT(3)</f>
        <v>6.6666666666668206E-3</v>
      </c>
      <c r="R81" s="11">
        <f t="shared" ref="R81:R92" si="69">AVERAGE(M81:O81)</f>
        <v>5.3133333333333335</v>
      </c>
      <c r="S81" s="4"/>
      <c r="T81" s="24"/>
      <c r="U81" s="24"/>
      <c r="V81" s="24"/>
      <c r="W81" s="2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</row>
    <row r="82" spans="1:111" x14ac:dyDescent="0.2">
      <c r="A82" s="7">
        <v>0.42499999999999999</v>
      </c>
      <c r="B82" s="8">
        <v>1</v>
      </c>
      <c r="C82" s="9">
        <v>0.123</v>
      </c>
      <c r="D82" s="9">
        <f t="shared" si="60"/>
        <v>-2.0955709236097197</v>
      </c>
      <c r="E82" s="9">
        <v>0.157</v>
      </c>
      <c r="F82" s="9">
        <f t="shared" si="61"/>
        <v>-1.8515094736338289</v>
      </c>
      <c r="G82" s="9">
        <v>0.183</v>
      </c>
      <c r="H82" s="9">
        <f t="shared" si="62"/>
        <v>-1.6982691261407161</v>
      </c>
      <c r="I82" s="9">
        <f t="shared" si="63"/>
        <v>3.0088757590391257E-2</v>
      </c>
      <c r="J82" s="9">
        <f t="shared" si="64"/>
        <v>1.7371752294393788E-2</v>
      </c>
      <c r="K82" s="10">
        <f t="shared" si="65"/>
        <v>0.15433333333333335</v>
      </c>
      <c r="L82" s="10">
        <f t="shared" si="66"/>
        <v>-1.8817831744614217</v>
      </c>
      <c r="M82" s="9">
        <v>5.26</v>
      </c>
      <c r="N82" s="9">
        <v>5.25</v>
      </c>
      <c r="O82" s="9">
        <v>5.25</v>
      </c>
      <c r="P82" s="9">
        <f t="shared" si="67"/>
        <v>5.7735026918961348E-3</v>
      </c>
      <c r="Q82" s="9">
        <f t="shared" si="68"/>
        <v>3.3333333333332624E-3</v>
      </c>
      <c r="R82" s="11">
        <f t="shared" si="69"/>
        <v>5.253333333333333</v>
      </c>
      <c r="S82" s="4"/>
      <c r="T82" s="24"/>
      <c r="U82" s="24"/>
      <c r="V82" s="24"/>
      <c r="W82" s="2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</row>
    <row r="83" spans="1:111" x14ac:dyDescent="0.2">
      <c r="A83" s="7">
        <v>0.46666666666666662</v>
      </c>
      <c r="B83" s="8">
        <v>2</v>
      </c>
      <c r="C83" s="9">
        <v>0.21199999999999999</v>
      </c>
      <c r="D83" s="9">
        <f t="shared" si="60"/>
        <v>-1.5511690043101247</v>
      </c>
      <c r="E83" s="9">
        <v>0.26100000000000001</v>
      </c>
      <c r="F83" s="9">
        <f t="shared" si="61"/>
        <v>-1.3432348716594436</v>
      </c>
      <c r="G83" s="9">
        <v>0.27400000000000002</v>
      </c>
      <c r="H83" s="9">
        <f t="shared" si="62"/>
        <v>-1.2946271725940668</v>
      </c>
      <c r="I83" s="9">
        <f t="shared" si="63"/>
        <v>3.2695565448543636E-2</v>
      </c>
      <c r="J83" s="9">
        <f t="shared" si="64"/>
        <v>1.8876793513023696E-2</v>
      </c>
      <c r="K83" s="10">
        <f t="shared" si="65"/>
        <v>0.249</v>
      </c>
      <c r="L83" s="10">
        <f t="shared" si="66"/>
        <v>-1.396343682854545</v>
      </c>
      <c r="M83" s="9">
        <v>5.16</v>
      </c>
      <c r="N83" s="9">
        <v>5.15</v>
      </c>
      <c r="O83" s="9">
        <v>5.14</v>
      </c>
      <c r="P83" s="9">
        <f t="shared" si="67"/>
        <v>1.0000000000000231E-2</v>
      </c>
      <c r="Q83" s="9">
        <f t="shared" si="68"/>
        <v>5.7735026918963915E-3</v>
      </c>
      <c r="R83" s="11">
        <f t="shared" si="69"/>
        <v>5.1499999999999995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</row>
    <row r="84" spans="1:111" x14ac:dyDescent="0.2">
      <c r="A84" s="7">
        <v>0.50763888888888886</v>
      </c>
      <c r="B84" s="8">
        <v>3</v>
      </c>
      <c r="C84" s="9">
        <v>0.437</v>
      </c>
      <c r="D84" s="9">
        <f t="shared" si="60"/>
        <v>-0.82782208388654688</v>
      </c>
      <c r="E84" s="9">
        <v>0.45600000000000002</v>
      </c>
      <c r="F84" s="9">
        <f t="shared" si="61"/>
        <v>-0.78526246946775091</v>
      </c>
      <c r="G84" s="9">
        <v>0.48099999999999998</v>
      </c>
      <c r="H84" s="9">
        <f t="shared" si="62"/>
        <v>-0.73188800887637595</v>
      </c>
      <c r="I84" s="9">
        <f t="shared" si="63"/>
        <v>2.2068076490713903E-2</v>
      </c>
      <c r="J84" s="9">
        <f t="shared" si="64"/>
        <v>1.2741009902410925E-2</v>
      </c>
      <c r="K84" s="10">
        <f t="shared" si="65"/>
        <v>0.45800000000000002</v>
      </c>
      <c r="L84" s="10">
        <f t="shared" si="66"/>
        <v>-0.78165752074355799</v>
      </c>
      <c r="M84" s="9">
        <v>4.9400000000000004</v>
      </c>
      <c r="N84" s="9">
        <v>4.9400000000000004</v>
      </c>
      <c r="O84" s="9">
        <v>4.95</v>
      </c>
      <c r="P84" s="9">
        <f t="shared" si="67"/>
        <v>5.7735026918961348E-3</v>
      </c>
      <c r="Q84" s="9">
        <f t="shared" si="68"/>
        <v>3.3333333333332624E-3</v>
      </c>
      <c r="R84" s="11">
        <f t="shared" si="69"/>
        <v>4.9433333333333342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</row>
    <row r="85" spans="1:111" x14ac:dyDescent="0.2">
      <c r="A85" s="7">
        <v>0.5541666666666667</v>
      </c>
      <c r="B85" s="8">
        <v>4</v>
      </c>
      <c r="C85" s="9">
        <v>0.91</v>
      </c>
      <c r="D85" s="9">
        <f t="shared" si="60"/>
        <v>-9.431067947124129E-2</v>
      </c>
      <c r="E85" s="9">
        <v>0.88</v>
      </c>
      <c r="F85" s="9">
        <f t="shared" si="61"/>
        <v>-0.12783337150988489</v>
      </c>
      <c r="G85" s="9">
        <v>1.1200000000000001</v>
      </c>
      <c r="H85" s="9">
        <f t="shared" si="62"/>
        <v>0.11332868530700327</v>
      </c>
      <c r="I85" s="9">
        <f t="shared" si="63"/>
        <v>0.13076696830621981</v>
      </c>
      <c r="J85" s="9">
        <f t="shared" si="64"/>
        <v>7.5498344352707275E-2</v>
      </c>
      <c r="K85" s="10">
        <f t="shared" si="65"/>
        <v>0.97000000000000008</v>
      </c>
      <c r="L85" s="10">
        <f t="shared" si="66"/>
        <v>-3.6271788558040967E-2</v>
      </c>
      <c r="M85" s="9">
        <v>4.63</v>
      </c>
      <c r="N85" s="9">
        <v>4.6399999999999997</v>
      </c>
      <c r="O85" s="9">
        <v>4.63</v>
      </c>
      <c r="P85" s="9">
        <f t="shared" si="67"/>
        <v>5.7735026918961348E-3</v>
      </c>
      <c r="Q85" s="9">
        <f t="shared" si="68"/>
        <v>3.3333333333332624E-3</v>
      </c>
      <c r="R85" s="11">
        <f t="shared" si="69"/>
        <v>4.6333333333333329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</row>
    <row r="86" spans="1:111" x14ac:dyDescent="0.2">
      <c r="A86" s="7">
        <v>0.59236111111111112</v>
      </c>
      <c r="B86" s="8">
        <v>5</v>
      </c>
      <c r="C86" s="9">
        <v>1.48</v>
      </c>
      <c r="D86" s="9">
        <f t="shared" si="60"/>
        <v>0.39204208777602367</v>
      </c>
      <c r="E86" s="9">
        <v>1.44</v>
      </c>
      <c r="F86" s="9">
        <f t="shared" si="61"/>
        <v>0.36464311358790924</v>
      </c>
      <c r="G86" s="9">
        <v>1.41</v>
      </c>
      <c r="H86" s="9">
        <f t="shared" si="62"/>
        <v>0.34358970439007686</v>
      </c>
      <c r="I86" s="9">
        <f t="shared" si="63"/>
        <v>3.5118845842842493E-2</v>
      </c>
      <c r="J86" s="9">
        <f t="shared" si="64"/>
        <v>2.0275875100994083E-2</v>
      </c>
      <c r="K86" s="10">
        <f t="shared" si="65"/>
        <v>1.4433333333333334</v>
      </c>
      <c r="L86" s="10">
        <f t="shared" si="66"/>
        <v>0.36675830191800324</v>
      </c>
      <c r="M86" s="9">
        <v>4.4000000000000004</v>
      </c>
      <c r="N86" s="9">
        <v>4.38</v>
      </c>
      <c r="O86" s="9">
        <v>4.3899999999999997</v>
      </c>
      <c r="P86" s="9">
        <f t="shared" si="67"/>
        <v>1.0000000000000231E-2</v>
      </c>
      <c r="Q86" s="9">
        <f t="shared" si="68"/>
        <v>5.7735026918963915E-3</v>
      </c>
      <c r="R86" s="11">
        <f t="shared" si="69"/>
        <v>4.3900000000000006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</row>
    <row r="87" spans="1:111" x14ac:dyDescent="0.2">
      <c r="A87" s="7">
        <v>0.63541666666666663</v>
      </c>
      <c r="B87" s="8">
        <v>6</v>
      </c>
      <c r="C87" s="9">
        <v>2.57</v>
      </c>
      <c r="D87" s="9">
        <f t="shared" si="60"/>
        <v>0.94390589890712839</v>
      </c>
      <c r="E87" s="9">
        <v>2.5099999999999998</v>
      </c>
      <c r="F87" s="9">
        <f t="shared" si="61"/>
        <v>0.92028275314369246</v>
      </c>
      <c r="G87" s="9">
        <v>2.4700000000000002</v>
      </c>
      <c r="H87" s="9">
        <f t="shared" si="62"/>
        <v>0.90421815063988586</v>
      </c>
      <c r="I87" s="9">
        <f t="shared" si="63"/>
        <v>5.0332229568471505E-2</v>
      </c>
      <c r="J87" s="9">
        <f t="shared" si="64"/>
        <v>2.9059326290271068E-2</v>
      </c>
      <c r="K87" s="10">
        <f t="shared" si="65"/>
        <v>2.5166666666666671</v>
      </c>
      <c r="L87" s="10">
        <f t="shared" si="66"/>
        <v>0.92280226756356887</v>
      </c>
      <c r="M87" s="9">
        <v>4.0599999999999996</v>
      </c>
      <c r="N87" s="9">
        <v>4.07</v>
      </c>
      <c r="O87" s="9">
        <v>4.0599999999999996</v>
      </c>
      <c r="P87" s="9">
        <f t="shared" si="67"/>
        <v>5.7735026918966474E-3</v>
      </c>
      <c r="Q87" s="9">
        <f t="shared" si="68"/>
        <v>3.3333333333335586E-3</v>
      </c>
      <c r="R87" s="11">
        <f t="shared" si="69"/>
        <v>4.0633333333333326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</row>
    <row r="88" spans="1:111" x14ac:dyDescent="0.2">
      <c r="A88" s="7">
        <v>0.67499999999999993</v>
      </c>
      <c r="B88" s="8">
        <v>7</v>
      </c>
      <c r="C88" s="9">
        <v>3.19</v>
      </c>
      <c r="D88" s="9">
        <f t="shared" si="60"/>
        <v>1.1600209167967532</v>
      </c>
      <c r="E88" s="9">
        <v>2.97</v>
      </c>
      <c r="F88" s="9">
        <f t="shared" si="61"/>
        <v>1.0885619528146082</v>
      </c>
      <c r="G88" s="9">
        <v>3.12</v>
      </c>
      <c r="H88" s="9">
        <f t="shared" si="62"/>
        <v>1.1378330018213911</v>
      </c>
      <c r="I88" s="9">
        <f t="shared" si="63"/>
        <v>0.11239810200058233</v>
      </c>
      <c r="J88" s="9">
        <f t="shared" si="64"/>
        <v>6.4893074446439228E-2</v>
      </c>
      <c r="K88" s="10">
        <f t="shared" si="65"/>
        <v>3.0933333333333337</v>
      </c>
      <c r="L88" s="10">
        <f t="shared" si="66"/>
        <v>1.1288052904775843</v>
      </c>
      <c r="M88" s="9">
        <v>3.96</v>
      </c>
      <c r="N88" s="9">
        <v>3.96</v>
      </c>
      <c r="O88" s="9">
        <v>3.94</v>
      </c>
      <c r="P88" s="9">
        <f t="shared" si="67"/>
        <v>1.1547005383792526E-2</v>
      </c>
      <c r="Q88" s="9">
        <f t="shared" si="68"/>
        <v>6.6666666666666732E-3</v>
      </c>
      <c r="R88" s="11">
        <f t="shared" si="69"/>
        <v>3.9533333333333331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</row>
    <row r="89" spans="1:111" x14ac:dyDescent="0.2">
      <c r="A89" s="7">
        <v>0.78888888888888886</v>
      </c>
      <c r="B89" s="8">
        <v>8</v>
      </c>
      <c r="C89" s="9">
        <v>4.04</v>
      </c>
      <c r="D89" s="9">
        <f t="shared" si="60"/>
        <v>1.3962446919730587</v>
      </c>
      <c r="E89" s="9">
        <v>3.01</v>
      </c>
      <c r="F89" s="9">
        <f t="shared" si="61"/>
        <v>1.1019400787607843</v>
      </c>
      <c r="G89" s="9">
        <v>3.21</v>
      </c>
      <c r="H89" s="9">
        <f t="shared" si="62"/>
        <v>1.1662709371419244</v>
      </c>
      <c r="I89" s="9">
        <f t="shared" si="63"/>
        <v>0.54616847217685605</v>
      </c>
      <c r="J89" s="9">
        <f t="shared" si="64"/>
        <v>0.31533051443419446</v>
      </c>
      <c r="K89" s="10">
        <f t="shared" si="65"/>
        <v>3.42</v>
      </c>
      <c r="L89" s="10">
        <f t="shared" si="66"/>
        <v>1.2214852359585893</v>
      </c>
      <c r="M89" s="9">
        <v>3.91</v>
      </c>
      <c r="N89" s="9">
        <v>3.91</v>
      </c>
      <c r="O89" s="9">
        <v>3.9</v>
      </c>
      <c r="P89" s="9">
        <f t="shared" si="67"/>
        <v>5.7735026918963907E-3</v>
      </c>
      <c r="Q89" s="9">
        <f t="shared" si="68"/>
        <v>3.3333333333334103E-3</v>
      </c>
      <c r="R89" s="11">
        <f t="shared" si="69"/>
        <v>3.9066666666666667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</row>
    <row r="90" spans="1:111" x14ac:dyDescent="0.2">
      <c r="A90" s="7">
        <v>0.75902777777777775</v>
      </c>
      <c r="B90" s="8">
        <v>9</v>
      </c>
      <c r="C90" s="9">
        <v>4.3899999999999997</v>
      </c>
      <c r="D90" s="9">
        <f t="shared" si="60"/>
        <v>1.4793292270870799</v>
      </c>
      <c r="E90" s="9">
        <v>4.3899999999999997</v>
      </c>
      <c r="F90" s="9">
        <f t="shared" si="61"/>
        <v>1.4793292270870799</v>
      </c>
      <c r="G90" s="9">
        <v>4.38</v>
      </c>
      <c r="H90" s="9">
        <f t="shared" si="62"/>
        <v>1.4770487243883548</v>
      </c>
      <c r="I90" s="9">
        <f t="shared" si="63"/>
        <v>5.7735026918961348E-3</v>
      </c>
      <c r="J90" s="9">
        <f t="shared" si="64"/>
        <v>3.3333333333332624E-3</v>
      </c>
      <c r="K90" s="10">
        <f t="shared" si="65"/>
        <v>4.3866666666666667</v>
      </c>
      <c r="L90" s="10">
        <f t="shared" si="66"/>
        <v>1.4785690595208383</v>
      </c>
      <c r="M90" s="9">
        <v>3.86</v>
      </c>
      <c r="N90" s="9">
        <v>3.84</v>
      </c>
      <c r="O90" s="9">
        <v>3.84</v>
      </c>
      <c r="P90" s="9">
        <f t="shared" si="67"/>
        <v>1.1547005383792526E-2</v>
      </c>
      <c r="Q90" s="9">
        <f t="shared" si="68"/>
        <v>6.6666666666666732E-3</v>
      </c>
      <c r="R90" s="11">
        <f t="shared" si="69"/>
        <v>3.8466666666666662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</row>
    <row r="91" spans="1:111" x14ac:dyDescent="0.2">
      <c r="A91" s="7">
        <v>0.5</v>
      </c>
      <c r="B91" s="8">
        <v>10</v>
      </c>
      <c r="C91" s="9">
        <v>4.4400000000000004</v>
      </c>
      <c r="D91" s="9">
        <f t="shared" si="60"/>
        <v>1.4906543764441336</v>
      </c>
      <c r="E91" s="9">
        <v>4.46</v>
      </c>
      <c r="F91" s="9">
        <f t="shared" si="61"/>
        <v>1.4951487660319727</v>
      </c>
      <c r="G91" s="9">
        <v>4.47</v>
      </c>
      <c r="H91" s="9">
        <f t="shared" si="62"/>
        <v>1.4973884086254774</v>
      </c>
      <c r="I91" s="9">
        <f t="shared" si="63"/>
        <v>1.5275252316519142E-2</v>
      </c>
      <c r="J91" s="9">
        <f t="shared" si="64"/>
        <v>8.8191710368817813E-3</v>
      </c>
      <c r="K91" s="10">
        <f t="shared" si="65"/>
        <v>4.456666666666667</v>
      </c>
      <c r="L91" s="10">
        <f t="shared" si="66"/>
        <v>1.4943971837005279</v>
      </c>
      <c r="M91" s="9">
        <v>3.78</v>
      </c>
      <c r="N91" s="9">
        <v>3.77</v>
      </c>
      <c r="O91" s="9">
        <v>3.76</v>
      </c>
      <c r="P91" s="9">
        <f t="shared" si="67"/>
        <v>1.0000000000000009E-2</v>
      </c>
      <c r="Q91" s="9">
        <f t="shared" si="68"/>
        <v>5.7735026918962632E-3</v>
      </c>
      <c r="R91" s="11">
        <f t="shared" si="69"/>
        <v>3.7699999999999996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</row>
    <row r="92" spans="1:111" x14ac:dyDescent="0.2">
      <c r="A92" s="25">
        <v>0.3833333333333333</v>
      </c>
      <c r="B92" s="13">
        <v>24</v>
      </c>
      <c r="C92" s="14">
        <v>5.56</v>
      </c>
      <c r="D92" s="14">
        <f t="shared" si="60"/>
        <v>1.7155981082624909</v>
      </c>
      <c r="E92" s="14">
        <v>5.62</v>
      </c>
      <c r="F92" s="14">
        <f t="shared" si="61"/>
        <v>1.7263316639055997</v>
      </c>
      <c r="G92" s="14">
        <v>5.62</v>
      </c>
      <c r="H92" s="14">
        <f t="shared" si="62"/>
        <v>1.7263316639055997</v>
      </c>
      <c r="I92" s="14">
        <f t="shared" si="63"/>
        <v>3.4641016151377831E-2</v>
      </c>
      <c r="J92" s="14">
        <f t="shared" si="64"/>
        <v>2.0000000000000167E-2</v>
      </c>
      <c r="K92" s="15">
        <f t="shared" si="65"/>
        <v>5.6000000000000005</v>
      </c>
      <c r="L92" s="15">
        <f t="shared" si="66"/>
        <v>1.7227538120245633</v>
      </c>
      <c r="M92" s="14">
        <v>3.62</v>
      </c>
      <c r="N92" s="14">
        <v>3.63</v>
      </c>
      <c r="O92" s="14">
        <v>3.63</v>
      </c>
      <c r="P92" s="14">
        <f t="shared" si="67"/>
        <v>5.7735026918961348E-3</v>
      </c>
      <c r="Q92" s="14">
        <f t="shared" si="68"/>
        <v>3.3333333333332624E-3</v>
      </c>
      <c r="R92" s="16">
        <f t="shared" si="69"/>
        <v>3.6266666666666665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</row>
    <row r="93" spans="1:11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</row>
    <row r="94" spans="1:111" x14ac:dyDescent="0.2">
      <c r="A94" s="109" t="s">
        <v>27</v>
      </c>
      <c r="B94" s="106"/>
      <c r="C94" s="102" t="s">
        <v>31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4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</row>
    <row r="95" spans="1:111" x14ac:dyDescent="0.2">
      <c r="A95" s="110"/>
      <c r="B95" s="108"/>
      <c r="C95" s="109" t="s">
        <v>32</v>
      </c>
      <c r="D95" s="105"/>
      <c r="E95" s="105"/>
      <c r="F95" s="105"/>
      <c r="G95" s="105"/>
      <c r="H95" s="105"/>
      <c r="I95" s="105"/>
      <c r="J95" s="105"/>
      <c r="K95" s="105"/>
      <c r="L95" s="106"/>
      <c r="M95" s="109" t="s">
        <v>33</v>
      </c>
      <c r="N95" s="105"/>
      <c r="O95" s="105"/>
      <c r="P95" s="105"/>
      <c r="Q95" s="105"/>
      <c r="R95" s="106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</row>
    <row r="96" spans="1:111" x14ac:dyDescent="0.2">
      <c r="A96" s="110"/>
      <c r="B96" s="108"/>
      <c r="C96" s="112"/>
      <c r="D96" s="113"/>
      <c r="E96" s="113"/>
      <c r="F96" s="113"/>
      <c r="G96" s="113"/>
      <c r="H96" s="113"/>
      <c r="I96" s="113"/>
      <c r="J96" s="113"/>
      <c r="K96" s="113"/>
      <c r="L96" s="114"/>
      <c r="M96" s="112"/>
      <c r="N96" s="113"/>
      <c r="O96" s="113"/>
      <c r="P96" s="113"/>
      <c r="Q96" s="113"/>
      <c r="R96" s="114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</row>
    <row r="97" spans="1:111" x14ac:dyDescent="0.2">
      <c r="A97" s="112"/>
      <c r="B97" s="114"/>
      <c r="C97" s="18" t="s">
        <v>34</v>
      </c>
      <c r="D97" s="19" t="s">
        <v>35</v>
      </c>
      <c r="E97" s="18" t="s">
        <v>36</v>
      </c>
      <c r="F97" s="19" t="s">
        <v>35</v>
      </c>
      <c r="G97" s="18" t="s">
        <v>37</v>
      </c>
      <c r="H97" s="19" t="s">
        <v>35</v>
      </c>
      <c r="I97" s="20" t="s">
        <v>38</v>
      </c>
      <c r="J97" s="20" t="s">
        <v>39</v>
      </c>
      <c r="K97" s="21" t="s">
        <v>40</v>
      </c>
      <c r="L97" s="21" t="s">
        <v>41</v>
      </c>
      <c r="M97" s="18" t="s">
        <v>34</v>
      </c>
      <c r="N97" s="20" t="s">
        <v>36</v>
      </c>
      <c r="O97" s="20" t="s">
        <v>37</v>
      </c>
      <c r="P97" s="19" t="s">
        <v>38</v>
      </c>
      <c r="Q97" s="18" t="s">
        <v>39</v>
      </c>
      <c r="R97" s="22" t="s">
        <v>42</v>
      </c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</row>
    <row r="98" spans="1:111" x14ac:dyDescent="0.2">
      <c r="A98" s="7">
        <v>0.3833333333333333</v>
      </c>
      <c r="B98" s="8">
        <v>0</v>
      </c>
      <c r="C98" s="9">
        <v>0.27800000000000002</v>
      </c>
      <c r="D98" s="9">
        <f t="shared" ref="D98:D109" si="70">LN(C98)</f>
        <v>-1.2801341652914999</v>
      </c>
      <c r="E98" s="9">
        <v>0.157</v>
      </c>
      <c r="F98" s="9">
        <f t="shared" ref="F98:F109" si="71">LN(E98)</f>
        <v>-1.8515094736338289</v>
      </c>
      <c r="G98" s="9">
        <v>0.16500000000000001</v>
      </c>
      <c r="H98" s="9">
        <f t="shared" ref="H98:H109" si="72">LN(G98)</f>
        <v>-1.8018098050815563</v>
      </c>
      <c r="I98" s="9">
        <f t="shared" ref="I98:I109" si="73">STDEV(C98,E98,G98)</f>
        <v>6.7668308682868619E-2</v>
      </c>
      <c r="J98" s="9">
        <f t="shared" ref="J98:J109" si="74">I98/SQRT(3)</f>
        <v>3.9068316233660888E-2</v>
      </c>
      <c r="K98" s="10">
        <f t="shared" ref="K98:K109" si="75">AVERAGE(C98,E98,G98)</f>
        <v>0.20000000000000004</v>
      </c>
      <c r="L98" s="10">
        <f t="shared" ref="L98:L109" si="76">AVERAGE(D98,F98,H98)</f>
        <v>-1.6444844813356285</v>
      </c>
      <c r="M98" s="9">
        <v>6.04</v>
      </c>
      <c r="N98" s="9">
        <v>6.02</v>
      </c>
      <c r="O98" s="9">
        <v>6.01</v>
      </c>
      <c r="P98" s="9">
        <f t="shared" ref="P98:P109" si="77">STDEV(M98:O98)</f>
        <v>1.5275252316519626E-2</v>
      </c>
      <c r="Q98" s="9">
        <f t="shared" ref="Q98:Q109" si="78">P98/SQRT(3)</f>
        <v>8.8191710368820606E-3</v>
      </c>
      <c r="R98" s="11">
        <f t="shared" ref="R98:R109" si="79">AVERAGE(M98:O98)</f>
        <v>6.0233333333333334</v>
      </c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</row>
    <row r="99" spans="1:111" x14ac:dyDescent="0.2">
      <c r="A99" s="7">
        <v>0.42499999999999999</v>
      </c>
      <c r="B99" s="8">
        <v>1</v>
      </c>
      <c r="C99" s="12">
        <v>0.17299999999999999</v>
      </c>
      <c r="D99" s="9">
        <f t="shared" si="70"/>
        <v>-1.7544636844843582</v>
      </c>
      <c r="E99" s="9">
        <v>0.16300000000000001</v>
      </c>
      <c r="F99" s="9">
        <f t="shared" si="71"/>
        <v>-1.8140050781753747</v>
      </c>
      <c r="G99" s="9">
        <v>0.17499999999999999</v>
      </c>
      <c r="H99" s="9">
        <f t="shared" si="72"/>
        <v>-1.742969305058623</v>
      </c>
      <c r="I99" s="9">
        <f t="shared" si="73"/>
        <v>6.4291005073286263E-3</v>
      </c>
      <c r="J99" s="9">
        <f t="shared" si="74"/>
        <v>3.7118429085533423E-3</v>
      </c>
      <c r="K99" s="10">
        <f t="shared" si="75"/>
        <v>0.17033333333333331</v>
      </c>
      <c r="L99" s="10">
        <f t="shared" si="76"/>
        <v>-1.7704793559061187</v>
      </c>
      <c r="M99" s="9">
        <v>5.89</v>
      </c>
      <c r="N99" s="9">
        <v>5.91</v>
      </c>
      <c r="O99" s="9">
        <v>5.92</v>
      </c>
      <c r="P99" s="9">
        <f t="shared" si="77"/>
        <v>1.5275252316519626E-2</v>
      </c>
      <c r="Q99" s="9">
        <f t="shared" si="78"/>
        <v>8.8191710368820606E-3</v>
      </c>
      <c r="R99" s="11">
        <f t="shared" si="79"/>
        <v>5.9066666666666663</v>
      </c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</row>
    <row r="100" spans="1:111" x14ac:dyDescent="0.2">
      <c r="A100" s="7">
        <v>0.46666666666666662</v>
      </c>
      <c r="B100" s="8">
        <v>2</v>
      </c>
      <c r="C100" s="9">
        <v>0.33800000000000002</v>
      </c>
      <c r="D100" s="9">
        <f t="shared" si="70"/>
        <v>-1.0847093834991182</v>
      </c>
      <c r="E100" s="9">
        <v>0.35699999999999998</v>
      </c>
      <c r="F100" s="9">
        <f t="shared" si="71"/>
        <v>-1.0300194972024981</v>
      </c>
      <c r="G100" s="9">
        <v>0.35099999999999998</v>
      </c>
      <c r="H100" s="9">
        <f t="shared" si="72"/>
        <v>-1.0469690555162714</v>
      </c>
      <c r="I100" s="9">
        <f t="shared" si="73"/>
        <v>9.7125348562222893E-3</v>
      </c>
      <c r="J100" s="9">
        <f t="shared" si="74"/>
        <v>5.6075346137535618E-3</v>
      </c>
      <c r="K100" s="10">
        <f t="shared" si="75"/>
        <v>0.34866666666666668</v>
      </c>
      <c r="L100" s="10">
        <f t="shared" si="76"/>
        <v>-1.0538993120726292</v>
      </c>
      <c r="M100" s="9">
        <v>5.71</v>
      </c>
      <c r="N100" s="9">
        <v>5.7</v>
      </c>
      <c r="O100" s="9">
        <v>5.7</v>
      </c>
      <c r="P100" s="9">
        <f t="shared" si="77"/>
        <v>5.7735026918961348E-3</v>
      </c>
      <c r="Q100" s="9">
        <f t="shared" si="78"/>
        <v>3.3333333333332624E-3</v>
      </c>
      <c r="R100" s="11">
        <f t="shared" si="79"/>
        <v>5.7033333333333331</v>
      </c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</row>
    <row r="101" spans="1:111" x14ac:dyDescent="0.2">
      <c r="A101" s="7">
        <v>0.50763888888888886</v>
      </c>
      <c r="B101" s="8">
        <v>3</v>
      </c>
      <c r="C101" s="9">
        <v>0.67800000000000005</v>
      </c>
      <c r="D101" s="9">
        <f t="shared" si="70"/>
        <v>-0.38860799104174143</v>
      </c>
      <c r="E101" s="9">
        <v>0.68600000000000005</v>
      </c>
      <c r="F101" s="9">
        <f t="shared" si="71"/>
        <v>-0.37687765125625172</v>
      </c>
      <c r="G101" s="9">
        <v>0.69</v>
      </c>
      <c r="H101" s="9">
        <f t="shared" si="72"/>
        <v>-0.37106368139083207</v>
      </c>
      <c r="I101" s="9">
        <f t="shared" si="73"/>
        <v>6.1101009266077439E-3</v>
      </c>
      <c r="J101" s="9">
        <f t="shared" si="74"/>
        <v>3.5276684147527628E-3</v>
      </c>
      <c r="K101" s="10">
        <f t="shared" si="75"/>
        <v>0.68466666666666676</v>
      </c>
      <c r="L101" s="10">
        <f t="shared" si="76"/>
        <v>-0.37884977456294178</v>
      </c>
      <c r="M101" s="9">
        <v>5.28</v>
      </c>
      <c r="N101" s="9">
        <v>5.28</v>
      </c>
      <c r="O101" s="9">
        <v>5.26</v>
      </c>
      <c r="P101" s="9">
        <f t="shared" si="77"/>
        <v>1.1547005383792781E-2</v>
      </c>
      <c r="Q101" s="9">
        <f t="shared" si="78"/>
        <v>6.6666666666668206E-3</v>
      </c>
      <c r="R101" s="11">
        <f t="shared" si="79"/>
        <v>5.2733333333333334</v>
      </c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</row>
    <row r="102" spans="1:111" x14ac:dyDescent="0.2">
      <c r="A102" s="7">
        <v>0.5541666666666667</v>
      </c>
      <c r="B102" s="8">
        <v>4</v>
      </c>
      <c r="C102" s="9">
        <v>1.34</v>
      </c>
      <c r="D102" s="9">
        <f t="shared" si="70"/>
        <v>0.29266961396282004</v>
      </c>
      <c r="E102" s="9">
        <v>1.34</v>
      </c>
      <c r="F102" s="9">
        <f t="shared" si="71"/>
        <v>0.29266961396282004</v>
      </c>
      <c r="G102" s="9">
        <v>1.36</v>
      </c>
      <c r="H102" s="9">
        <f t="shared" si="72"/>
        <v>0.30748469974796072</v>
      </c>
      <c r="I102" s="9">
        <f t="shared" si="73"/>
        <v>1.1547005383792525E-2</v>
      </c>
      <c r="J102" s="9">
        <f t="shared" si="74"/>
        <v>6.6666666666666723E-3</v>
      </c>
      <c r="K102" s="10">
        <f t="shared" si="75"/>
        <v>1.3466666666666667</v>
      </c>
      <c r="L102" s="10">
        <f t="shared" si="76"/>
        <v>0.29760797589120025</v>
      </c>
      <c r="M102" s="9">
        <v>4.8099999999999996</v>
      </c>
      <c r="N102" s="9">
        <v>4.78</v>
      </c>
      <c r="O102" s="9">
        <v>4.76</v>
      </c>
      <c r="P102" s="9">
        <f t="shared" si="77"/>
        <v>2.5166114784235707E-2</v>
      </c>
      <c r="Q102" s="9">
        <f t="shared" si="78"/>
        <v>1.4529663145135508E-2</v>
      </c>
      <c r="R102" s="11">
        <f t="shared" si="79"/>
        <v>4.7833333333333332</v>
      </c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</row>
    <row r="103" spans="1:111" x14ac:dyDescent="0.2">
      <c r="A103" s="7">
        <v>0.59236111111111112</v>
      </c>
      <c r="B103" s="8">
        <v>5</v>
      </c>
      <c r="C103" s="9">
        <v>2.46</v>
      </c>
      <c r="D103" s="9">
        <f t="shared" si="70"/>
        <v>0.90016134994427144</v>
      </c>
      <c r="E103" s="9">
        <v>2.4900000000000002</v>
      </c>
      <c r="F103" s="9">
        <f t="shared" si="71"/>
        <v>0.91228271047661635</v>
      </c>
      <c r="G103" s="9">
        <v>2.54</v>
      </c>
      <c r="H103" s="9">
        <f t="shared" si="72"/>
        <v>0.93216408103044524</v>
      </c>
      <c r="I103" s="9">
        <f t="shared" si="73"/>
        <v>4.0414518843273822E-2</v>
      </c>
      <c r="J103" s="9">
        <f t="shared" si="74"/>
        <v>2.3333333333333345E-2</v>
      </c>
      <c r="K103" s="10">
        <f t="shared" si="75"/>
        <v>2.4966666666666666</v>
      </c>
      <c r="L103" s="10">
        <f t="shared" si="76"/>
        <v>0.91486938048377764</v>
      </c>
      <c r="M103" s="9">
        <v>4.4400000000000004</v>
      </c>
      <c r="N103" s="9">
        <v>4.43</v>
      </c>
      <c r="O103" s="9">
        <v>4.4400000000000004</v>
      </c>
      <c r="P103" s="9">
        <f t="shared" si="77"/>
        <v>5.7735026918966474E-3</v>
      </c>
      <c r="Q103" s="9">
        <f t="shared" si="78"/>
        <v>3.3333333333335586E-3</v>
      </c>
      <c r="R103" s="11">
        <f t="shared" si="79"/>
        <v>4.4366666666666674</v>
      </c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</row>
    <row r="104" spans="1:111" x14ac:dyDescent="0.2">
      <c r="A104" s="7">
        <v>0.63541666666666663</v>
      </c>
      <c r="B104" s="8">
        <v>6</v>
      </c>
      <c r="C104" s="9">
        <v>3.15</v>
      </c>
      <c r="D104" s="9">
        <f t="shared" si="70"/>
        <v>1.1474024528375417</v>
      </c>
      <c r="E104" s="9">
        <v>3.13</v>
      </c>
      <c r="F104" s="9">
        <f t="shared" si="71"/>
        <v>1.1410330045520618</v>
      </c>
      <c r="G104" s="9">
        <v>3.02</v>
      </c>
      <c r="H104" s="9">
        <f t="shared" si="72"/>
        <v>1.1052568313867783</v>
      </c>
      <c r="I104" s="9">
        <f t="shared" si="73"/>
        <v>6.9999999999999937E-2</v>
      </c>
      <c r="J104" s="9">
        <f t="shared" si="74"/>
        <v>4.0414518843273767E-2</v>
      </c>
      <c r="K104" s="10">
        <f t="shared" si="75"/>
        <v>3.0999999999999996</v>
      </c>
      <c r="L104" s="10">
        <f t="shared" si="76"/>
        <v>1.1312307629254605</v>
      </c>
      <c r="M104" s="9">
        <v>4.24</v>
      </c>
      <c r="N104" s="9">
        <v>4.2300000000000004</v>
      </c>
      <c r="O104" s="9">
        <v>4.2300000000000004</v>
      </c>
      <c r="P104" s="9">
        <f t="shared" si="77"/>
        <v>5.7735026918961348E-3</v>
      </c>
      <c r="Q104" s="9">
        <f t="shared" si="78"/>
        <v>3.3333333333332624E-3</v>
      </c>
      <c r="R104" s="11">
        <f t="shared" si="79"/>
        <v>4.2333333333333334</v>
      </c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</row>
    <row r="105" spans="1:111" x14ac:dyDescent="0.2">
      <c r="A105" s="7">
        <v>0.67499999999999993</v>
      </c>
      <c r="B105" s="8">
        <v>7</v>
      </c>
      <c r="C105" s="9">
        <v>3.55</v>
      </c>
      <c r="D105" s="9">
        <f t="shared" si="70"/>
        <v>1.2669476034873244</v>
      </c>
      <c r="E105" s="9">
        <v>3.49</v>
      </c>
      <c r="F105" s="9">
        <f t="shared" si="71"/>
        <v>1.2499017362143359</v>
      </c>
      <c r="G105" s="9">
        <v>3.56</v>
      </c>
      <c r="H105" s="9">
        <f t="shared" si="72"/>
        <v>1.2697605448639391</v>
      </c>
      <c r="I105" s="9">
        <f t="shared" si="73"/>
        <v>3.7859388972001681E-2</v>
      </c>
      <c r="J105" s="9">
        <f t="shared" si="74"/>
        <v>2.1858128414339921E-2</v>
      </c>
      <c r="K105" s="10">
        <f t="shared" si="75"/>
        <v>3.5333333333333332</v>
      </c>
      <c r="L105" s="10">
        <f t="shared" si="76"/>
        <v>1.2622032948551998</v>
      </c>
      <c r="M105" s="9">
        <v>4.12</v>
      </c>
      <c r="N105" s="9">
        <v>4.1100000000000003</v>
      </c>
      <c r="O105" s="9">
        <v>4.12</v>
      </c>
      <c r="P105" s="9">
        <f t="shared" si="77"/>
        <v>5.7735026918961348E-3</v>
      </c>
      <c r="Q105" s="9">
        <f t="shared" si="78"/>
        <v>3.3333333333332624E-3</v>
      </c>
      <c r="R105" s="11">
        <f t="shared" si="79"/>
        <v>4.1166666666666671</v>
      </c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</row>
    <row r="106" spans="1:111" x14ac:dyDescent="0.2">
      <c r="A106" s="7">
        <v>0.78888888888888886</v>
      </c>
      <c r="B106" s="8">
        <v>8</v>
      </c>
      <c r="C106" s="9">
        <v>4.2300000000000004</v>
      </c>
      <c r="D106" s="9">
        <f t="shared" si="70"/>
        <v>1.4422019930581866</v>
      </c>
      <c r="E106" s="9">
        <v>4.18</v>
      </c>
      <c r="F106" s="9">
        <f t="shared" si="71"/>
        <v>1.430311246536665</v>
      </c>
      <c r="G106" s="9">
        <v>4</v>
      </c>
      <c r="H106" s="9">
        <f t="shared" si="72"/>
        <v>1.3862943611198906</v>
      </c>
      <c r="I106" s="9">
        <f t="shared" si="73"/>
        <v>0.12096831541082714</v>
      </c>
      <c r="J106" s="9">
        <f t="shared" si="74"/>
        <v>6.9841089465856612E-2</v>
      </c>
      <c r="K106" s="10">
        <f t="shared" si="75"/>
        <v>4.1366666666666667</v>
      </c>
      <c r="L106" s="10">
        <f t="shared" si="76"/>
        <v>1.4196025335715807</v>
      </c>
      <c r="M106" s="9">
        <v>3.95</v>
      </c>
      <c r="N106" s="9">
        <v>3.95</v>
      </c>
      <c r="O106" s="9">
        <v>3.98</v>
      </c>
      <c r="P106" s="9">
        <f t="shared" si="77"/>
        <v>1.7320508075688659E-2</v>
      </c>
      <c r="Q106" s="9">
        <f t="shared" si="78"/>
        <v>9.9999999999999343E-3</v>
      </c>
      <c r="R106" s="11">
        <f t="shared" si="79"/>
        <v>3.9600000000000004</v>
      </c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</row>
    <row r="107" spans="1:111" x14ac:dyDescent="0.2">
      <c r="A107" s="7">
        <v>0.75902777777777775</v>
      </c>
      <c r="B107" s="8">
        <v>9</v>
      </c>
      <c r="C107" s="9">
        <v>3.19</v>
      </c>
      <c r="D107" s="9">
        <f t="shared" si="70"/>
        <v>1.1600209167967532</v>
      </c>
      <c r="E107" s="9">
        <v>4.6100000000000003</v>
      </c>
      <c r="F107" s="9">
        <f t="shared" si="71"/>
        <v>1.5282278570085572</v>
      </c>
      <c r="G107" s="9">
        <v>4.3</v>
      </c>
      <c r="H107" s="9">
        <f t="shared" si="72"/>
        <v>1.4586150226995167</v>
      </c>
      <c r="I107" s="9">
        <f t="shared" si="73"/>
        <v>0.74661458151668092</v>
      </c>
      <c r="J107" s="9">
        <f t="shared" si="74"/>
        <v>0.43105812961955553</v>
      </c>
      <c r="K107" s="10">
        <f t="shared" si="75"/>
        <v>4.0333333333333341</v>
      </c>
      <c r="L107" s="10">
        <f t="shared" si="76"/>
        <v>1.3822879321682757</v>
      </c>
      <c r="M107" s="9">
        <v>3.9</v>
      </c>
      <c r="N107" s="9">
        <v>3.9</v>
      </c>
      <c r="O107" s="9">
        <v>3.92</v>
      </c>
      <c r="P107" s="9">
        <f t="shared" si="77"/>
        <v>1.1547005383792526E-2</v>
      </c>
      <c r="Q107" s="9">
        <f t="shared" si="78"/>
        <v>6.6666666666666732E-3</v>
      </c>
      <c r="R107" s="11">
        <f t="shared" si="79"/>
        <v>3.9066666666666663</v>
      </c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</row>
    <row r="108" spans="1:111" x14ac:dyDescent="0.2">
      <c r="A108" s="7">
        <v>0.5</v>
      </c>
      <c r="B108" s="8">
        <v>10</v>
      </c>
      <c r="C108" s="9">
        <v>4.74</v>
      </c>
      <c r="D108" s="9">
        <f t="shared" si="70"/>
        <v>1.5560371357069851</v>
      </c>
      <c r="E108" s="9">
        <v>4.67</v>
      </c>
      <c r="F108" s="9">
        <f t="shared" si="71"/>
        <v>1.5411590716808059</v>
      </c>
      <c r="G108" s="9">
        <v>4.72</v>
      </c>
      <c r="H108" s="9">
        <f t="shared" si="72"/>
        <v>1.5518087995974639</v>
      </c>
      <c r="I108" s="9">
        <f t="shared" si="73"/>
        <v>3.6055512754639987E-2</v>
      </c>
      <c r="J108" s="9">
        <f t="shared" si="74"/>
        <v>2.0816659994661382E-2</v>
      </c>
      <c r="K108" s="10">
        <f t="shared" si="75"/>
        <v>4.71</v>
      </c>
      <c r="L108" s="10">
        <f t="shared" si="76"/>
        <v>1.5496683356617516</v>
      </c>
      <c r="M108" s="9">
        <v>3.71</v>
      </c>
      <c r="N108" s="9">
        <v>3.71</v>
      </c>
      <c r="O108" s="9">
        <v>3.72</v>
      </c>
      <c r="P108" s="9">
        <f t="shared" si="77"/>
        <v>5.7735026918963907E-3</v>
      </c>
      <c r="Q108" s="9">
        <f t="shared" si="78"/>
        <v>3.3333333333334103E-3</v>
      </c>
      <c r="R108" s="11">
        <f t="shared" si="79"/>
        <v>3.7133333333333334</v>
      </c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</row>
    <row r="109" spans="1:111" x14ac:dyDescent="0.2">
      <c r="A109" s="25">
        <v>0.3833333333333333</v>
      </c>
      <c r="B109" s="13">
        <v>24</v>
      </c>
      <c r="C109" s="14">
        <v>5.0999999999999996</v>
      </c>
      <c r="D109" s="14">
        <f t="shared" si="70"/>
        <v>1.62924053973028</v>
      </c>
      <c r="E109" s="14">
        <v>5</v>
      </c>
      <c r="F109" s="14">
        <f t="shared" si="71"/>
        <v>1.6094379124341003</v>
      </c>
      <c r="G109" s="14">
        <v>5</v>
      </c>
      <c r="H109" s="14">
        <f t="shared" si="72"/>
        <v>1.6094379124341003</v>
      </c>
      <c r="I109" s="14">
        <f t="shared" si="73"/>
        <v>5.7735026918962373E-2</v>
      </c>
      <c r="J109" s="14">
        <f t="shared" si="74"/>
        <v>3.3333333333333215E-2</v>
      </c>
      <c r="K109" s="15">
        <f t="shared" si="75"/>
        <v>5.0333333333333332</v>
      </c>
      <c r="L109" s="15">
        <f t="shared" si="76"/>
        <v>1.6160387881994935</v>
      </c>
      <c r="M109" s="14">
        <v>3.6</v>
      </c>
      <c r="N109" s="14">
        <v>3.61</v>
      </c>
      <c r="O109" s="14">
        <v>3.61</v>
      </c>
      <c r="P109" s="14">
        <f t="shared" si="77"/>
        <v>5.7735026918961348E-3</v>
      </c>
      <c r="Q109" s="14">
        <f t="shared" si="78"/>
        <v>3.3333333333332624E-3</v>
      </c>
      <c r="R109" s="16">
        <f t="shared" si="79"/>
        <v>3.6066666666666669</v>
      </c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</row>
    <row r="110" spans="1:11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</row>
    <row r="111" spans="1:11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</row>
    <row r="112" spans="1:111" x14ac:dyDescent="0.2">
      <c r="A112" s="42" t="s">
        <v>44</v>
      </c>
      <c r="B112" s="43"/>
      <c r="C112" s="43" t="s">
        <v>45</v>
      </c>
      <c r="D112" s="43" t="s">
        <v>46</v>
      </c>
      <c r="E112" s="43" t="s">
        <v>38</v>
      </c>
      <c r="F112" s="43" t="s">
        <v>39</v>
      </c>
      <c r="G112" s="43" t="s">
        <v>47</v>
      </c>
      <c r="H112" s="43" t="s">
        <v>46</v>
      </c>
      <c r="I112" s="43" t="s">
        <v>38</v>
      </c>
      <c r="J112" s="43" t="s">
        <v>39</v>
      </c>
      <c r="K112" s="43" t="s">
        <v>48</v>
      </c>
      <c r="L112" s="43" t="s">
        <v>46</v>
      </c>
      <c r="M112" s="43" t="s">
        <v>38</v>
      </c>
      <c r="N112" s="44" t="s">
        <v>39</v>
      </c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</row>
    <row r="113" spans="1:111" x14ac:dyDescent="0.2">
      <c r="A113" s="45" t="s">
        <v>49</v>
      </c>
      <c r="B113" s="4" t="s">
        <v>48</v>
      </c>
      <c r="C113" s="17">
        <f>SLOPE($D48:$D52,B65:B69)</f>
        <v>0.72514504061741758</v>
      </c>
      <c r="D113" s="17">
        <f>AVERAGE(C113:C115)</f>
        <v>0.6715016808556219</v>
      </c>
      <c r="E113" s="17">
        <f>STDEV(C113,C114,C115)</f>
        <v>6.7990005497900699E-2</v>
      </c>
      <c r="F113" s="17">
        <f>E113/SQRT(3)</f>
        <v>3.9254047976417107E-2</v>
      </c>
      <c r="G113" s="17">
        <v>1</v>
      </c>
      <c r="H113" s="17">
        <f>AVERAGE(G113:G115)</f>
        <v>1</v>
      </c>
      <c r="I113" s="17">
        <f>STDEV(G113,G114,G115)</f>
        <v>0</v>
      </c>
      <c r="J113" s="17">
        <f>I113/SQRT(3)</f>
        <v>0</v>
      </c>
      <c r="K113" s="4">
        <v>5.49</v>
      </c>
      <c r="L113" s="111">
        <f>AVERAGE(K113:K115)</f>
        <v>5.5</v>
      </c>
      <c r="M113" s="97">
        <f>STDEV(K113,K114,K115)</f>
        <v>9.9999999999997868E-3</v>
      </c>
      <c r="N113" s="100">
        <f>M113/SQRT(3)</f>
        <v>5.7735026918961348E-3</v>
      </c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</row>
    <row r="114" spans="1:111" x14ac:dyDescent="0.2">
      <c r="A114" s="45"/>
      <c r="B114" s="4" t="s">
        <v>50</v>
      </c>
      <c r="C114" s="17">
        <f>SLOPE($F48:$F52,B65:B69)</f>
        <v>0.59503694191603507</v>
      </c>
      <c r="D114" s="17"/>
      <c r="E114" s="17"/>
      <c r="F114" s="17"/>
      <c r="G114" s="17">
        <v>1</v>
      </c>
      <c r="H114" s="17"/>
      <c r="I114" s="17"/>
      <c r="J114" s="17"/>
      <c r="K114" s="4">
        <v>5.51</v>
      </c>
      <c r="L114" s="111"/>
      <c r="M114" s="97"/>
      <c r="N114" s="100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</row>
    <row r="115" spans="1:111" x14ac:dyDescent="0.2">
      <c r="A115" s="45"/>
      <c r="B115" s="4" t="s">
        <v>51</v>
      </c>
      <c r="C115" s="17">
        <f>SLOPE($H48:$H52,B65:B69)</f>
        <v>0.69432306003341326</v>
      </c>
      <c r="D115" s="17"/>
      <c r="E115" s="17"/>
      <c r="F115" s="17"/>
      <c r="G115" s="17">
        <v>1</v>
      </c>
      <c r="H115" s="17"/>
      <c r="I115" s="17"/>
      <c r="J115" s="17"/>
      <c r="K115" s="4">
        <v>5.5</v>
      </c>
      <c r="L115" s="111"/>
      <c r="M115" s="97"/>
      <c r="N115" s="100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</row>
    <row r="116" spans="1:111" x14ac:dyDescent="0.2">
      <c r="A116" s="94">
        <v>0.02</v>
      </c>
      <c r="B116" s="4" t="s">
        <v>48</v>
      </c>
      <c r="C116" s="17">
        <f>SLOPE($D65:$D69,B82:B86)</f>
        <v>0.61001110836023442</v>
      </c>
      <c r="D116" s="97">
        <f>AVERAGE(C116:C118)</f>
        <v>0.63355557865494783</v>
      </c>
      <c r="E116" s="97">
        <f>STDEV(C116,C117,C118)</f>
        <v>2.7520182580759191E-2</v>
      </c>
      <c r="F116" s="97">
        <f>E116/SQRT(3)</f>
        <v>1.5888784821148971E-2</v>
      </c>
      <c r="G116" s="17">
        <v>1</v>
      </c>
      <c r="H116" s="97">
        <v>1</v>
      </c>
      <c r="I116" s="97">
        <f>STDEV(G116,G117,G118)</f>
        <v>0</v>
      </c>
      <c r="J116" s="97">
        <f>I116/SQRT(3)</f>
        <v>0</v>
      </c>
      <c r="K116" s="17">
        <v>5.59</v>
      </c>
      <c r="L116" s="97">
        <v>5.6</v>
      </c>
      <c r="M116" s="97">
        <f>STDEV(K116,K117,K118)</f>
        <v>5.7735026918961348E-3</v>
      </c>
      <c r="N116" s="100">
        <f>M116/SQRT(3)</f>
        <v>3.3333333333332624E-3</v>
      </c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</row>
    <row r="117" spans="1:111" x14ac:dyDescent="0.2">
      <c r="A117" s="94"/>
      <c r="B117" s="4" t="s">
        <v>50</v>
      </c>
      <c r="C117" s="17">
        <f>SLOPE($F65:$F69,B82:B86)</f>
        <v>0.62684528453317201</v>
      </c>
      <c r="D117" s="97"/>
      <c r="E117" s="97"/>
      <c r="F117" s="97"/>
      <c r="G117" s="17">
        <v>1</v>
      </c>
      <c r="H117" s="97"/>
      <c r="I117" s="97"/>
      <c r="J117" s="97"/>
      <c r="K117" s="17">
        <v>5.6</v>
      </c>
      <c r="L117" s="97"/>
      <c r="M117" s="97"/>
      <c r="N117" s="100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</row>
    <row r="118" spans="1:111" x14ac:dyDescent="0.2">
      <c r="A118" s="94"/>
      <c r="B118" s="4" t="s">
        <v>51</v>
      </c>
      <c r="C118" s="17">
        <f>SLOPE($H65:$H69,B82:B86)</f>
        <v>0.66381034307143705</v>
      </c>
      <c r="D118" s="97"/>
      <c r="E118" s="97"/>
      <c r="F118" s="97"/>
      <c r="G118" s="17">
        <v>1</v>
      </c>
      <c r="H118" s="97"/>
      <c r="I118" s="97"/>
      <c r="J118" s="97"/>
      <c r="K118" s="17">
        <v>5.6</v>
      </c>
      <c r="L118" s="97"/>
      <c r="M118" s="97"/>
      <c r="N118" s="100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</row>
    <row r="119" spans="1:111" x14ac:dyDescent="0.2">
      <c r="A119" s="94">
        <v>0.04</v>
      </c>
      <c r="B119" s="4" t="s">
        <v>48</v>
      </c>
      <c r="C119" s="24">
        <f>SLOPE($D82:$D87,B99:B104)</f>
        <v>0.62172939409308547</v>
      </c>
      <c r="D119" s="98">
        <v>0.56999999999999995</v>
      </c>
      <c r="E119" s="97">
        <f>STDEV(C119,C120,C121)</f>
        <v>4.3921649110829721E-2</v>
      </c>
      <c r="F119" s="97">
        <f>E119/SQRT(3)</f>
        <v>2.5358175937389829E-2</v>
      </c>
      <c r="G119" s="17">
        <v>1</v>
      </c>
      <c r="H119" s="97">
        <v>1</v>
      </c>
      <c r="I119" s="97">
        <f>STDEV(G119,G120,G121)</f>
        <v>0</v>
      </c>
      <c r="J119" s="97">
        <f>I119/SQRT(3)</f>
        <v>0</v>
      </c>
      <c r="K119" s="17">
        <v>5.56</v>
      </c>
      <c r="L119" s="97">
        <v>5.6</v>
      </c>
      <c r="M119" s="97">
        <f>STDEV(K119,K120,K121)</f>
        <v>3.4641016151377831E-2</v>
      </c>
      <c r="N119" s="100">
        <f>M119/SQRT(3)</f>
        <v>2.0000000000000167E-2</v>
      </c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</row>
    <row r="120" spans="1:111" x14ac:dyDescent="0.2">
      <c r="A120" s="94"/>
      <c r="B120" s="4" t="s">
        <v>50</v>
      </c>
      <c r="C120" s="24">
        <f>SLOPE($F82:$F87,B99:B104)</f>
        <v>0.56114354821678647</v>
      </c>
      <c r="D120" s="98"/>
      <c r="E120" s="97"/>
      <c r="F120" s="97"/>
      <c r="G120" s="17">
        <v>1</v>
      </c>
      <c r="H120" s="97"/>
      <c r="I120" s="97"/>
      <c r="J120" s="97"/>
      <c r="K120" s="17">
        <v>5.62</v>
      </c>
      <c r="L120" s="97"/>
      <c r="M120" s="97"/>
      <c r="N120" s="100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</row>
    <row r="121" spans="1:111" x14ac:dyDescent="0.2">
      <c r="A121" s="94"/>
      <c r="B121" s="4" t="s">
        <v>51</v>
      </c>
      <c r="C121" s="24">
        <f>SLOPE($H82:$H87,B99:B104)</f>
        <v>0.53635153454396622</v>
      </c>
      <c r="D121" s="98"/>
      <c r="E121" s="97"/>
      <c r="F121" s="97"/>
      <c r="G121" s="17">
        <v>1</v>
      </c>
      <c r="H121" s="97"/>
      <c r="I121" s="97"/>
      <c r="J121" s="97"/>
      <c r="K121" s="17">
        <v>5.62</v>
      </c>
      <c r="L121" s="97"/>
      <c r="M121" s="97"/>
      <c r="N121" s="100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</row>
    <row r="122" spans="1:111" x14ac:dyDescent="0.2">
      <c r="A122" s="95" t="s">
        <v>52</v>
      </c>
      <c r="B122" s="4" t="s">
        <v>48</v>
      </c>
      <c r="C122" s="17">
        <f>SLOPE($D99:$D103,B48:B52)</f>
        <v>0.66866290663191974</v>
      </c>
      <c r="D122" s="97">
        <v>0.67</v>
      </c>
      <c r="E122" s="97">
        <f>STDEV(C122,C123,C124)</f>
        <v>4.6833131318367244E-3</v>
      </c>
      <c r="F122" s="97">
        <f>E122/SQRT(3)</f>
        <v>2.7039120973652423E-3</v>
      </c>
      <c r="G122" s="17">
        <v>1</v>
      </c>
      <c r="H122" s="97">
        <v>1</v>
      </c>
      <c r="I122" s="97">
        <f>STDEV(G122,G123,G124)</f>
        <v>0</v>
      </c>
      <c r="J122" s="97">
        <f>I122/SQRT(3)</f>
        <v>0</v>
      </c>
      <c r="K122" s="17">
        <v>5.0999999999999996</v>
      </c>
      <c r="L122" s="97">
        <v>5.03</v>
      </c>
      <c r="M122" s="97">
        <f>STDEV(K122,K123,K124)</f>
        <v>5.7735026918962373E-2</v>
      </c>
      <c r="N122" s="100">
        <f>M122/SQRT(3)</f>
        <v>3.3333333333333215E-2</v>
      </c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</row>
    <row r="123" spans="1:111" x14ac:dyDescent="0.2">
      <c r="A123" s="95"/>
      <c r="B123" s="4" t="s">
        <v>50</v>
      </c>
      <c r="C123" s="17">
        <f>SLOPE($F99:$F103,B48:B52)</f>
        <v>0.67752646884693002</v>
      </c>
      <c r="D123" s="97"/>
      <c r="E123" s="97"/>
      <c r="F123" s="97"/>
      <c r="G123" s="17">
        <v>1</v>
      </c>
      <c r="H123" s="97"/>
      <c r="I123" s="97"/>
      <c r="J123" s="97"/>
      <c r="K123" s="17">
        <v>5</v>
      </c>
      <c r="L123" s="97"/>
      <c r="M123" s="97"/>
      <c r="N123" s="100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</row>
    <row r="124" spans="1:111" x14ac:dyDescent="0.2">
      <c r="A124" s="96"/>
      <c r="B124" s="20" t="s">
        <v>51</v>
      </c>
      <c r="C124" s="46">
        <f>SLOPE($H99:$H103,B48:B52)</f>
        <v>0.67047205274423693</v>
      </c>
      <c r="D124" s="99"/>
      <c r="E124" s="99"/>
      <c r="F124" s="99"/>
      <c r="G124" s="46">
        <v>1</v>
      </c>
      <c r="H124" s="99"/>
      <c r="I124" s="99"/>
      <c r="J124" s="99"/>
      <c r="K124" s="46">
        <v>5</v>
      </c>
      <c r="L124" s="99"/>
      <c r="M124" s="99"/>
      <c r="N124" s="101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</row>
    <row r="125" spans="1:11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</row>
    <row r="126" spans="1:11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</row>
    <row r="127" spans="1:11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</row>
    <row r="128" spans="1:11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</row>
    <row r="129" spans="1:11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</row>
    <row r="130" spans="1:11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</row>
    <row r="131" spans="1:11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</row>
    <row r="132" spans="1:11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</row>
    <row r="133" spans="1:11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</row>
    <row r="134" spans="1:11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</row>
    <row r="135" spans="1:11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</row>
    <row r="136" spans="1:11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</row>
    <row r="137" spans="1:11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</row>
    <row r="138" spans="1:11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</row>
    <row r="139" spans="1:11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</row>
    <row r="141" spans="1:111" x14ac:dyDescent="0.2">
      <c r="B141" s="3"/>
    </row>
    <row r="142" spans="1:111" x14ac:dyDescent="0.2">
      <c r="B142" s="2"/>
    </row>
    <row r="143" spans="1:111" x14ac:dyDescent="0.2">
      <c r="B143" s="2"/>
    </row>
  </sheetData>
  <mergeCells count="62">
    <mergeCell ref="M3:R4"/>
    <mergeCell ref="C44:L45"/>
    <mergeCell ref="M44:R45"/>
    <mergeCell ref="S2:AH2"/>
    <mergeCell ref="AI2:AX2"/>
    <mergeCell ref="S3:AB4"/>
    <mergeCell ref="AC3:AH4"/>
    <mergeCell ref="AI3:AR4"/>
    <mergeCell ref="AS3:AX4"/>
    <mergeCell ref="N113:N115"/>
    <mergeCell ref="I116:I118"/>
    <mergeCell ref="A42:R42"/>
    <mergeCell ref="A2:B5"/>
    <mergeCell ref="A43:B46"/>
    <mergeCell ref="C94:R94"/>
    <mergeCell ref="C95:L96"/>
    <mergeCell ref="M95:R96"/>
    <mergeCell ref="J116:J118"/>
    <mergeCell ref="H116:H118"/>
    <mergeCell ref="A94:B97"/>
    <mergeCell ref="A77:B80"/>
    <mergeCell ref="A60:B63"/>
    <mergeCell ref="A116:A118"/>
    <mergeCell ref="C2:R2"/>
    <mergeCell ref="C3:L4"/>
    <mergeCell ref="N122:N124"/>
    <mergeCell ref="J119:J121"/>
    <mergeCell ref="N119:N121"/>
    <mergeCell ref="AY2:BN2"/>
    <mergeCell ref="AY3:BH4"/>
    <mergeCell ref="BI3:BN4"/>
    <mergeCell ref="N116:N118"/>
    <mergeCell ref="L113:L115"/>
    <mergeCell ref="M116:M118"/>
    <mergeCell ref="C60:R60"/>
    <mergeCell ref="C61:L62"/>
    <mergeCell ref="M61:R62"/>
    <mergeCell ref="C77:R77"/>
    <mergeCell ref="C78:L79"/>
    <mergeCell ref="M78:R79"/>
    <mergeCell ref="M113:M115"/>
    <mergeCell ref="H122:H124"/>
    <mergeCell ref="I119:I121"/>
    <mergeCell ref="J122:J124"/>
    <mergeCell ref="L122:L124"/>
    <mergeCell ref="M122:M124"/>
    <mergeCell ref="A119:A121"/>
    <mergeCell ref="A122:A124"/>
    <mergeCell ref="M119:M121"/>
    <mergeCell ref="L119:L121"/>
    <mergeCell ref="D116:D118"/>
    <mergeCell ref="D119:D121"/>
    <mergeCell ref="E119:E121"/>
    <mergeCell ref="F119:F121"/>
    <mergeCell ref="H119:H121"/>
    <mergeCell ref="L116:L118"/>
    <mergeCell ref="E116:E118"/>
    <mergeCell ref="F116:F118"/>
    <mergeCell ref="D122:D124"/>
    <mergeCell ref="E122:E124"/>
    <mergeCell ref="F122:F124"/>
    <mergeCell ref="I122:I124"/>
  </mergeCells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8C8AB-1C68-4F45-A58B-ACAE985353CE}">
  <dimension ref="A1:FK148"/>
  <sheetViews>
    <sheetView topLeftCell="A61" zoomScale="60" zoomScaleNormal="60" workbookViewId="0">
      <selection activeCell="A89" sqref="A89:R104"/>
    </sheetView>
  </sheetViews>
  <sheetFormatPr baseColWidth="10" defaultColWidth="8.83203125" defaultRowHeight="18" x14ac:dyDescent="0.2"/>
  <cols>
    <col min="1" max="1" width="14" style="1" customWidth="1"/>
    <col min="2" max="2" width="10.1640625" style="1" customWidth="1"/>
    <col min="3" max="3" width="9" style="1" bestFit="1" customWidth="1"/>
    <col min="4" max="4" width="9.1640625" style="1" bestFit="1" customWidth="1"/>
    <col min="5" max="10" width="9" style="1" bestFit="1" customWidth="1"/>
    <col min="11" max="11" width="10" style="1" bestFit="1" customWidth="1"/>
    <col min="12" max="12" width="12" style="1" customWidth="1"/>
    <col min="13" max="17" width="9" style="1" bestFit="1" customWidth="1"/>
    <col min="18" max="18" width="12.33203125" style="1" customWidth="1"/>
    <col min="19" max="24" width="9" style="1" bestFit="1" customWidth="1"/>
    <col min="25" max="27" width="9" style="1" customWidth="1"/>
    <col min="28" max="28" width="12.1640625" style="1" customWidth="1"/>
    <col min="29" max="29" width="9" style="1" customWidth="1"/>
    <col min="30" max="66" width="9" style="1" bestFit="1" customWidth="1"/>
    <col min="67" max="16384" width="8.83203125" style="1"/>
  </cols>
  <sheetData>
    <row r="1" spans="1:167" x14ac:dyDescent="0.2">
      <c r="A1" s="29">
        <v>43789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</row>
    <row r="2" spans="1:167" x14ac:dyDescent="0.2">
      <c r="A2" s="109" t="s">
        <v>53</v>
      </c>
      <c r="B2" s="105"/>
      <c r="C2" s="126" t="s">
        <v>54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  <c r="S2" s="103" t="s">
        <v>55</v>
      </c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26" t="s">
        <v>56</v>
      </c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8"/>
      <c r="AY2" s="102" t="s">
        <v>31</v>
      </c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4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</row>
    <row r="3" spans="1:167" x14ac:dyDescent="0.2">
      <c r="A3" s="110"/>
      <c r="B3" s="107"/>
      <c r="C3" s="109" t="s">
        <v>32</v>
      </c>
      <c r="D3" s="105"/>
      <c r="E3" s="105"/>
      <c r="F3" s="105"/>
      <c r="G3" s="105"/>
      <c r="H3" s="105"/>
      <c r="I3" s="105"/>
      <c r="J3" s="105"/>
      <c r="K3" s="105"/>
      <c r="L3" s="106"/>
      <c r="M3" s="109" t="s">
        <v>33</v>
      </c>
      <c r="N3" s="105"/>
      <c r="O3" s="105"/>
      <c r="P3" s="105"/>
      <c r="Q3" s="105"/>
      <c r="R3" s="106"/>
      <c r="S3" s="109" t="s">
        <v>32</v>
      </c>
      <c r="T3" s="105"/>
      <c r="U3" s="105"/>
      <c r="V3" s="105"/>
      <c r="W3" s="105"/>
      <c r="X3" s="105"/>
      <c r="Y3" s="105"/>
      <c r="Z3" s="105"/>
      <c r="AA3" s="105"/>
      <c r="AB3" s="105"/>
      <c r="AC3" s="106"/>
      <c r="AD3" s="109" t="s">
        <v>33</v>
      </c>
      <c r="AE3" s="105"/>
      <c r="AF3" s="105"/>
      <c r="AG3" s="105"/>
      <c r="AH3" s="105"/>
      <c r="AI3" s="109" t="s">
        <v>32</v>
      </c>
      <c r="AJ3" s="105"/>
      <c r="AK3" s="105"/>
      <c r="AL3" s="105"/>
      <c r="AM3" s="105"/>
      <c r="AN3" s="105"/>
      <c r="AO3" s="105"/>
      <c r="AP3" s="105"/>
      <c r="AQ3" s="105"/>
      <c r="AR3" s="106"/>
      <c r="AS3" s="109" t="s">
        <v>33</v>
      </c>
      <c r="AT3" s="105"/>
      <c r="AU3" s="105"/>
      <c r="AV3" s="105"/>
      <c r="AW3" s="105"/>
      <c r="AX3" s="106"/>
      <c r="AY3" s="109" t="s">
        <v>32</v>
      </c>
      <c r="AZ3" s="105"/>
      <c r="BA3" s="105"/>
      <c r="BB3" s="105"/>
      <c r="BC3" s="105"/>
      <c r="BD3" s="105"/>
      <c r="BE3" s="105"/>
      <c r="BF3" s="105"/>
      <c r="BG3" s="105"/>
      <c r="BH3" s="106"/>
      <c r="BI3" s="109" t="s">
        <v>33</v>
      </c>
      <c r="BJ3" s="105"/>
      <c r="BK3" s="105"/>
      <c r="BL3" s="105"/>
      <c r="BM3" s="105"/>
      <c r="BN3" s="106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x14ac:dyDescent="0.2">
      <c r="A4" s="110"/>
      <c r="B4" s="107"/>
      <c r="C4" s="112"/>
      <c r="D4" s="113"/>
      <c r="E4" s="113"/>
      <c r="F4" s="113"/>
      <c r="G4" s="113"/>
      <c r="H4" s="113"/>
      <c r="I4" s="113"/>
      <c r="J4" s="113"/>
      <c r="K4" s="113"/>
      <c r="L4" s="114"/>
      <c r="M4" s="112"/>
      <c r="N4" s="113"/>
      <c r="O4" s="113"/>
      <c r="P4" s="113"/>
      <c r="Q4" s="113"/>
      <c r="R4" s="114"/>
      <c r="S4" s="112"/>
      <c r="T4" s="113"/>
      <c r="U4" s="113"/>
      <c r="V4" s="113"/>
      <c r="W4" s="113"/>
      <c r="X4" s="113"/>
      <c r="Y4" s="113"/>
      <c r="Z4" s="113"/>
      <c r="AA4" s="113"/>
      <c r="AB4" s="113"/>
      <c r="AC4" s="114"/>
      <c r="AD4" s="112"/>
      <c r="AE4" s="113"/>
      <c r="AF4" s="113"/>
      <c r="AG4" s="113"/>
      <c r="AH4" s="113"/>
      <c r="AI4" s="112"/>
      <c r="AJ4" s="113"/>
      <c r="AK4" s="113"/>
      <c r="AL4" s="113"/>
      <c r="AM4" s="113"/>
      <c r="AN4" s="113"/>
      <c r="AO4" s="113"/>
      <c r="AP4" s="113"/>
      <c r="AQ4" s="113"/>
      <c r="AR4" s="114"/>
      <c r="AS4" s="112"/>
      <c r="AT4" s="113"/>
      <c r="AU4" s="113"/>
      <c r="AV4" s="113"/>
      <c r="AW4" s="113"/>
      <c r="AX4" s="114"/>
      <c r="AY4" s="112"/>
      <c r="AZ4" s="113"/>
      <c r="BA4" s="113"/>
      <c r="BB4" s="113"/>
      <c r="BC4" s="113"/>
      <c r="BD4" s="113"/>
      <c r="BE4" s="113"/>
      <c r="BF4" s="113"/>
      <c r="BG4" s="113"/>
      <c r="BH4" s="114"/>
      <c r="BI4" s="112"/>
      <c r="BJ4" s="113"/>
      <c r="BK4" s="113"/>
      <c r="BL4" s="113"/>
      <c r="BM4" s="113"/>
      <c r="BN4" s="114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</row>
    <row r="5" spans="1:167" x14ac:dyDescent="0.2">
      <c r="A5" s="112"/>
      <c r="B5" s="113"/>
      <c r="C5" s="30" t="s">
        <v>34</v>
      </c>
      <c r="D5" s="30" t="s">
        <v>35</v>
      </c>
      <c r="E5" s="30" t="s">
        <v>36</v>
      </c>
      <c r="F5" s="30" t="s">
        <v>35</v>
      </c>
      <c r="G5" s="30" t="s">
        <v>37</v>
      </c>
      <c r="H5" s="30" t="s">
        <v>35</v>
      </c>
      <c r="I5" s="30" t="s">
        <v>38</v>
      </c>
      <c r="J5" s="30" t="s">
        <v>39</v>
      </c>
      <c r="K5" s="31" t="s">
        <v>40</v>
      </c>
      <c r="L5" s="31" t="s">
        <v>41</v>
      </c>
      <c r="M5" s="30" t="s">
        <v>34</v>
      </c>
      <c r="N5" s="30" t="s">
        <v>36</v>
      </c>
      <c r="O5" s="30" t="s">
        <v>37</v>
      </c>
      <c r="P5" s="30" t="s">
        <v>38</v>
      </c>
      <c r="Q5" s="30" t="s">
        <v>39</v>
      </c>
      <c r="R5" s="31" t="s">
        <v>42</v>
      </c>
      <c r="S5" s="30" t="s">
        <v>34</v>
      </c>
      <c r="T5" s="30" t="s">
        <v>35</v>
      </c>
      <c r="U5" s="30" t="s">
        <v>36</v>
      </c>
      <c r="V5" s="30" t="s">
        <v>35</v>
      </c>
      <c r="W5" s="30" t="s">
        <v>37</v>
      </c>
      <c r="X5" s="30" t="s">
        <v>35</v>
      </c>
      <c r="Y5" s="30" t="s">
        <v>38</v>
      </c>
      <c r="Z5" s="30" t="s">
        <v>39</v>
      </c>
      <c r="AA5" s="31" t="s">
        <v>40</v>
      </c>
      <c r="AB5" s="31" t="s">
        <v>41</v>
      </c>
      <c r="AC5" s="30" t="s">
        <v>34</v>
      </c>
      <c r="AD5" s="30" t="s">
        <v>36</v>
      </c>
      <c r="AE5" s="30" t="s">
        <v>37</v>
      </c>
      <c r="AF5" s="30" t="s">
        <v>38</v>
      </c>
      <c r="AG5" s="30" t="s">
        <v>39</v>
      </c>
      <c r="AH5" s="31" t="s">
        <v>42</v>
      </c>
      <c r="AI5" s="30" t="s">
        <v>34</v>
      </c>
      <c r="AJ5" s="30" t="s">
        <v>35</v>
      </c>
      <c r="AK5" s="30" t="s">
        <v>36</v>
      </c>
      <c r="AL5" s="30" t="s">
        <v>35</v>
      </c>
      <c r="AM5" s="30" t="s">
        <v>37</v>
      </c>
      <c r="AN5" s="30" t="s">
        <v>35</v>
      </c>
      <c r="AO5" s="30" t="s">
        <v>38</v>
      </c>
      <c r="AP5" s="30" t="s">
        <v>39</v>
      </c>
      <c r="AQ5" s="31" t="s">
        <v>40</v>
      </c>
      <c r="AR5" s="31" t="s">
        <v>41</v>
      </c>
      <c r="AS5" s="30" t="s">
        <v>34</v>
      </c>
      <c r="AT5" s="30" t="s">
        <v>36</v>
      </c>
      <c r="AU5" s="30" t="s">
        <v>37</v>
      </c>
      <c r="AV5" s="30" t="s">
        <v>38</v>
      </c>
      <c r="AW5" s="30" t="s">
        <v>39</v>
      </c>
      <c r="AX5" s="31" t="s">
        <v>42</v>
      </c>
      <c r="AY5" s="30" t="s">
        <v>34</v>
      </c>
      <c r="AZ5" s="30" t="s">
        <v>35</v>
      </c>
      <c r="BA5" s="30" t="s">
        <v>36</v>
      </c>
      <c r="BB5" s="30" t="s">
        <v>35</v>
      </c>
      <c r="BC5" s="30" t="s">
        <v>37</v>
      </c>
      <c r="BD5" s="30" t="s">
        <v>35</v>
      </c>
      <c r="BE5" s="30" t="s">
        <v>38</v>
      </c>
      <c r="BF5" s="30" t="s">
        <v>39</v>
      </c>
      <c r="BG5" s="31" t="s">
        <v>40</v>
      </c>
      <c r="BH5" s="31" t="s">
        <v>41</v>
      </c>
      <c r="BI5" s="30" t="s">
        <v>34</v>
      </c>
      <c r="BJ5" s="30" t="s">
        <v>36</v>
      </c>
      <c r="BK5" s="30" t="s">
        <v>37</v>
      </c>
      <c r="BL5" s="30" t="s">
        <v>38</v>
      </c>
      <c r="BM5" s="30" t="s">
        <v>39</v>
      </c>
      <c r="BN5" s="31" t="s">
        <v>42</v>
      </c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</row>
    <row r="6" spans="1:167" x14ac:dyDescent="0.2">
      <c r="A6" s="32">
        <v>0.33333333333333331</v>
      </c>
      <c r="B6" s="33">
        <v>0</v>
      </c>
      <c r="C6" s="9">
        <v>0.156</v>
      </c>
      <c r="D6" s="9">
        <f t="shared" ref="D6:D17" si="0">LN(C6)</f>
        <v>-1.8578992717325999</v>
      </c>
      <c r="E6" s="9">
        <v>0.14899999999999999</v>
      </c>
      <c r="F6" s="9">
        <f t="shared" ref="F6:F17" si="1">LN(E6)</f>
        <v>-1.9038089730366781</v>
      </c>
      <c r="G6" s="9">
        <v>0.152</v>
      </c>
      <c r="H6" s="9">
        <f t="shared" ref="H6:H17" si="2">LN(G6)</f>
        <v>-1.8838747581358606</v>
      </c>
      <c r="I6" s="9">
        <f>STDEV(D6,F6,H6)</f>
        <v>2.302100306034913E-2</v>
      </c>
      <c r="J6" s="9">
        <f>I6/SQRT(3)</f>
        <v>1.329118231390777E-2</v>
      </c>
      <c r="K6" s="10">
        <f t="shared" ref="K6:K17" si="3">AVERAGE(C6,E6,G6)</f>
        <v>0.15233333333333332</v>
      </c>
      <c r="L6" s="10">
        <f t="shared" ref="L6:L17" si="4">AVERAGE(D6,F6,H6)</f>
        <v>-1.8818610009683796</v>
      </c>
      <c r="M6" s="9">
        <v>5.82</v>
      </c>
      <c r="N6" s="9">
        <v>5.84</v>
      </c>
      <c r="O6" s="9">
        <v>5.83</v>
      </c>
      <c r="P6" s="9">
        <f t="shared" ref="P6:P17" si="5">STDEV(M6:O6)</f>
        <v>9.9999999999997868E-3</v>
      </c>
      <c r="Q6" s="9">
        <f t="shared" ref="Q6:Q17" si="6">P6/SQRT(3)</f>
        <v>5.7735026918961348E-3</v>
      </c>
      <c r="R6" s="10">
        <f t="shared" ref="R6:R17" si="7">AVERAGE(M6:O6)</f>
        <v>5.830000000000001</v>
      </c>
      <c r="S6" s="9">
        <v>0.156</v>
      </c>
      <c r="T6" s="9">
        <f t="shared" ref="T6:T17" si="8">LN(S6)</f>
        <v>-1.8578992717325999</v>
      </c>
      <c r="U6" s="9">
        <v>0.13700000000000001</v>
      </c>
      <c r="V6" s="9">
        <f t="shared" ref="V6:V17" si="9">LN(U6)</f>
        <v>-1.987774353154012</v>
      </c>
      <c r="W6" s="9">
        <v>0.14799999999999999</v>
      </c>
      <c r="X6" s="9">
        <f t="shared" ref="X6:X17" si="10">LN(W6)</f>
        <v>-1.9105430052180221</v>
      </c>
      <c r="Y6" s="9">
        <f>STDEV(T6,V6,X6)</f>
        <v>6.5324294298411023E-2</v>
      </c>
      <c r="Z6" s="9">
        <f>Y6/SQRT(3)</f>
        <v>3.7714998897809944E-2</v>
      </c>
      <c r="AA6" s="10">
        <f t="shared" ref="AA6:AA17" si="11">AVERAGE(S6,U6,W6)</f>
        <v>0.14700000000000002</v>
      </c>
      <c r="AB6" s="10">
        <f>AVERAGE(T6,V6,X6)</f>
        <v>-1.9187388767015445</v>
      </c>
      <c r="AC6" s="9">
        <v>5.73</v>
      </c>
      <c r="AD6" s="9">
        <v>5.76</v>
      </c>
      <c r="AE6" s="9">
        <v>5.73</v>
      </c>
      <c r="AF6" s="9">
        <f t="shared" ref="AF6:AF17" si="12">STDEV(AC6:AE6)</f>
        <v>1.7320508075688402E-2</v>
      </c>
      <c r="AG6" s="9">
        <f t="shared" ref="AG6:AG17" si="13">AF6/SQRT(3)</f>
        <v>9.9999999999997868E-3</v>
      </c>
      <c r="AH6" s="11">
        <f t="shared" ref="AH6:AH17" si="14">AVERAGE(AC6:AE6)</f>
        <v>5.7399999999999993</v>
      </c>
      <c r="AI6" s="9">
        <v>0.14000000000000001</v>
      </c>
      <c r="AJ6" s="9">
        <f t="shared" ref="AJ6:AJ17" si="15">LN(AI6)</f>
        <v>-1.9661128563728327</v>
      </c>
      <c r="AK6" s="9">
        <v>0.14499999999999999</v>
      </c>
      <c r="AL6" s="9">
        <f t="shared" ref="AL6:AL17" si="16">LN(AK6)</f>
        <v>-1.9310215365615626</v>
      </c>
      <c r="AM6" s="9">
        <v>0.13600000000000001</v>
      </c>
      <c r="AN6" s="9">
        <f t="shared" ref="AN6:AN17" si="17">LN(AM6)</f>
        <v>-1.9951003932460849</v>
      </c>
      <c r="AO6" s="9">
        <f>STDEV(AJ6,AL6,AN6)</f>
        <v>3.2087842698002564E-2</v>
      </c>
      <c r="AP6" s="9">
        <f>AO6/SQRT(3)</f>
        <v>1.8525924619406147E-2</v>
      </c>
      <c r="AQ6" s="10">
        <f t="shared" ref="AQ6:AQ17" si="18">AVERAGE(AI6,AK6,AM6)</f>
        <v>0.14033333333333334</v>
      </c>
      <c r="AR6" s="10">
        <f t="shared" ref="AR6:AR17" si="19">AVERAGE(AJ6,AL6,AN6)</f>
        <v>-1.9640782620601602</v>
      </c>
      <c r="AS6" s="9">
        <v>5.63</v>
      </c>
      <c r="AT6" s="9">
        <v>5.64</v>
      </c>
      <c r="AU6" s="9">
        <v>5.61</v>
      </c>
      <c r="AV6" s="9">
        <f t="shared" ref="AV6:AV17" si="20">STDEV(AS6:AU6)</f>
        <v>1.527525231651914E-2</v>
      </c>
      <c r="AW6" s="9">
        <f t="shared" ref="AW6:AW17" si="21">AV6/SQRT(3)</f>
        <v>8.8191710368817813E-3</v>
      </c>
      <c r="AX6" s="10">
        <f t="shared" ref="AX6:AX17" si="22">AVERAGE(AS6:AU6)</f>
        <v>5.626666666666666</v>
      </c>
      <c r="AY6" s="9">
        <v>0.23</v>
      </c>
      <c r="AZ6" s="9">
        <f t="shared" ref="AZ6:AZ17" si="23">LN(AY6)</f>
        <v>-1.4696759700589417</v>
      </c>
      <c r="BA6" s="9">
        <v>0.14599999999999999</v>
      </c>
      <c r="BB6" s="9">
        <f t="shared" ref="BB6:BB17" si="24">LN(BA6)</f>
        <v>-1.9241486572738007</v>
      </c>
      <c r="BC6" s="9">
        <v>0.13500000000000001</v>
      </c>
      <c r="BD6" s="9">
        <f>LN(BC6)</f>
        <v>-2.0024805005437076</v>
      </c>
      <c r="BE6" s="9">
        <f>STDEV(AZ6,BB6,BD6)</f>
        <v>0.28768094850587533</v>
      </c>
      <c r="BF6" s="9">
        <f>BE6/SQRT(3)</f>
        <v>0.166092673060594</v>
      </c>
      <c r="BG6" s="10">
        <f t="shared" ref="BG6:BG17" si="25">AVERAGE(AY6,BA6,BC6)</f>
        <v>0.17033333333333334</v>
      </c>
      <c r="BH6" s="10">
        <f t="shared" ref="BH6:BH17" si="26">AVERAGE(AZ6,BB6,BD6)</f>
        <v>-1.7987683759588169</v>
      </c>
      <c r="BI6" s="9">
        <v>5.76</v>
      </c>
      <c r="BJ6" s="9">
        <v>5.88</v>
      </c>
      <c r="BK6" s="9">
        <v>5.9</v>
      </c>
      <c r="BL6" s="9">
        <f t="shared" ref="BL6:BL17" si="27">STDEV(BI6:BK6)</f>
        <v>7.5718777944003876E-2</v>
      </c>
      <c r="BM6" s="9">
        <f t="shared" ref="BM6:BM17" si="28">BL6/SQRT(3)</f>
        <v>4.371625682868014E-2</v>
      </c>
      <c r="BN6" s="11">
        <f t="shared" ref="BN6:BN17" si="29">AVERAGE(BI6:BK6)</f>
        <v>5.8466666666666667</v>
      </c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</row>
    <row r="7" spans="1:167" x14ac:dyDescent="0.2">
      <c r="A7" s="32">
        <v>0.375</v>
      </c>
      <c r="B7" s="33">
        <v>1.117</v>
      </c>
      <c r="C7" s="9">
        <v>0.16400000000000001</v>
      </c>
      <c r="D7" s="9">
        <f t="shared" si="0"/>
        <v>-1.8078888511579385</v>
      </c>
      <c r="E7" s="9">
        <v>0.18</v>
      </c>
      <c r="F7" s="9">
        <f t="shared" si="1"/>
        <v>-1.7147984280919266</v>
      </c>
      <c r="G7" s="9">
        <v>0.16</v>
      </c>
      <c r="H7" s="9">
        <f t="shared" si="2"/>
        <v>-1.8325814637483102</v>
      </c>
      <c r="I7" s="9">
        <f t="shared" ref="I7:I17" si="30">STDEV(D7,F7,H7)</f>
        <v>6.2113331193311735E-2</v>
      </c>
      <c r="J7" s="9">
        <f t="shared" ref="J7:J17" si="31">I7/SQRT(3)</f>
        <v>3.586114848472291E-2</v>
      </c>
      <c r="K7" s="10">
        <f t="shared" si="3"/>
        <v>0.16800000000000001</v>
      </c>
      <c r="L7" s="10">
        <f t="shared" si="4"/>
        <v>-1.7850895809993919</v>
      </c>
      <c r="M7" s="9">
        <v>5.8</v>
      </c>
      <c r="N7" s="9">
        <v>5.8</v>
      </c>
      <c r="O7" s="9">
        <v>5.81</v>
      </c>
      <c r="P7" s="9">
        <f t="shared" si="5"/>
        <v>5.7735026918961348E-3</v>
      </c>
      <c r="Q7" s="9">
        <f t="shared" si="6"/>
        <v>3.3333333333332624E-3</v>
      </c>
      <c r="R7" s="10">
        <f t="shared" si="7"/>
        <v>5.8033333333333337</v>
      </c>
      <c r="S7" s="9">
        <v>0.17100000000000001</v>
      </c>
      <c r="T7" s="9">
        <f t="shared" si="8"/>
        <v>-1.7660917224794772</v>
      </c>
      <c r="U7" s="9">
        <v>0.159</v>
      </c>
      <c r="V7" s="9">
        <f t="shared" si="9"/>
        <v>-1.8388510767619055</v>
      </c>
      <c r="W7" s="9">
        <v>0.17799999999999999</v>
      </c>
      <c r="X7" s="9">
        <f t="shared" si="10"/>
        <v>-1.725971728690052</v>
      </c>
      <c r="Y7" s="9">
        <f t="shared" ref="Y7:Y17" si="32">STDEV(T7,V7,X7)</f>
        <v>5.7220749089798559E-2</v>
      </c>
      <c r="Z7" s="9">
        <f t="shared" ref="Z7:Z17" si="33">Y7/SQRT(3)</f>
        <v>3.3036414890227232E-2</v>
      </c>
      <c r="AA7" s="10">
        <f t="shared" si="11"/>
        <v>0.16933333333333334</v>
      </c>
      <c r="AB7" s="10">
        <f t="shared" ref="AB7:AB17" si="34">AVERAGE(T7,V7,X7)</f>
        <v>-1.7769715093104781</v>
      </c>
      <c r="AC7" s="9">
        <v>5.76</v>
      </c>
      <c r="AD7" s="9">
        <v>5.78</v>
      </c>
      <c r="AE7" s="9">
        <v>5.78</v>
      </c>
      <c r="AF7" s="9">
        <f t="shared" si="12"/>
        <v>1.1547005383792781E-2</v>
      </c>
      <c r="AG7" s="9">
        <f t="shared" si="13"/>
        <v>6.6666666666668206E-3</v>
      </c>
      <c r="AH7" s="11">
        <f t="shared" si="14"/>
        <v>5.7733333333333334</v>
      </c>
      <c r="AI7" s="9">
        <v>0.16600000000000001</v>
      </c>
      <c r="AJ7" s="9">
        <f t="shared" si="15"/>
        <v>-1.7957674906255938</v>
      </c>
      <c r="AK7" s="9">
        <v>0.14499999999999999</v>
      </c>
      <c r="AL7" s="9">
        <f t="shared" si="16"/>
        <v>-1.9310215365615626</v>
      </c>
      <c r="AM7" s="9">
        <v>0.14599999999999999</v>
      </c>
      <c r="AN7" s="9">
        <f t="shared" si="17"/>
        <v>-1.9241486572738007</v>
      </c>
      <c r="AO7" s="9">
        <f t="shared" ref="AO7:AO17" si="35">STDEV(AJ7,AL7,AN7)</f>
        <v>7.6182475414524706E-2</v>
      </c>
      <c r="AP7" s="9">
        <f t="shared" ref="AP7:AP17" si="36">AO7/SQRT(3)</f>
        <v>4.3983972688107886E-2</v>
      </c>
      <c r="AQ7" s="10">
        <f t="shared" si="18"/>
        <v>0.15233333333333332</v>
      </c>
      <c r="AR7" s="10">
        <f t="shared" si="19"/>
        <v>-1.883645894820319</v>
      </c>
      <c r="AS7" s="9">
        <v>5.62</v>
      </c>
      <c r="AT7" s="9">
        <v>5.72</v>
      </c>
      <c r="AU7" s="9">
        <v>5.67</v>
      </c>
      <c r="AV7" s="9">
        <f t="shared" si="20"/>
        <v>4.9999999999999822E-2</v>
      </c>
      <c r="AW7" s="9">
        <f t="shared" si="21"/>
        <v>2.8867513459481187E-2</v>
      </c>
      <c r="AX7" s="10">
        <f t="shared" si="22"/>
        <v>5.669999999999999</v>
      </c>
      <c r="AY7" s="9">
        <v>0.159</v>
      </c>
      <c r="AZ7" s="9">
        <f t="shared" si="23"/>
        <v>-1.8388510767619055</v>
      </c>
      <c r="BA7" s="9">
        <v>0.156</v>
      </c>
      <c r="BB7" s="9">
        <f t="shared" si="24"/>
        <v>-1.8578992717325999</v>
      </c>
      <c r="BC7" s="9">
        <v>0.15</v>
      </c>
      <c r="BD7" s="9">
        <f t="shared" ref="BD7:BD17" si="37">LN(BC7)</f>
        <v>-1.8971199848858813</v>
      </c>
      <c r="BE7" s="9">
        <f t="shared" ref="BE7:BE17" si="38">STDEV(AZ7,BB7,BD7)</f>
        <v>2.9710726811074752E-2</v>
      </c>
      <c r="BF7" s="9">
        <f t="shared" ref="BF7:BF17" si="39">BE7/SQRT(3)</f>
        <v>1.715349612219344E-2</v>
      </c>
      <c r="BG7" s="10">
        <f t="shared" si="25"/>
        <v>0.155</v>
      </c>
      <c r="BH7" s="10">
        <f t="shared" si="26"/>
        <v>-1.8646234444601291</v>
      </c>
      <c r="BI7" s="9">
        <v>5.71</v>
      </c>
      <c r="BJ7" s="9">
        <v>5.84</v>
      </c>
      <c r="BK7" s="9">
        <v>5.85</v>
      </c>
      <c r="BL7" s="9">
        <f t="shared" si="27"/>
        <v>7.8102496759066414E-2</v>
      </c>
      <c r="BM7" s="9">
        <f t="shared" si="28"/>
        <v>4.5092497528228873E-2</v>
      </c>
      <c r="BN7" s="11">
        <f t="shared" si="29"/>
        <v>5.8</v>
      </c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</row>
    <row r="8" spans="1:167" x14ac:dyDescent="0.2">
      <c r="A8" s="32">
        <v>0.4152777777777778</v>
      </c>
      <c r="B8" s="33">
        <v>2</v>
      </c>
      <c r="C8" s="9">
        <v>0.27400000000000002</v>
      </c>
      <c r="D8" s="9">
        <f t="shared" si="0"/>
        <v>-1.2946271725940668</v>
      </c>
      <c r="E8" s="9">
        <v>0.28899999999999998</v>
      </c>
      <c r="F8" s="9">
        <f t="shared" si="1"/>
        <v>-1.2413285908697049</v>
      </c>
      <c r="G8" s="9">
        <v>0.27200000000000002</v>
      </c>
      <c r="H8" s="9">
        <f t="shared" si="2"/>
        <v>-1.3019532126861397</v>
      </c>
      <c r="I8" s="9">
        <f t="shared" si="30"/>
        <v>3.3090165829253261E-2</v>
      </c>
      <c r="J8" s="9">
        <f t="shared" si="31"/>
        <v>1.9104616149048726E-2</v>
      </c>
      <c r="K8" s="10">
        <f t="shared" si="3"/>
        <v>0.27833333333333332</v>
      </c>
      <c r="L8" s="10">
        <f t="shared" si="4"/>
        <v>-1.2793029920499706</v>
      </c>
      <c r="M8" s="9">
        <v>5.62</v>
      </c>
      <c r="N8" s="9">
        <v>5.65</v>
      </c>
      <c r="O8" s="9">
        <v>5.66</v>
      </c>
      <c r="P8" s="9">
        <f t="shared" si="5"/>
        <v>2.0816659994661382E-2</v>
      </c>
      <c r="Q8" s="9">
        <f t="shared" si="6"/>
        <v>1.2018504251546663E-2</v>
      </c>
      <c r="R8" s="10">
        <f t="shared" si="7"/>
        <v>5.6433333333333335</v>
      </c>
      <c r="S8" s="9">
        <v>0.30499999999999999</v>
      </c>
      <c r="T8" s="9">
        <f t="shared" si="8"/>
        <v>-1.1874435023747254</v>
      </c>
      <c r="U8" s="9">
        <v>0.26300000000000001</v>
      </c>
      <c r="V8" s="9">
        <f t="shared" si="9"/>
        <v>-1.3356012468043725</v>
      </c>
      <c r="W8" s="9">
        <v>0.25700000000000001</v>
      </c>
      <c r="X8" s="9">
        <f t="shared" si="10"/>
        <v>-1.3586791940869172</v>
      </c>
      <c r="Y8" s="9">
        <f t="shared" si="32"/>
        <v>9.2920190666874014E-2</v>
      </c>
      <c r="Z8" s="9">
        <f t="shared" si="33"/>
        <v>5.3647497094671065E-2</v>
      </c>
      <c r="AA8" s="10">
        <f t="shared" si="11"/>
        <v>0.27500000000000002</v>
      </c>
      <c r="AB8" s="10">
        <f t="shared" si="34"/>
        <v>-1.2939079810886718</v>
      </c>
      <c r="AC8" s="9">
        <v>5.56</v>
      </c>
      <c r="AD8" s="9">
        <v>5.59</v>
      </c>
      <c r="AE8" s="9">
        <v>5.56</v>
      </c>
      <c r="AF8" s="9">
        <f t="shared" si="12"/>
        <v>1.7320508075688915E-2</v>
      </c>
      <c r="AG8" s="9">
        <f t="shared" si="13"/>
        <v>1.0000000000000083E-2</v>
      </c>
      <c r="AH8" s="11">
        <f t="shared" si="14"/>
        <v>5.5699999999999994</v>
      </c>
      <c r="AI8" s="9">
        <v>0.255</v>
      </c>
      <c r="AJ8" s="9">
        <f t="shared" si="15"/>
        <v>-1.3664917338237108</v>
      </c>
      <c r="AK8" s="9">
        <v>0.223</v>
      </c>
      <c r="AL8" s="9">
        <f t="shared" si="16"/>
        <v>-1.5005835075220182</v>
      </c>
      <c r="AM8" s="9">
        <v>0.23699999999999999</v>
      </c>
      <c r="AN8" s="9">
        <f t="shared" si="17"/>
        <v>-1.439695137847006</v>
      </c>
      <c r="AO8" s="9">
        <f t="shared" si="35"/>
        <v>6.7140072107791687E-2</v>
      </c>
      <c r="AP8" s="9">
        <f t="shared" si="36"/>
        <v>3.876333870484442E-2</v>
      </c>
      <c r="AQ8" s="10">
        <f t="shared" si="18"/>
        <v>0.23833333333333331</v>
      </c>
      <c r="AR8" s="10">
        <f t="shared" si="19"/>
        <v>-1.4355901263975783</v>
      </c>
      <c r="AS8" s="9">
        <v>5.45</v>
      </c>
      <c r="AT8" s="9">
        <v>5.44</v>
      </c>
      <c r="AU8" s="9">
        <v>5.45</v>
      </c>
      <c r="AV8" s="9">
        <f t="shared" si="20"/>
        <v>5.7735026918961348E-3</v>
      </c>
      <c r="AW8" s="9">
        <f t="shared" si="21"/>
        <v>3.3333333333332624E-3</v>
      </c>
      <c r="AX8" s="10">
        <f t="shared" si="22"/>
        <v>5.4466666666666663</v>
      </c>
      <c r="AY8" s="9">
        <v>0.26100000000000001</v>
      </c>
      <c r="AZ8" s="9">
        <f t="shared" si="23"/>
        <v>-1.3432348716594436</v>
      </c>
      <c r="BA8" s="9">
        <v>0.27500000000000002</v>
      </c>
      <c r="BB8" s="9">
        <f t="shared" si="24"/>
        <v>-1.2909841813155656</v>
      </c>
      <c r="BC8" s="9">
        <v>0.26900000000000002</v>
      </c>
      <c r="BD8" s="9">
        <f t="shared" si="37"/>
        <v>-1.313043899380298</v>
      </c>
      <c r="BE8" s="9">
        <f t="shared" si="38"/>
        <v>2.6230582055009253E-2</v>
      </c>
      <c r="BF8" s="9">
        <f t="shared" si="39"/>
        <v>1.514423361046016E-2</v>
      </c>
      <c r="BG8" s="10">
        <f t="shared" si="25"/>
        <v>0.26833333333333337</v>
      </c>
      <c r="BH8" s="10">
        <f t="shared" si="26"/>
        <v>-1.315754317451769</v>
      </c>
      <c r="BI8" s="9">
        <v>5.68</v>
      </c>
      <c r="BJ8" s="9">
        <v>5.68</v>
      </c>
      <c r="BK8" s="9">
        <v>5.68</v>
      </c>
      <c r="BL8" s="9">
        <f t="shared" si="27"/>
        <v>0</v>
      </c>
      <c r="BM8" s="9">
        <f t="shared" si="28"/>
        <v>0</v>
      </c>
      <c r="BN8" s="11">
        <f t="shared" si="29"/>
        <v>5.68</v>
      </c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1:167" x14ac:dyDescent="0.2">
      <c r="A9" s="32">
        <v>0.45833333333333331</v>
      </c>
      <c r="B9" s="33">
        <v>3.05</v>
      </c>
      <c r="C9" s="9">
        <v>0.51700000000000002</v>
      </c>
      <c r="D9" s="9">
        <f t="shared" si="0"/>
        <v>-0.65971240447370794</v>
      </c>
      <c r="E9" s="9">
        <v>0.51500000000000001</v>
      </c>
      <c r="F9" s="9">
        <f t="shared" si="1"/>
        <v>-0.6635883783184009</v>
      </c>
      <c r="G9" s="9">
        <v>0.53700000000000003</v>
      </c>
      <c r="H9" s="9">
        <f t="shared" si="2"/>
        <v>-0.62175718447327233</v>
      </c>
      <c r="I9" s="9">
        <f t="shared" si="30"/>
        <v>2.3113742943088114E-2</v>
      </c>
      <c r="J9" s="9">
        <f t="shared" si="31"/>
        <v>1.3344725710171736E-2</v>
      </c>
      <c r="K9" s="10">
        <f t="shared" si="3"/>
        <v>0.52300000000000002</v>
      </c>
      <c r="L9" s="10">
        <f t="shared" si="4"/>
        <v>-0.64835265575512702</v>
      </c>
      <c r="M9" s="9">
        <v>5.37</v>
      </c>
      <c r="N9" s="9">
        <v>5.4</v>
      </c>
      <c r="O9" s="9">
        <v>5.38</v>
      </c>
      <c r="P9" s="9">
        <f t="shared" si="5"/>
        <v>1.5275252316519626E-2</v>
      </c>
      <c r="Q9" s="9">
        <f t="shared" si="6"/>
        <v>8.8191710368820606E-3</v>
      </c>
      <c r="R9" s="10">
        <f t="shared" si="7"/>
        <v>5.3833333333333329</v>
      </c>
      <c r="S9" s="9">
        <v>0.49299999999999999</v>
      </c>
      <c r="T9" s="9">
        <f t="shared" si="8"/>
        <v>-0.70724610493944695</v>
      </c>
      <c r="U9" s="9">
        <v>0.47299999999999998</v>
      </c>
      <c r="V9" s="9">
        <f t="shared" si="9"/>
        <v>-0.74865989049020409</v>
      </c>
      <c r="W9" s="9">
        <v>0.50900000000000001</v>
      </c>
      <c r="X9" s="9">
        <f t="shared" si="10"/>
        <v>-0.67530726243161432</v>
      </c>
      <c r="Y9" s="9">
        <f t="shared" si="32"/>
        <v>3.6778162310185394E-2</v>
      </c>
      <c r="Z9" s="9">
        <f t="shared" si="33"/>
        <v>2.1233881910085288E-2</v>
      </c>
      <c r="AA9" s="10">
        <f t="shared" si="11"/>
        <v>0.4916666666666667</v>
      </c>
      <c r="AB9" s="10">
        <f t="shared" si="34"/>
        <v>-0.71040441928708853</v>
      </c>
      <c r="AC9" s="9">
        <v>5.31</v>
      </c>
      <c r="AD9" s="9">
        <v>5.34</v>
      </c>
      <c r="AE9" s="9">
        <v>4.8600000000000003</v>
      </c>
      <c r="AF9" s="9">
        <f t="shared" si="12"/>
        <v>0.26888659319497471</v>
      </c>
      <c r="AG9" s="9">
        <f t="shared" si="13"/>
        <v>0.15524174696260004</v>
      </c>
      <c r="AH9" s="11">
        <f t="shared" si="14"/>
        <v>5.169999999999999</v>
      </c>
      <c r="AI9" s="9">
        <v>0.44900000000000001</v>
      </c>
      <c r="AJ9" s="9">
        <f t="shared" si="15"/>
        <v>-0.80073239123988271</v>
      </c>
      <c r="AK9" s="9">
        <v>0.43099999999999999</v>
      </c>
      <c r="AL9" s="9">
        <f t="shared" si="16"/>
        <v>-0.8416471888783893</v>
      </c>
      <c r="AM9" s="9">
        <v>0.436</v>
      </c>
      <c r="AN9" s="9">
        <f t="shared" si="17"/>
        <v>-0.83011303563310279</v>
      </c>
      <c r="AO9" s="9">
        <f t="shared" si="35"/>
        <v>2.1096127693041013E-2</v>
      </c>
      <c r="AP9" s="9">
        <f t="shared" si="36"/>
        <v>1.2179855002435949E-2</v>
      </c>
      <c r="AQ9" s="10">
        <f t="shared" si="18"/>
        <v>0.4386666666666667</v>
      </c>
      <c r="AR9" s="10">
        <f t="shared" si="19"/>
        <v>-0.82416420525045841</v>
      </c>
      <c r="AS9" s="9">
        <v>5.22</v>
      </c>
      <c r="AT9" s="9">
        <v>5.25</v>
      </c>
      <c r="AU9" s="9">
        <v>5.22</v>
      </c>
      <c r="AV9" s="9">
        <f t="shared" si="20"/>
        <v>1.7320508075688915E-2</v>
      </c>
      <c r="AW9" s="9">
        <f t="shared" si="21"/>
        <v>1.0000000000000083E-2</v>
      </c>
      <c r="AX9" s="10">
        <f t="shared" si="22"/>
        <v>5.2299999999999995</v>
      </c>
      <c r="AY9" s="9">
        <v>0.52600000000000002</v>
      </c>
      <c r="AZ9" s="9">
        <f t="shared" si="23"/>
        <v>-0.64245406624442714</v>
      </c>
      <c r="BA9" s="9">
        <v>0.52300000000000002</v>
      </c>
      <c r="BB9" s="9">
        <f t="shared" si="24"/>
        <v>-0.64817381491721415</v>
      </c>
      <c r="BC9" s="9">
        <v>0.53</v>
      </c>
      <c r="BD9" s="9">
        <f t="shared" si="37"/>
        <v>-0.6348782724359695</v>
      </c>
      <c r="BE9" s="9">
        <f t="shared" si="38"/>
        <v>6.6693281343112682E-3</v>
      </c>
      <c r="BF9" s="9">
        <f t="shared" si="39"/>
        <v>3.8505383936585555E-3</v>
      </c>
      <c r="BG9" s="10">
        <f t="shared" si="25"/>
        <v>0.52633333333333332</v>
      </c>
      <c r="BH9" s="10">
        <f t="shared" si="26"/>
        <v>-0.64183538453253686</v>
      </c>
      <c r="BI9" s="9">
        <v>5.42</v>
      </c>
      <c r="BJ9" s="9">
        <v>5.41</v>
      </c>
      <c r="BK9" s="9">
        <v>5.4</v>
      </c>
      <c r="BL9" s="9">
        <f t="shared" si="27"/>
        <v>9.9999999999997868E-3</v>
      </c>
      <c r="BM9" s="9">
        <f t="shared" si="28"/>
        <v>5.7735026918961348E-3</v>
      </c>
      <c r="BN9" s="11">
        <f t="shared" si="29"/>
        <v>5.41</v>
      </c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</row>
    <row r="10" spans="1:167" x14ac:dyDescent="0.2">
      <c r="A10" s="32">
        <v>0.5</v>
      </c>
      <c r="B10" s="33">
        <v>3.96</v>
      </c>
      <c r="C10" s="9">
        <v>1.19</v>
      </c>
      <c r="D10" s="9">
        <f t="shared" si="0"/>
        <v>0.17395330712343798</v>
      </c>
      <c r="E10" s="9">
        <v>1.19</v>
      </c>
      <c r="F10" s="9">
        <f t="shared" si="1"/>
        <v>0.17395330712343798</v>
      </c>
      <c r="G10" s="9">
        <v>1.24</v>
      </c>
      <c r="H10" s="9">
        <f t="shared" si="2"/>
        <v>0.21511137961694549</v>
      </c>
      <c r="I10" s="9">
        <f t="shared" si="30"/>
        <v>2.3762624233452607E-2</v>
      </c>
      <c r="J10" s="9">
        <f t="shared" si="31"/>
        <v>1.3719357497835788E-2</v>
      </c>
      <c r="K10" s="10">
        <f t="shared" si="3"/>
        <v>1.2066666666666668</v>
      </c>
      <c r="L10" s="10">
        <f t="shared" si="4"/>
        <v>0.18767266462127383</v>
      </c>
      <c r="M10" s="9">
        <v>4.91</v>
      </c>
      <c r="N10" s="9">
        <v>4.91</v>
      </c>
      <c r="O10" s="9">
        <v>4.8899999999999997</v>
      </c>
      <c r="P10" s="9">
        <f t="shared" si="5"/>
        <v>1.1547005383792781E-2</v>
      </c>
      <c r="Q10" s="9">
        <f t="shared" si="6"/>
        <v>6.6666666666668206E-3</v>
      </c>
      <c r="R10" s="10">
        <f t="shared" si="7"/>
        <v>4.9033333333333333</v>
      </c>
      <c r="S10" s="9">
        <v>1.1399999999999999</v>
      </c>
      <c r="T10" s="9">
        <f t="shared" si="8"/>
        <v>0.131028262406404</v>
      </c>
      <c r="U10" s="9">
        <v>1.08</v>
      </c>
      <c r="V10" s="9">
        <f t="shared" si="9"/>
        <v>7.6961041136128394E-2</v>
      </c>
      <c r="W10" s="9">
        <v>1.06</v>
      </c>
      <c r="X10" s="9">
        <f t="shared" si="10"/>
        <v>5.8268908123975824E-2</v>
      </c>
      <c r="Y10" s="9">
        <f t="shared" si="32"/>
        <v>3.7785764268281556E-2</v>
      </c>
      <c r="Z10" s="9">
        <f t="shared" si="33"/>
        <v>2.1815621171828101E-2</v>
      </c>
      <c r="AA10" s="10">
        <f t="shared" si="11"/>
        <v>1.0933333333333333</v>
      </c>
      <c r="AB10" s="10">
        <f t="shared" si="34"/>
        <v>8.8752737222169406E-2</v>
      </c>
      <c r="AC10" s="9">
        <v>4.88</v>
      </c>
      <c r="AD10" s="9">
        <v>4.8899999999999997</v>
      </c>
      <c r="AE10" s="9">
        <v>4.9000000000000004</v>
      </c>
      <c r="AF10" s="9">
        <f t="shared" si="12"/>
        <v>1.0000000000000231E-2</v>
      </c>
      <c r="AG10" s="9">
        <f t="shared" si="13"/>
        <v>5.7735026918963915E-3</v>
      </c>
      <c r="AH10" s="11">
        <f t="shared" si="14"/>
        <v>4.8899999999999997</v>
      </c>
      <c r="AI10" s="9">
        <v>0.91</v>
      </c>
      <c r="AJ10" s="9">
        <f t="shared" si="15"/>
        <v>-9.431067947124129E-2</v>
      </c>
      <c r="AK10" s="9">
        <v>0.95</v>
      </c>
      <c r="AL10" s="9">
        <f t="shared" si="16"/>
        <v>-5.1293294387550578E-2</v>
      </c>
      <c r="AM10" s="9">
        <v>0.9</v>
      </c>
      <c r="AN10" s="9">
        <f t="shared" si="17"/>
        <v>-0.10536051565782628</v>
      </c>
      <c r="AO10" s="9">
        <f t="shared" si="35"/>
        <v>2.8565301547734033E-2</v>
      </c>
      <c r="AP10" s="9">
        <f t="shared" si="36"/>
        <v>1.6492184538067077E-2</v>
      </c>
      <c r="AQ10" s="10">
        <f t="shared" si="18"/>
        <v>0.91999999999999993</v>
      </c>
      <c r="AR10" s="10">
        <f t="shared" si="19"/>
        <v>-8.3654829838872721E-2</v>
      </c>
      <c r="AS10" s="9">
        <v>4.82</v>
      </c>
      <c r="AT10" s="9">
        <v>4.83</v>
      </c>
      <c r="AU10" s="9">
        <v>4.82</v>
      </c>
      <c r="AV10" s="9">
        <f t="shared" si="20"/>
        <v>5.7735026918961348E-3</v>
      </c>
      <c r="AW10" s="9">
        <f t="shared" si="21"/>
        <v>3.3333333333332624E-3</v>
      </c>
      <c r="AX10" s="10">
        <f t="shared" si="22"/>
        <v>4.8233333333333333</v>
      </c>
      <c r="AY10" s="9">
        <v>1.1000000000000001</v>
      </c>
      <c r="AZ10" s="9">
        <f t="shared" si="23"/>
        <v>9.5310179804324935E-2</v>
      </c>
      <c r="BA10" s="9">
        <v>1.1100000000000001</v>
      </c>
      <c r="BB10" s="9">
        <f t="shared" si="24"/>
        <v>0.10436001532424286</v>
      </c>
      <c r="BC10" s="9">
        <v>1.1200000000000001</v>
      </c>
      <c r="BD10" s="9">
        <f t="shared" si="37"/>
        <v>0.11332868530700327</v>
      </c>
      <c r="BE10" s="9">
        <f t="shared" si="38"/>
        <v>9.0092832192437775E-3</v>
      </c>
      <c r="BF10" s="9">
        <f t="shared" si="39"/>
        <v>5.2015120918359739E-3</v>
      </c>
      <c r="BG10" s="10">
        <f t="shared" si="25"/>
        <v>1.1100000000000001</v>
      </c>
      <c r="BH10" s="10">
        <f t="shared" si="26"/>
        <v>0.10433296014519035</v>
      </c>
      <c r="BI10" s="9">
        <v>4.91</v>
      </c>
      <c r="BJ10" s="9">
        <v>4.8899999999999997</v>
      </c>
      <c r="BK10" s="9">
        <v>4.8899999999999997</v>
      </c>
      <c r="BL10" s="9">
        <f t="shared" si="27"/>
        <v>1.1547005383792781E-2</v>
      </c>
      <c r="BM10" s="9">
        <f t="shared" si="28"/>
        <v>6.6666666666668206E-3</v>
      </c>
      <c r="BN10" s="11">
        <f t="shared" si="29"/>
        <v>4.8966666666666674</v>
      </c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</row>
    <row r="11" spans="1:167" x14ac:dyDescent="0.2">
      <c r="A11" s="32">
        <v>0.54166666666666663</v>
      </c>
      <c r="B11" s="33">
        <v>5.08</v>
      </c>
      <c r="C11" s="9">
        <v>1.75</v>
      </c>
      <c r="D11" s="9">
        <f t="shared" si="0"/>
        <v>0.55961578793542266</v>
      </c>
      <c r="E11" s="9">
        <v>1.68</v>
      </c>
      <c r="F11" s="9">
        <f t="shared" si="1"/>
        <v>0.51879379341516751</v>
      </c>
      <c r="G11" s="9">
        <v>1.76</v>
      </c>
      <c r="H11" s="9">
        <f t="shared" si="2"/>
        <v>0.56531380905006046</v>
      </c>
      <c r="I11" s="9">
        <f t="shared" si="30"/>
        <v>2.5373918814093614E-2</v>
      </c>
      <c r="J11" s="9">
        <f t="shared" si="31"/>
        <v>1.4649638857712659E-2</v>
      </c>
      <c r="K11" s="10">
        <f t="shared" si="3"/>
        <v>1.7299999999999998</v>
      </c>
      <c r="L11" s="10">
        <f t="shared" si="4"/>
        <v>0.54790779680021684</v>
      </c>
      <c r="M11" s="9">
        <v>4.6100000000000003</v>
      </c>
      <c r="N11" s="9">
        <v>4.6399999999999997</v>
      </c>
      <c r="O11" s="9">
        <v>4.62</v>
      </c>
      <c r="P11" s="9">
        <f t="shared" si="5"/>
        <v>1.527525231651914E-2</v>
      </c>
      <c r="Q11" s="9">
        <f t="shared" si="6"/>
        <v>8.8191710368817813E-3</v>
      </c>
      <c r="R11" s="10">
        <f t="shared" si="7"/>
        <v>4.623333333333334</v>
      </c>
      <c r="S11" s="9">
        <v>1.46</v>
      </c>
      <c r="T11" s="9">
        <f t="shared" si="8"/>
        <v>0.37843643572024505</v>
      </c>
      <c r="U11" s="9">
        <v>1.46</v>
      </c>
      <c r="V11" s="9">
        <f t="shared" si="9"/>
        <v>0.37843643572024505</v>
      </c>
      <c r="W11" s="9">
        <v>1.46</v>
      </c>
      <c r="X11" s="9">
        <f t="shared" si="10"/>
        <v>0.37843643572024505</v>
      </c>
      <c r="Y11" s="9">
        <f t="shared" si="32"/>
        <v>0</v>
      </c>
      <c r="Z11" s="9">
        <f t="shared" si="33"/>
        <v>0</v>
      </c>
      <c r="AA11" s="10">
        <f t="shared" si="11"/>
        <v>1.46</v>
      </c>
      <c r="AB11" s="10">
        <f t="shared" si="34"/>
        <v>0.37843643572024505</v>
      </c>
      <c r="AC11" s="9">
        <v>4.6100000000000003</v>
      </c>
      <c r="AD11" s="9">
        <v>4.62</v>
      </c>
      <c r="AE11" s="9">
        <v>4.62</v>
      </c>
      <c r="AF11" s="9">
        <f t="shared" si="12"/>
        <v>5.7735026918961348E-3</v>
      </c>
      <c r="AG11" s="9">
        <f t="shared" si="13"/>
        <v>3.3333333333332624E-3</v>
      </c>
      <c r="AH11" s="11">
        <f t="shared" si="14"/>
        <v>4.6166666666666671</v>
      </c>
      <c r="AI11" s="9">
        <v>1.32</v>
      </c>
      <c r="AJ11" s="9">
        <f t="shared" si="15"/>
        <v>0.27763173659827955</v>
      </c>
      <c r="AK11" s="9">
        <v>1.28</v>
      </c>
      <c r="AL11" s="9">
        <f t="shared" si="16"/>
        <v>0.24686007793152581</v>
      </c>
      <c r="AM11" s="9">
        <v>1.34</v>
      </c>
      <c r="AN11" s="9">
        <f t="shared" si="17"/>
        <v>0.29266961396282004</v>
      </c>
      <c r="AO11" s="9">
        <f t="shared" si="35"/>
        <v>2.3350754178172364E-2</v>
      </c>
      <c r="AP11" s="9">
        <f t="shared" si="36"/>
        <v>1.3481564210548594E-2</v>
      </c>
      <c r="AQ11" s="10">
        <f t="shared" si="18"/>
        <v>1.3133333333333335</v>
      </c>
      <c r="AR11" s="10">
        <f t="shared" si="19"/>
        <v>0.27238714283087512</v>
      </c>
      <c r="AS11" s="9">
        <v>4.59</v>
      </c>
      <c r="AT11" s="9">
        <v>4.5999999999999996</v>
      </c>
      <c r="AU11" s="9">
        <v>4.59</v>
      </c>
      <c r="AV11" s="9">
        <f t="shared" si="20"/>
        <v>5.7735026918961348E-3</v>
      </c>
      <c r="AW11" s="9">
        <f t="shared" si="21"/>
        <v>3.3333333333332624E-3</v>
      </c>
      <c r="AX11" s="10">
        <f t="shared" si="22"/>
        <v>4.5933333333333328</v>
      </c>
      <c r="AY11" s="9">
        <v>1.63</v>
      </c>
      <c r="AZ11" s="9">
        <f t="shared" si="23"/>
        <v>0.48858001481867092</v>
      </c>
      <c r="BA11" s="9">
        <v>1.64</v>
      </c>
      <c r="BB11" s="9">
        <f t="shared" si="24"/>
        <v>0.494696241836107</v>
      </c>
      <c r="BC11" s="9">
        <v>1.66</v>
      </c>
      <c r="BD11" s="9">
        <f t="shared" si="37"/>
        <v>0.50681760236845186</v>
      </c>
      <c r="BE11" s="9">
        <f t="shared" si="38"/>
        <v>9.2821083607104726E-3</v>
      </c>
      <c r="BF11" s="9">
        <f t="shared" si="39"/>
        <v>5.3590277607034678E-3</v>
      </c>
      <c r="BG11" s="10">
        <f t="shared" si="25"/>
        <v>1.6433333333333333</v>
      </c>
      <c r="BH11" s="10">
        <f t="shared" si="26"/>
        <v>0.49669795300774328</v>
      </c>
      <c r="BI11" s="9">
        <v>4.6500000000000004</v>
      </c>
      <c r="BJ11" s="9">
        <v>4.6500000000000004</v>
      </c>
      <c r="BK11" s="9">
        <v>4.6100000000000003</v>
      </c>
      <c r="BL11" s="9">
        <f t="shared" si="27"/>
        <v>2.3094010767585053E-2</v>
      </c>
      <c r="BM11" s="9">
        <f t="shared" si="28"/>
        <v>1.3333333333333346E-2</v>
      </c>
      <c r="BN11" s="11">
        <f t="shared" si="29"/>
        <v>4.6366666666666667</v>
      </c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</row>
    <row r="12" spans="1:167" x14ac:dyDescent="0.2">
      <c r="A12" s="32">
        <v>8.3333333333333329E-2</v>
      </c>
      <c r="B12" s="33">
        <v>6.05</v>
      </c>
      <c r="C12" s="9">
        <v>2.69</v>
      </c>
      <c r="D12" s="9">
        <f t="shared" si="0"/>
        <v>0.9895411936137477</v>
      </c>
      <c r="E12" s="9">
        <v>2.68</v>
      </c>
      <c r="F12" s="9">
        <f t="shared" si="1"/>
        <v>0.98581679452276538</v>
      </c>
      <c r="G12" s="9">
        <v>2.67</v>
      </c>
      <c r="H12" s="9">
        <f t="shared" si="2"/>
        <v>0.98207847241215818</v>
      </c>
      <c r="I12" s="9">
        <f t="shared" si="30"/>
        <v>3.7313627654477328E-3</v>
      </c>
      <c r="J12" s="9">
        <f t="shared" si="31"/>
        <v>2.1543032970753949E-3</v>
      </c>
      <c r="K12" s="10">
        <f t="shared" si="3"/>
        <v>2.6799999999999997</v>
      </c>
      <c r="L12" s="10">
        <f t="shared" si="4"/>
        <v>0.98581215351622375</v>
      </c>
      <c r="M12" s="9">
        <v>4.3499999999999996</v>
      </c>
      <c r="N12" s="9">
        <v>4.34</v>
      </c>
      <c r="O12" s="9">
        <v>4.34</v>
      </c>
      <c r="P12" s="9">
        <f t="shared" si="5"/>
        <v>5.7735026918961348E-3</v>
      </c>
      <c r="Q12" s="9">
        <f t="shared" si="6"/>
        <v>3.3333333333332624E-3</v>
      </c>
      <c r="R12" s="10">
        <f t="shared" si="7"/>
        <v>4.3433333333333328</v>
      </c>
      <c r="S12" s="9">
        <v>2.2799999999999998</v>
      </c>
      <c r="T12" s="9">
        <f t="shared" si="8"/>
        <v>0.82417544296634937</v>
      </c>
      <c r="U12" s="9">
        <v>2.2799999999999998</v>
      </c>
      <c r="V12" s="9">
        <f t="shared" si="9"/>
        <v>0.82417544296634937</v>
      </c>
      <c r="W12" s="9">
        <v>2.31</v>
      </c>
      <c r="X12" s="9">
        <f t="shared" si="10"/>
        <v>0.83724752453370221</v>
      </c>
      <c r="Y12" s="9">
        <f t="shared" si="32"/>
        <v>7.5471698117799101E-3</v>
      </c>
      <c r="Z12" s="9">
        <f t="shared" si="33"/>
        <v>4.3573605224509482E-3</v>
      </c>
      <c r="AA12" s="10">
        <f t="shared" si="11"/>
        <v>2.2899999999999996</v>
      </c>
      <c r="AB12" s="10">
        <f t="shared" si="34"/>
        <v>0.82853280348880032</v>
      </c>
      <c r="AC12" s="9">
        <v>4.33</v>
      </c>
      <c r="AD12" s="9">
        <v>4.34</v>
      </c>
      <c r="AE12" s="9">
        <v>4.32</v>
      </c>
      <c r="AF12" s="9">
        <f t="shared" si="12"/>
        <v>9.9999999999997868E-3</v>
      </c>
      <c r="AG12" s="9">
        <f t="shared" si="13"/>
        <v>5.7735026918961348E-3</v>
      </c>
      <c r="AH12" s="11">
        <f t="shared" si="14"/>
        <v>4.33</v>
      </c>
      <c r="AI12" s="9">
        <v>2.09</v>
      </c>
      <c r="AJ12" s="9">
        <f t="shared" si="15"/>
        <v>0.73716406597671957</v>
      </c>
      <c r="AK12" s="9">
        <v>2.1</v>
      </c>
      <c r="AL12" s="9">
        <f t="shared" si="16"/>
        <v>0.74193734472937733</v>
      </c>
      <c r="AM12" s="9">
        <v>2.12</v>
      </c>
      <c r="AN12" s="9">
        <f t="shared" si="17"/>
        <v>0.75141608868392118</v>
      </c>
      <c r="AO12" s="9">
        <f t="shared" si="35"/>
        <v>7.2543197275022021E-3</v>
      </c>
      <c r="AP12" s="9">
        <f t="shared" si="36"/>
        <v>4.1882834474610093E-3</v>
      </c>
      <c r="AQ12" s="10">
        <f t="shared" si="18"/>
        <v>2.1033333333333331</v>
      </c>
      <c r="AR12" s="10">
        <f t="shared" si="19"/>
        <v>0.74350583313000607</v>
      </c>
      <c r="AS12" s="9">
        <v>4.34</v>
      </c>
      <c r="AT12" s="9">
        <v>4.34</v>
      </c>
      <c r="AU12" s="9">
        <v>4.34</v>
      </c>
      <c r="AV12" s="9">
        <f t="shared" si="20"/>
        <v>0</v>
      </c>
      <c r="AW12" s="9">
        <f t="shared" si="21"/>
        <v>0</v>
      </c>
      <c r="AX12" s="10">
        <f t="shared" si="22"/>
        <v>4.34</v>
      </c>
      <c r="AY12" s="9">
        <v>2.63</v>
      </c>
      <c r="AZ12" s="9">
        <f t="shared" si="23"/>
        <v>0.96698384618967315</v>
      </c>
      <c r="BA12" s="9">
        <v>2.6</v>
      </c>
      <c r="BB12" s="9">
        <f t="shared" si="24"/>
        <v>0.95551144502743635</v>
      </c>
      <c r="BC12" s="9">
        <v>2.66</v>
      </c>
      <c r="BD12" s="9">
        <f t="shared" si="37"/>
        <v>0.97832612279360776</v>
      </c>
      <c r="BE12" s="9">
        <f t="shared" si="38"/>
        <v>1.1407400730532282E-2</v>
      </c>
      <c r="BF12" s="9">
        <f t="shared" si="39"/>
        <v>6.5860658825267473E-3</v>
      </c>
      <c r="BG12" s="10">
        <f t="shared" si="25"/>
        <v>2.6300000000000003</v>
      </c>
      <c r="BH12" s="10">
        <f t="shared" si="26"/>
        <v>0.96694047133690575</v>
      </c>
      <c r="BI12" s="9">
        <v>4.37</v>
      </c>
      <c r="BJ12" s="9">
        <v>4.34</v>
      </c>
      <c r="BK12" s="9">
        <v>4.34</v>
      </c>
      <c r="BL12" s="9">
        <f t="shared" si="27"/>
        <v>1.7320508075688915E-2</v>
      </c>
      <c r="BM12" s="9">
        <f t="shared" si="28"/>
        <v>1.0000000000000083E-2</v>
      </c>
      <c r="BN12" s="11">
        <f t="shared" si="29"/>
        <v>4.3500000000000005</v>
      </c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</row>
    <row r="13" spans="1:167" x14ac:dyDescent="0.2">
      <c r="A13" s="32">
        <v>0.12638888888888888</v>
      </c>
      <c r="B13" s="33">
        <v>7.06</v>
      </c>
      <c r="C13" s="9">
        <v>3.35</v>
      </c>
      <c r="D13" s="9">
        <f t="shared" si="0"/>
        <v>1.2089603458369751</v>
      </c>
      <c r="E13" s="9">
        <v>3.38</v>
      </c>
      <c r="F13" s="9">
        <f t="shared" si="1"/>
        <v>1.2178757094949273</v>
      </c>
      <c r="G13" s="9">
        <v>3.23</v>
      </c>
      <c r="H13" s="9">
        <f t="shared" si="2"/>
        <v>1.1724821372345651</v>
      </c>
      <c r="I13" s="9">
        <f t="shared" si="30"/>
        <v>2.4051056160285359E-2</v>
      </c>
      <c r="J13" s="9">
        <f t="shared" si="31"/>
        <v>1.388588374843556E-2</v>
      </c>
      <c r="K13" s="10">
        <f t="shared" si="3"/>
        <v>3.3200000000000003</v>
      </c>
      <c r="L13" s="10">
        <f t="shared" si="4"/>
        <v>1.1997727308554891</v>
      </c>
      <c r="M13" s="9">
        <v>4.1399999999999997</v>
      </c>
      <c r="N13" s="9">
        <v>4.1500000000000004</v>
      </c>
      <c r="O13" s="9">
        <v>4.13</v>
      </c>
      <c r="P13" s="9">
        <f t="shared" si="5"/>
        <v>1.0000000000000231E-2</v>
      </c>
      <c r="Q13" s="9">
        <f t="shared" si="6"/>
        <v>5.7735026918963915E-3</v>
      </c>
      <c r="R13" s="10">
        <f t="shared" si="7"/>
        <v>4.1399999999999997</v>
      </c>
      <c r="S13" s="9">
        <v>3.09</v>
      </c>
      <c r="T13" s="9">
        <f t="shared" si="8"/>
        <v>1.1281710909096541</v>
      </c>
      <c r="U13" s="9">
        <v>3.11</v>
      </c>
      <c r="V13" s="9">
        <f t="shared" si="9"/>
        <v>1.1346227261911428</v>
      </c>
      <c r="W13" s="9">
        <v>3.23</v>
      </c>
      <c r="X13" s="9">
        <f t="shared" si="10"/>
        <v>1.1724821372345651</v>
      </c>
      <c r="Y13" s="9">
        <f t="shared" si="32"/>
        <v>2.3938906368673029E-2</v>
      </c>
      <c r="Z13" s="9">
        <f t="shared" si="33"/>
        <v>1.382113403605862E-2</v>
      </c>
      <c r="AA13" s="10">
        <f t="shared" si="11"/>
        <v>3.1433333333333331</v>
      </c>
      <c r="AB13" s="10">
        <f t="shared" si="34"/>
        <v>1.145091984778454</v>
      </c>
      <c r="AC13" s="9">
        <v>4.1399999999999997</v>
      </c>
      <c r="AD13" s="9">
        <v>4.1399999999999997</v>
      </c>
      <c r="AE13" s="9">
        <v>4.1500000000000004</v>
      </c>
      <c r="AF13" s="9">
        <f t="shared" si="12"/>
        <v>5.7735026918966474E-3</v>
      </c>
      <c r="AG13" s="9">
        <f t="shared" si="13"/>
        <v>3.3333333333335586E-3</v>
      </c>
      <c r="AH13" s="11">
        <f t="shared" si="14"/>
        <v>4.1433333333333335</v>
      </c>
      <c r="AI13" s="9">
        <v>2.76</v>
      </c>
      <c r="AJ13" s="9">
        <f t="shared" si="15"/>
        <v>1.0152306797290584</v>
      </c>
      <c r="AK13" s="9">
        <v>2.73</v>
      </c>
      <c r="AL13" s="9">
        <f t="shared" si="16"/>
        <v>1.0043016091968684</v>
      </c>
      <c r="AM13" s="9">
        <v>2.73</v>
      </c>
      <c r="AN13" s="9">
        <f t="shared" si="17"/>
        <v>1.0043016091968684</v>
      </c>
      <c r="AO13" s="9">
        <f t="shared" si="35"/>
        <v>6.3099018137523343E-3</v>
      </c>
      <c r="AP13" s="9">
        <f t="shared" si="36"/>
        <v>3.6430235107300182E-3</v>
      </c>
      <c r="AQ13" s="10">
        <f t="shared" si="18"/>
        <v>2.74</v>
      </c>
      <c r="AR13" s="10">
        <f t="shared" si="19"/>
        <v>1.0079446327075983</v>
      </c>
      <c r="AS13" s="9">
        <v>4.1399999999999997</v>
      </c>
      <c r="AT13" s="9">
        <v>4.1500000000000004</v>
      </c>
      <c r="AU13" s="9">
        <v>4.1500000000000004</v>
      </c>
      <c r="AV13" s="9">
        <f t="shared" si="20"/>
        <v>5.7735026918966474E-3</v>
      </c>
      <c r="AW13" s="9">
        <f t="shared" si="21"/>
        <v>3.3333333333335586E-3</v>
      </c>
      <c r="AX13" s="10">
        <f t="shared" si="22"/>
        <v>4.1466666666666665</v>
      </c>
      <c r="AY13" s="9">
        <v>3.2</v>
      </c>
      <c r="AZ13" s="9">
        <f t="shared" si="23"/>
        <v>1.1631508098056809</v>
      </c>
      <c r="BA13" s="9">
        <v>3.28</v>
      </c>
      <c r="BB13" s="9">
        <f t="shared" si="24"/>
        <v>1.1878434223960523</v>
      </c>
      <c r="BC13" s="9">
        <v>3.23</v>
      </c>
      <c r="BD13" s="9">
        <f t="shared" si="37"/>
        <v>1.1724821372345651</v>
      </c>
      <c r="BE13" s="9">
        <f t="shared" si="38"/>
        <v>1.2468412555572499E-2</v>
      </c>
      <c r="BF13" s="9">
        <f t="shared" si="39"/>
        <v>7.1986413453270929E-3</v>
      </c>
      <c r="BG13" s="10">
        <f t="shared" si="25"/>
        <v>3.2366666666666668</v>
      </c>
      <c r="BH13" s="10">
        <f t="shared" si="26"/>
        <v>1.1744921231454328</v>
      </c>
      <c r="BI13" s="9">
        <v>4.16</v>
      </c>
      <c r="BJ13" s="9">
        <v>4.1399999999999997</v>
      </c>
      <c r="BK13" s="9">
        <v>4.1500000000000004</v>
      </c>
      <c r="BL13" s="9">
        <f t="shared" si="27"/>
        <v>1.0000000000000231E-2</v>
      </c>
      <c r="BM13" s="9">
        <f t="shared" si="28"/>
        <v>5.7735026918963915E-3</v>
      </c>
      <c r="BN13" s="11">
        <f t="shared" si="29"/>
        <v>4.1500000000000004</v>
      </c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</row>
    <row r="14" spans="1:167" x14ac:dyDescent="0.2">
      <c r="A14" s="32">
        <v>0.16666666666666666</v>
      </c>
      <c r="B14" s="33">
        <v>8.1999999999999993</v>
      </c>
      <c r="C14" s="9">
        <v>3.66</v>
      </c>
      <c r="D14" s="9">
        <f t="shared" si="0"/>
        <v>1.297463147413275</v>
      </c>
      <c r="E14" s="9">
        <v>3.7</v>
      </c>
      <c r="F14" s="9">
        <f t="shared" si="1"/>
        <v>1.3083328196501789</v>
      </c>
      <c r="G14" s="9">
        <v>3.76</v>
      </c>
      <c r="H14" s="9">
        <f t="shared" si="2"/>
        <v>1.324418957401803</v>
      </c>
      <c r="I14" s="9">
        <f t="shared" si="30"/>
        <v>1.3561767918426532E-2</v>
      </c>
      <c r="J14" s="9">
        <f t="shared" si="31"/>
        <v>7.8298903583907883E-3</v>
      </c>
      <c r="K14" s="10">
        <f t="shared" si="3"/>
        <v>3.706666666666667</v>
      </c>
      <c r="L14" s="10">
        <f t="shared" si="4"/>
        <v>1.3100716414884188</v>
      </c>
      <c r="M14" s="9">
        <v>4.04</v>
      </c>
      <c r="N14" s="9">
        <v>4.04</v>
      </c>
      <c r="O14" s="9">
        <v>4.0599999999999996</v>
      </c>
      <c r="P14" s="9">
        <f t="shared" si="5"/>
        <v>1.154700538379227E-2</v>
      </c>
      <c r="Q14" s="9">
        <f t="shared" si="6"/>
        <v>6.6666666666665248E-3</v>
      </c>
      <c r="R14" s="10">
        <f t="shared" si="7"/>
        <v>4.0466666666666669</v>
      </c>
      <c r="S14" s="9">
        <v>3.34</v>
      </c>
      <c r="T14" s="9">
        <f t="shared" si="8"/>
        <v>1.205970806988609</v>
      </c>
      <c r="U14" s="9">
        <v>3.29</v>
      </c>
      <c r="V14" s="9">
        <f t="shared" si="9"/>
        <v>1.1908875647772805</v>
      </c>
      <c r="W14" s="9">
        <v>3.32</v>
      </c>
      <c r="X14" s="9">
        <f t="shared" si="10"/>
        <v>1.199964782928397</v>
      </c>
      <c r="Y14" s="9">
        <f t="shared" si="32"/>
        <v>7.5935543936991555E-3</v>
      </c>
      <c r="Z14" s="9">
        <f t="shared" si="33"/>
        <v>4.3841406733082728E-3</v>
      </c>
      <c r="AA14" s="10">
        <f t="shared" si="11"/>
        <v>3.3166666666666664</v>
      </c>
      <c r="AB14" s="10">
        <f t="shared" si="34"/>
        <v>1.1989410515647621</v>
      </c>
      <c r="AC14" s="9">
        <v>4.05</v>
      </c>
      <c r="AD14" s="9">
        <v>4.05</v>
      </c>
      <c r="AE14" s="9">
        <v>4.0599999999999996</v>
      </c>
      <c r="AF14" s="9">
        <f t="shared" si="12"/>
        <v>5.7735026918961348E-3</v>
      </c>
      <c r="AG14" s="9">
        <f t="shared" si="13"/>
        <v>3.3333333333332624E-3</v>
      </c>
      <c r="AH14" s="11">
        <f t="shared" si="14"/>
        <v>4.0533333333333337</v>
      </c>
      <c r="AI14" s="9">
        <v>3.15</v>
      </c>
      <c r="AJ14" s="9">
        <f t="shared" si="15"/>
        <v>1.1474024528375417</v>
      </c>
      <c r="AK14" s="9">
        <v>3.23</v>
      </c>
      <c r="AL14" s="9">
        <f t="shared" si="16"/>
        <v>1.1724821372345651</v>
      </c>
      <c r="AM14" s="9">
        <v>3.11</v>
      </c>
      <c r="AN14" s="9">
        <f t="shared" si="17"/>
        <v>1.1346227261911428</v>
      </c>
      <c r="AO14" s="9">
        <f t="shared" si="35"/>
        <v>1.9259832930937641E-2</v>
      </c>
      <c r="AP14" s="9">
        <f t="shared" si="36"/>
        <v>1.1119669727224066E-2</v>
      </c>
      <c r="AQ14" s="10">
        <f t="shared" si="18"/>
        <v>3.1633333333333336</v>
      </c>
      <c r="AR14" s="10">
        <f t="shared" si="19"/>
        <v>1.1515024387544166</v>
      </c>
      <c r="AS14" s="9">
        <v>4.04</v>
      </c>
      <c r="AT14" s="9">
        <v>4.0599999999999996</v>
      </c>
      <c r="AU14" s="9">
        <v>4.05</v>
      </c>
      <c r="AV14" s="9">
        <f t="shared" si="20"/>
        <v>9.9999999999997868E-3</v>
      </c>
      <c r="AW14" s="9">
        <f t="shared" si="21"/>
        <v>5.7735026918961348E-3</v>
      </c>
      <c r="AX14" s="10">
        <f t="shared" si="22"/>
        <v>4.05</v>
      </c>
      <c r="AY14" s="9">
        <v>3.5</v>
      </c>
      <c r="AZ14" s="9">
        <f t="shared" si="23"/>
        <v>1.2527629684953681</v>
      </c>
      <c r="BA14" s="9">
        <v>3.56</v>
      </c>
      <c r="BB14" s="9">
        <f t="shared" si="24"/>
        <v>1.2697605448639391</v>
      </c>
      <c r="BC14" s="9">
        <v>3.57</v>
      </c>
      <c r="BD14" s="9">
        <f t="shared" si="37"/>
        <v>1.2725655957915476</v>
      </c>
      <c r="BE14" s="9">
        <f t="shared" si="38"/>
        <v>1.0715486930476503E-2</v>
      </c>
      <c r="BF14" s="9">
        <f t="shared" si="39"/>
        <v>6.1865892638085264E-3</v>
      </c>
      <c r="BG14" s="10">
        <f t="shared" si="25"/>
        <v>3.5433333333333334</v>
      </c>
      <c r="BH14" s="10">
        <f t="shared" si="26"/>
        <v>1.2650297030502848</v>
      </c>
      <c r="BI14" s="9">
        <v>4.0599999999999996</v>
      </c>
      <c r="BJ14" s="9">
        <v>4.04</v>
      </c>
      <c r="BK14" s="9">
        <v>4.03</v>
      </c>
      <c r="BL14" s="9">
        <f t="shared" si="27"/>
        <v>1.5275252316519142E-2</v>
      </c>
      <c r="BM14" s="9">
        <f t="shared" si="28"/>
        <v>8.8191710368817813E-3</v>
      </c>
      <c r="BN14" s="11">
        <f t="shared" si="29"/>
        <v>4.043333333333333</v>
      </c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</row>
    <row r="15" spans="1:167" x14ac:dyDescent="0.2">
      <c r="A15" s="32">
        <v>0.20833333333333334</v>
      </c>
      <c r="B15" s="33">
        <v>9.2330000000000005</v>
      </c>
      <c r="C15" s="9">
        <v>4.07</v>
      </c>
      <c r="D15" s="9">
        <f t="shared" si="0"/>
        <v>1.4036429994545037</v>
      </c>
      <c r="E15" s="9">
        <v>4.22</v>
      </c>
      <c r="F15" s="9">
        <f t="shared" si="1"/>
        <v>1.4398351280479205</v>
      </c>
      <c r="G15" s="9">
        <v>4.1399999999999997</v>
      </c>
      <c r="H15" s="9">
        <f t="shared" si="2"/>
        <v>1.4206957878372228</v>
      </c>
      <c r="I15" s="9">
        <f t="shared" si="30"/>
        <v>1.8106086027673347E-2</v>
      </c>
      <c r="J15" s="9">
        <f t="shared" si="31"/>
        <v>1.0453553642047728E-2</v>
      </c>
      <c r="K15" s="10">
        <f t="shared" si="3"/>
        <v>4.1433333333333335</v>
      </c>
      <c r="L15" s="10">
        <f t="shared" si="4"/>
        <v>1.4213913051132157</v>
      </c>
      <c r="M15" s="9">
        <v>3.96</v>
      </c>
      <c r="N15" s="9">
        <v>3.96</v>
      </c>
      <c r="O15" s="9">
        <v>3.95</v>
      </c>
      <c r="P15" s="9">
        <f t="shared" si="5"/>
        <v>5.7735026918961348E-3</v>
      </c>
      <c r="Q15" s="9">
        <f t="shared" si="6"/>
        <v>3.3333333333332624E-3</v>
      </c>
      <c r="R15" s="10">
        <f t="shared" si="7"/>
        <v>3.956666666666667</v>
      </c>
      <c r="S15" s="9">
        <v>3.76</v>
      </c>
      <c r="T15" s="9">
        <f t="shared" si="8"/>
        <v>1.324418957401803</v>
      </c>
      <c r="U15" s="9">
        <v>3.73</v>
      </c>
      <c r="V15" s="9">
        <f t="shared" si="9"/>
        <v>1.3164082336557241</v>
      </c>
      <c r="W15" s="9">
        <v>3.77</v>
      </c>
      <c r="X15" s="9">
        <f t="shared" si="10"/>
        <v>1.3270750014599193</v>
      </c>
      <c r="Y15" s="9">
        <f t="shared" si="32"/>
        <v>5.5528701341927989E-3</v>
      </c>
      <c r="Z15" s="9">
        <f t="shared" si="33"/>
        <v>3.2059510667512459E-3</v>
      </c>
      <c r="AA15" s="10">
        <f t="shared" si="11"/>
        <v>3.7533333333333334</v>
      </c>
      <c r="AB15" s="10">
        <f t="shared" si="34"/>
        <v>1.3226340641724821</v>
      </c>
      <c r="AC15" s="9">
        <v>3.97</v>
      </c>
      <c r="AD15" s="9">
        <v>3.96</v>
      </c>
      <c r="AE15" s="9">
        <v>3.97</v>
      </c>
      <c r="AF15" s="9">
        <f t="shared" si="12"/>
        <v>5.7735026918963907E-3</v>
      </c>
      <c r="AG15" s="9">
        <f t="shared" si="13"/>
        <v>3.3333333333334103E-3</v>
      </c>
      <c r="AH15" s="11">
        <f t="shared" si="14"/>
        <v>3.9666666666666668</v>
      </c>
      <c r="AI15" s="9">
        <v>3.76</v>
      </c>
      <c r="AJ15" s="9">
        <f t="shared" si="15"/>
        <v>1.324418957401803</v>
      </c>
      <c r="AK15" s="9">
        <v>3.75</v>
      </c>
      <c r="AL15" s="9">
        <f t="shared" si="16"/>
        <v>1.3217558399823195</v>
      </c>
      <c r="AM15" s="9">
        <v>3.8</v>
      </c>
      <c r="AN15" s="9">
        <f t="shared" si="17"/>
        <v>1.33500106673234</v>
      </c>
      <c r="AO15" s="9">
        <f t="shared" si="35"/>
        <v>7.0060600427160197E-3</v>
      </c>
      <c r="AP15" s="9">
        <f t="shared" si="36"/>
        <v>4.044950651620775E-3</v>
      </c>
      <c r="AQ15" s="10">
        <f t="shared" si="18"/>
        <v>3.7699999999999996</v>
      </c>
      <c r="AR15" s="10">
        <f t="shared" si="19"/>
        <v>1.327058621372154</v>
      </c>
      <c r="AS15" s="9">
        <v>3.98</v>
      </c>
      <c r="AT15" s="9">
        <v>3.98</v>
      </c>
      <c r="AU15" s="9">
        <v>3.96</v>
      </c>
      <c r="AV15" s="9">
        <f t="shared" si="20"/>
        <v>1.1547005383792526E-2</v>
      </c>
      <c r="AW15" s="9">
        <f t="shared" si="21"/>
        <v>6.6666666666666732E-3</v>
      </c>
      <c r="AX15" s="10">
        <f t="shared" si="22"/>
        <v>3.9733333333333332</v>
      </c>
      <c r="AY15" s="9">
        <v>3.76</v>
      </c>
      <c r="AZ15" s="9">
        <f t="shared" si="23"/>
        <v>1.324418957401803</v>
      </c>
      <c r="BA15" s="9">
        <v>3.75</v>
      </c>
      <c r="BB15" s="9">
        <f t="shared" si="24"/>
        <v>1.3217558399823195</v>
      </c>
      <c r="BC15" s="9">
        <v>3.8</v>
      </c>
      <c r="BD15" s="9">
        <f t="shared" si="37"/>
        <v>1.33500106673234</v>
      </c>
      <c r="BE15" s="9">
        <f t="shared" si="38"/>
        <v>7.0060600427160197E-3</v>
      </c>
      <c r="BF15" s="9">
        <f t="shared" si="39"/>
        <v>4.044950651620775E-3</v>
      </c>
      <c r="BG15" s="10">
        <f t="shared" si="25"/>
        <v>3.7699999999999996</v>
      </c>
      <c r="BH15" s="10">
        <f t="shared" si="26"/>
        <v>1.327058621372154</v>
      </c>
      <c r="BI15" s="9">
        <v>3.98</v>
      </c>
      <c r="BJ15" s="9">
        <v>3.98</v>
      </c>
      <c r="BK15" s="9">
        <v>3.96</v>
      </c>
      <c r="BL15" s="9">
        <f t="shared" si="27"/>
        <v>1.1547005383792526E-2</v>
      </c>
      <c r="BM15" s="9">
        <f t="shared" si="28"/>
        <v>6.6666666666666732E-3</v>
      </c>
      <c r="BN15" s="11">
        <f t="shared" si="29"/>
        <v>3.9733333333333332</v>
      </c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</row>
    <row r="16" spans="1:167" x14ac:dyDescent="0.2">
      <c r="A16" s="32">
        <v>0.25</v>
      </c>
      <c r="B16" s="33">
        <v>10</v>
      </c>
      <c r="C16" s="9">
        <v>4.32</v>
      </c>
      <c r="D16" s="9">
        <f t="shared" si="0"/>
        <v>1.4632554022560189</v>
      </c>
      <c r="E16" s="9">
        <v>4.4400000000000004</v>
      </c>
      <c r="F16" s="9">
        <f t="shared" si="1"/>
        <v>1.4906543764441336</v>
      </c>
      <c r="G16" s="9">
        <v>4.3209999999999997</v>
      </c>
      <c r="H16" s="9">
        <f t="shared" si="2"/>
        <v>1.4634868569497961</v>
      </c>
      <c r="I16" s="9">
        <f t="shared" si="30"/>
        <v>1.5752415017553405E-2</v>
      </c>
      <c r="J16" s="9">
        <f t="shared" si="31"/>
        <v>9.094661050771162E-3</v>
      </c>
      <c r="K16" s="10">
        <f t="shared" si="3"/>
        <v>4.3603333333333341</v>
      </c>
      <c r="L16" s="10">
        <f t="shared" si="4"/>
        <v>1.4724655452166495</v>
      </c>
      <c r="M16" s="9">
        <v>3.72</v>
      </c>
      <c r="N16" s="9">
        <v>3.73</v>
      </c>
      <c r="O16" s="9">
        <v>3.72</v>
      </c>
      <c r="P16" s="9">
        <f t="shared" si="5"/>
        <v>5.7735026918961348E-3</v>
      </c>
      <c r="Q16" s="9">
        <f t="shared" si="6"/>
        <v>3.3333333333332624E-3</v>
      </c>
      <c r="R16" s="10">
        <f t="shared" si="7"/>
        <v>3.7233333333333332</v>
      </c>
      <c r="S16" s="9">
        <v>4.1100000000000003</v>
      </c>
      <c r="T16" s="9">
        <f t="shared" si="8"/>
        <v>1.4134230285081433</v>
      </c>
      <c r="U16" s="9">
        <v>4</v>
      </c>
      <c r="V16" s="9">
        <f t="shared" si="9"/>
        <v>1.3862943611198906</v>
      </c>
      <c r="W16" s="9">
        <v>4.1399999999999997</v>
      </c>
      <c r="X16" s="9">
        <f t="shared" si="10"/>
        <v>1.4206957878372228</v>
      </c>
      <c r="Y16" s="9">
        <f t="shared" si="32"/>
        <v>1.8130617670619784E-2</v>
      </c>
      <c r="Z16" s="9">
        <f t="shared" si="33"/>
        <v>1.0467716992706518E-2</v>
      </c>
      <c r="AA16" s="10">
        <f t="shared" si="11"/>
        <v>4.083333333333333</v>
      </c>
      <c r="AB16" s="10">
        <f t="shared" si="34"/>
        <v>1.406804392488419</v>
      </c>
      <c r="AC16" s="9">
        <v>3.81</v>
      </c>
      <c r="AD16" s="9">
        <v>3.82</v>
      </c>
      <c r="AE16" s="9">
        <v>3.81</v>
      </c>
      <c r="AF16" s="9">
        <f t="shared" si="12"/>
        <v>5.7735026918961348E-3</v>
      </c>
      <c r="AG16" s="9">
        <f t="shared" si="13"/>
        <v>3.3333333333332624E-3</v>
      </c>
      <c r="AH16" s="11">
        <f t="shared" si="14"/>
        <v>3.813333333333333</v>
      </c>
      <c r="AI16" s="9">
        <v>4.2300000000000004</v>
      </c>
      <c r="AJ16" s="9">
        <f t="shared" si="15"/>
        <v>1.4422019930581866</v>
      </c>
      <c r="AK16" s="9">
        <v>4.26</v>
      </c>
      <c r="AL16" s="9">
        <f t="shared" si="16"/>
        <v>1.4492691602812791</v>
      </c>
      <c r="AM16" s="9">
        <v>4.2699999999999996</v>
      </c>
      <c r="AN16" s="9">
        <f t="shared" si="17"/>
        <v>1.451613827240533</v>
      </c>
      <c r="AO16" s="9">
        <f t="shared" si="35"/>
        <v>4.8994036777440667E-3</v>
      </c>
      <c r="AP16" s="9">
        <f t="shared" si="36"/>
        <v>2.8286720322141796E-3</v>
      </c>
      <c r="AQ16" s="10">
        <f t="shared" si="18"/>
        <v>4.253333333333333</v>
      </c>
      <c r="AR16" s="10">
        <f t="shared" si="19"/>
        <v>1.4476949935266663</v>
      </c>
      <c r="AS16" s="9">
        <v>3.84</v>
      </c>
      <c r="AT16" s="9">
        <v>3.85</v>
      </c>
      <c r="AU16" s="9">
        <v>3.84</v>
      </c>
      <c r="AV16" s="9">
        <f t="shared" si="20"/>
        <v>5.7735026918963907E-3</v>
      </c>
      <c r="AW16" s="9">
        <f t="shared" si="21"/>
        <v>3.3333333333334103E-3</v>
      </c>
      <c r="AX16" s="10">
        <f t="shared" si="22"/>
        <v>3.8433333333333333</v>
      </c>
      <c r="AY16" s="9">
        <v>4</v>
      </c>
      <c r="AZ16" s="9">
        <f t="shared" si="23"/>
        <v>1.3862943611198906</v>
      </c>
      <c r="BA16" s="9">
        <v>3.99</v>
      </c>
      <c r="BB16" s="9">
        <f t="shared" si="24"/>
        <v>1.3837912309017721</v>
      </c>
      <c r="BC16" s="9">
        <v>3.98</v>
      </c>
      <c r="BD16" s="9">
        <f t="shared" si="37"/>
        <v>1.3812818192963463</v>
      </c>
      <c r="BE16" s="9">
        <f t="shared" si="38"/>
        <v>2.5062715677237912E-3</v>
      </c>
      <c r="BF16" s="9">
        <f t="shared" si="39"/>
        <v>1.4469965642876362E-3</v>
      </c>
      <c r="BG16" s="10">
        <f t="shared" si="25"/>
        <v>3.99</v>
      </c>
      <c r="BH16" s="10">
        <f t="shared" si="26"/>
        <v>1.3837891371060032</v>
      </c>
      <c r="BI16" s="9">
        <v>3.89</v>
      </c>
      <c r="BJ16" s="9">
        <v>3.88</v>
      </c>
      <c r="BK16" s="9">
        <v>3.88</v>
      </c>
      <c r="BL16" s="9">
        <f t="shared" si="27"/>
        <v>5.7735026918963907E-3</v>
      </c>
      <c r="BM16" s="9">
        <f t="shared" si="28"/>
        <v>3.3333333333334103E-3</v>
      </c>
      <c r="BN16" s="11">
        <f t="shared" si="29"/>
        <v>3.8833333333333329</v>
      </c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</row>
    <row r="17" spans="1:167" x14ac:dyDescent="0.2">
      <c r="A17" s="34">
        <v>0.33611111111111108</v>
      </c>
      <c r="B17" s="35">
        <v>24</v>
      </c>
      <c r="C17" s="14">
        <v>5.29</v>
      </c>
      <c r="D17" s="14">
        <f t="shared" si="0"/>
        <v>1.665818245870208</v>
      </c>
      <c r="E17" s="14">
        <v>5.37</v>
      </c>
      <c r="F17" s="14">
        <f t="shared" si="1"/>
        <v>1.6808279085207734</v>
      </c>
      <c r="G17" s="14">
        <v>5.18</v>
      </c>
      <c r="H17" s="14">
        <f t="shared" si="2"/>
        <v>1.6448050562713916</v>
      </c>
      <c r="I17" s="14">
        <f t="shared" si="30"/>
        <v>1.8094612431054202E-2</v>
      </c>
      <c r="J17" s="14">
        <f t="shared" si="31"/>
        <v>1.0446929357951093E-2</v>
      </c>
      <c r="K17" s="15">
        <f t="shared" si="3"/>
        <v>5.28</v>
      </c>
      <c r="L17" s="15">
        <f t="shared" si="4"/>
        <v>1.6638170702207911</v>
      </c>
      <c r="M17" s="14">
        <v>3.63</v>
      </c>
      <c r="N17" s="14">
        <v>3.61</v>
      </c>
      <c r="O17" s="14">
        <v>3.62</v>
      </c>
      <c r="P17" s="14">
        <f t="shared" si="5"/>
        <v>1.0000000000000009E-2</v>
      </c>
      <c r="Q17" s="14">
        <f t="shared" si="6"/>
        <v>5.7735026918962632E-3</v>
      </c>
      <c r="R17" s="10">
        <f t="shared" si="7"/>
        <v>3.6199999999999997</v>
      </c>
      <c r="S17" s="14">
        <v>5.27</v>
      </c>
      <c r="T17" s="14">
        <f t="shared" si="8"/>
        <v>1.6620303625532709</v>
      </c>
      <c r="U17" s="14">
        <v>5.18</v>
      </c>
      <c r="V17" s="14">
        <f t="shared" si="9"/>
        <v>1.6448050562713916</v>
      </c>
      <c r="W17" s="14">
        <v>5.14</v>
      </c>
      <c r="X17" s="14">
        <f t="shared" si="10"/>
        <v>1.6370530794670737</v>
      </c>
      <c r="Y17" s="14">
        <f t="shared" si="32"/>
        <v>1.2784554426124669E-2</v>
      </c>
      <c r="Z17" s="14">
        <f t="shared" si="33"/>
        <v>7.381165939392499E-3</v>
      </c>
      <c r="AA17" s="15">
        <f t="shared" si="11"/>
        <v>5.1966666666666663</v>
      </c>
      <c r="AB17" s="15">
        <f t="shared" si="34"/>
        <v>1.647962832763912</v>
      </c>
      <c r="AC17" s="14">
        <v>3.6</v>
      </c>
      <c r="AD17" s="14">
        <v>3.58</v>
      </c>
      <c r="AE17" s="14">
        <v>3.57</v>
      </c>
      <c r="AF17" s="14">
        <f t="shared" si="12"/>
        <v>1.5275252316519579E-2</v>
      </c>
      <c r="AG17" s="14">
        <f t="shared" si="13"/>
        <v>8.8191710368820345E-3</v>
      </c>
      <c r="AH17" s="16">
        <f t="shared" si="14"/>
        <v>3.5833333333333335</v>
      </c>
      <c r="AI17" s="14">
        <v>5.12</v>
      </c>
      <c r="AJ17" s="14">
        <f t="shared" si="15"/>
        <v>1.6331544390514163</v>
      </c>
      <c r="AK17" s="14">
        <v>5.21</v>
      </c>
      <c r="AL17" s="14">
        <f t="shared" si="16"/>
        <v>1.6505798557652755</v>
      </c>
      <c r="AM17" s="14">
        <v>5.12</v>
      </c>
      <c r="AN17" s="14">
        <f t="shared" si="17"/>
        <v>1.6331544390514163</v>
      </c>
      <c r="AO17" s="14">
        <f t="shared" si="35"/>
        <v>1.0060569030488024E-2</v>
      </c>
      <c r="AP17" s="14">
        <f t="shared" si="36"/>
        <v>5.8084722379530733E-3</v>
      </c>
      <c r="AQ17" s="15">
        <f t="shared" si="18"/>
        <v>5.1499999999999995</v>
      </c>
      <c r="AR17" s="15">
        <f t="shared" si="19"/>
        <v>1.6389629112893693</v>
      </c>
      <c r="AS17" s="14">
        <v>3.55</v>
      </c>
      <c r="AT17" s="14">
        <v>3.56</v>
      </c>
      <c r="AU17" s="14">
        <v>3.56</v>
      </c>
      <c r="AV17" s="14">
        <f t="shared" si="20"/>
        <v>5.7735026918963907E-3</v>
      </c>
      <c r="AW17" s="14">
        <f t="shared" si="21"/>
        <v>3.3333333333334103E-3</v>
      </c>
      <c r="AX17" s="10">
        <f t="shared" si="22"/>
        <v>3.5566666666666666</v>
      </c>
      <c r="AY17" s="14">
        <v>5.26</v>
      </c>
      <c r="AZ17" s="14">
        <f t="shared" si="23"/>
        <v>1.6601310267496185</v>
      </c>
      <c r="BA17" s="14">
        <v>5.16</v>
      </c>
      <c r="BB17" s="14">
        <f t="shared" si="24"/>
        <v>1.6409365794934714</v>
      </c>
      <c r="BC17" s="14">
        <v>5.2</v>
      </c>
      <c r="BD17" s="14">
        <f t="shared" si="37"/>
        <v>1.6486586255873816</v>
      </c>
      <c r="BE17" s="14">
        <f t="shared" si="38"/>
        <v>9.6580949620235206E-3</v>
      </c>
      <c r="BF17" s="14">
        <f t="shared" si="39"/>
        <v>5.5761037261832487E-3</v>
      </c>
      <c r="BG17" s="15">
        <f t="shared" si="25"/>
        <v>5.206666666666667</v>
      </c>
      <c r="BH17" s="15">
        <f t="shared" si="26"/>
        <v>1.6499087439434905</v>
      </c>
      <c r="BI17" s="14">
        <v>3.68</v>
      </c>
      <c r="BJ17" s="14">
        <v>3.65</v>
      </c>
      <c r="BK17" s="14">
        <v>3.65</v>
      </c>
      <c r="BL17" s="14">
        <f t="shared" si="27"/>
        <v>1.7320508075688915E-2</v>
      </c>
      <c r="BM17" s="14">
        <f t="shared" si="28"/>
        <v>1.0000000000000083E-2</v>
      </c>
      <c r="BN17" s="11">
        <f t="shared" si="29"/>
        <v>3.66</v>
      </c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</row>
    <row r="18" spans="1:16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</row>
    <row r="19" spans="1:16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</row>
    <row r="20" spans="1:167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</row>
    <row r="21" spans="1:167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</row>
    <row r="22" spans="1:167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</row>
    <row r="23" spans="1:167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</row>
    <row r="24" spans="1:167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</row>
    <row r="25" spans="1:167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 t="s">
        <v>57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</row>
    <row r="26" spans="1:167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</row>
    <row r="27" spans="1:167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</row>
    <row r="28" spans="1:167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</row>
    <row r="29" spans="1:167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</row>
    <row r="30" spans="1:167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</row>
    <row r="31" spans="1:167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</row>
    <row r="32" spans="1:167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</row>
    <row r="33" spans="1:167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</row>
    <row r="34" spans="1:167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</row>
    <row r="35" spans="1:167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</row>
    <row r="36" spans="1:167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</row>
    <row r="37" spans="1:167" x14ac:dyDescent="0.2">
      <c r="A37" s="111" t="s">
        <v>43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</row>
    <row r="38" spans="1:167" x14ac:dyDescent="0.2">
      <c r="A38" s="109" t="s">
        <v>27</v>
      </c>
      <c r="B38" s="106"/>
      <c r="C38" s="115" t="s">
        <v>54</v>
      </c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6"/>
      <c r="S38" s="4"/>
      <c r="T38" s="4"/>
      <c r="U38" s="23"/>
      <c r="V38" s="23"/>
      <c r="W38" s="23"/>
      <c r="X38" s="23"/>
      <c r="Y38" s="23"/>
      <c r="Z38" s="23"/>
      <c r="AA38" s="23"/>
      <c r="AB38" s="23"/>
      <c r="AC38" s="23"/>
      <c r="AD38" s="36"/>
      <c r="AE38" s="23"/>
      <c r="AF38" s="23"/>
      <c r="AG38" s="23"/>
      <c r="AH38" s="36"/>
      <c r="AI38" s="23"/>
      <c r="AJ38" s="23"/>
      <c r="AK38" s="23"/>
      <c r="AL38" s="23"/>
      <c r="AM38" s="23"/>
      <c r="AN38" s="23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</row>
    <row r="39" spans="1:167" x14ac:dyDescent="0.2">
      <c r="A39" s="110"/>
      <c r="B39" s="108"/>
      <c r="C39" s="125" t="s">
        <v>32</v>
      </c>
      <c r="D39" s="125"/>
      <c r="E39" s="125"/>
      <c r="F39" s="125"/>
      <c r="G39" s="125"/>
      <c r="H39" s="125"/>
      <c r="I39" s="125"/>
      <c r="J39" s="125"/>
      <c r="K39" s="125"/>
      <c r="L39" s="125"/>
      <c r="M39" s="125" t="s">
        <v>33</v>
      </c>
      <c r="N39" s="125"/>
      <c r="O39" s="125"/>
      <c r="P39" s="125"/>
      <c r="Q39" s="125"/>
      <c r="R39" s="125"/>
      <c r="S39" s="4"/>
      <c r="T39" s="4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</row>
    <row r="40" spans="1:167" x14ac:dyDescent="0.2">
      <c r="A40" s="110"/>
      <c r="B40" s="108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4"/>
      <c r="T40" s="4"/>
      <c r="U40" s="23"/>
      <c r="V40" s="23"/>
      <c r="W40" s="23"/>
      <c r="X40" s="23"/>
      <c r="Y40" s="23"/>
      <c r="Z40" s="23"/>
      <c r="AA40" s="23"/>
      <c r="AB40" s="23"/>
      <c r="AC40" s="23"/>
      <c r="AD40" s="4"/>
      <c r="AE40" s="4"/>
      <c r="AF40" s="4"/>
      <c r="AG40" s="4"/>
      <c r="AH40" s="4"/>
      <c r="AI40" s="4"/>
      <c r="AJ40" s="4"/>
      <c r="AK40" s="23"/>
      <c r="AL40" s="23"/>
      <c r="AM40" s="23"/>
      <c r="AN40" s="23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</row>
    <row r="41" spans="1:167" x14ac:dyDescent="0.2">
      <c r="A41" s="112"/>
      <c r="B41" s="114"/>
      <c r="C41" s="30" t="s">
        <v>34</v>
      </c>
      <c r="D41" s="30" t="s">
        <v>35</v>
      </c>
      <c r="E41" s="30" t="s">
        <v>36</v>
      </c>
      <c r="F41" s="30" t="s">
        <v>35</v>
      </c>
      <c r="G41" s="30" t="s">
        <v>37</v>
      </c>
      <c r="H41" s="30" t="s">
        <v>35</v>
      </c>
      <c r="I41" s="30" t="s">
        <v>38</v>
      </c>
      <c r="J41" s="30" t="s">
        <v>39</v>
      </c>
      <c r="K41" s="31" t="s">
        <v>40</v>
      </c>
      <c r="L41" s="31" t="s">
        <v>41</v>
      </c>
      <c r="M41" s="30" t="s">
        <v>34</v>
      </c>
      <c r="N41" s="30" t="s">
        <v>36</v>
      </c>
      <c r="O41" s="30" t="s">
        <v>37</v>
      </c>
      <c r="P41" s="30" t="s">
        <v>38</v>
      </c>
      <c r="Q41" s="30" t="s">
        <v>39</v>
      </c>
      <c r="R41" s="31" t="s">
        <v>42</v>
      </c>
      <c r="S41" s="4"/>
      <c r="T41" s="33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</row>
    <row r="42" spans="1:167" x14ac:dyDescent="0.2">
      <c r="A42" s="32">
        <v>0.33333333333333331</v>
      </c>
      <c r="B42" s="33">
        <v>0</v>
      </c>
      <c r="C42" s="9">
        <v>0.156</v>
      </c>
      <c r="D42" s="9">
        <f t="shared" ref="D42:D53" si="40">LN(C42)</f>
        <v>-1.8578992717325999</v>
      </c>
      <c r="E42" s="9">
        <v>0.14899999999999999</v>
      </c>
      <c r="F42" s="9">
        <f t="shared" ref="F42:F53" si="41">LN(E42)</f>
        <v>-1.9038089730366781</v>
      </c>
      <c r="G42" s="9">
        <v>0.152</v>
      </c>
      <c r="H42" s="9">
        <f t="shared" ref="H42:H53" si="42">LN(G42)</f>
        <v>-1.8838747581358606</v>
      </c>
      <c r="I42" s="9">
        <f>STDEV(D42,F42,H42)</f>
        <v>2.302100306034913E-2</v>
      </c>
      <c r="J42" s="9">
        <f>I42/SQRT(3)</f>
        <v>1.329118231390777E-2</v>
      </c>
      <c r="K42" s="10">
        <f t="shared" ref="K42:K53" si="43">AVERAGE(C42,E42,G42)</f>
        <v>0.15233333333333332</v>
      </c>
      <c r="L42" s="10">
        <f t="shared" ref="L42:L53" si="44">AVERAGE(D42,F42,H42)</f>
        <v>-1.8818610009683796</v>
      </c>
      <c r="M42" s="9">
        <v>5.82</v>
      </c>
      <c r="N42" s="9">
        <v>5.84</v>
      </c>
      <c r="O42" s="9">
        <v>5.83</v>
      </c>
      <c r="P42" s="9">
        <f t="shared" ref="P42:P53" si="45">STDEV(M42:O42)</f>
        <v>9.9999999999997868E-3</v>
      </c>
      <c r="Q42" s="9">
        <f t="shared" ref="Q42:Q53" si="46">P42/SQRT(3)</f>
        <v>5.7735026918961348E-3</v>
      </c>
      <c r="R42" s="11">
        <f t="shared" ref="R42:R53" si="47">AVERAGE(M42:O42)</f>
        <v>5.830000000000001</v>
      </c>
      <c r="S42" s="4"/>
      <c r="T42" s="33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</row>
    <row r="43" spans="1:167" x14ac:dyDescent="0.2">
      <c r="A43" s="32">
        <v>0.375</v>
      </c>
      <c r="B43" s="33">
        <v>1.117</v>
      </c>
      <c r="C43" s="9">
        <v>0.16400000000000001</v>
      </c>
      <c r="D43" s="9">
        <f t="shared" si="40"/>
        <v>-1.8078888511579385</v>
      </c>
      <c r="E43" s="9">
        <v>0.18</v>
      </c>
      <c r="F43" s="9">
        <f t="shared" si="41"/>
        <v>-1.7147984280919266</v>
      </c>
      <c r="G43" s="9">
        <v>0.16</v>
      </c>
      <c r="H43" s="9">
        <f t="shared" si="42"/>
        <v>-1.8325814637483102</v>
      </c>
      <c r="I43" s="9">
        <f t="shared" ref="I43:I53" si="48">STDEV(D43,F43,H43)</f>
        <v>6.2113331193311735E-2</v>
      </c>
      <c r="J43" s="9">
        <f t="shared" ref="J43:J53" si="49">I43/SQRT(3)</f>
        <v>3.586114848472291E-2</v>
      </c>
      <c r="K43" s="10">
        <f t="shared" si="43"/>
        <v>0.16800000000000001</v>
      </c>
      <c r="L43" s="10">
        <f t="shared" si="44"/>
        <v>-1.7850895809993919</v>
      </c>
      <c r="M43" s="9">
        <v>5.8</v>
      </c>
      <c r="N43" s="9">
        <v>5.8</v>
      </c>
      <c r="O43" s="9">
        <v>5.81</v>
      </c>
      <c r="P43" s="9">
        <f t="shared" si="45"/>
        <v>5.7735026918961348E-3</v>
      </c>
      <c r="Q43" s="9">
        <f t="shared" si="46"/>
        <v>3.3333333333332624E-3</v>
      </c>
      <c r="R43" s="11">
        <f t="shared" si="47"/>
        <v>5.8033333333333337</v>
      </c>
      <c r="S43" s="4"/>
      <c r="T43" s="33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</row>
    <row r="44" spans="1:167" x14ac:dyDescent="0.2">
      <c r="A44" s="32">
        <v>0.4152777777777778</v>
      </c>
      <c r="B44" s="33">
        <v>2</v>
      </c>
      <c r="C44" s="9">
        <v>0.27400000000000002</v>
      </c>
      <c r="D44" s="9">
        <f t="shared" si="40"/>
        <v>-1.2946271725940668</v>
      </c>
      <c r="E44" s="9">
        <v>0.28899999999999998</v>
      </c>
      <c r="F44" s="9">
        <f t="shared" si="41"/>
        <v>-1.2413285908697049</v>
      </c>
      <c r="G44" s="9">
        <v>0.27200000000000002</v>
      </c>
      <c r="H44" s="9">
        <f t="shared" si="42"/>
        <v>-1.3019532126861397</v>
      </c>
      <c r="I44" s="9">
        <f t="shared" si="48"/>
        <v>3.3090165829253261E-2</v>
      </c>
      <c r="J44" s="9">
        <f t="shared" si="49"/>
        <v>1.9104616149048726E-2</v>
      </c>
      <c r="K44" s="10">
        <f t="shared" si="43"/>
        <v>0.27833333333333332</v>
      </c>
      <c r="L44" s="10">
        <f t="shared" si="44"/>
        <v>-1.2793029920499706</v>
      </c>
      <c r="M44" s="9">
        <v>5.62</v>
      </c>
      <c r="N44" s="9">
        <v>5.65</v>
      </c>
      <c r="O44" s="9">
        <v>5.66</v>
      </c>
      <c r="P44" s="9">
        <f t="shared" si="45"/>
        <v>2.0816659994661382E-2</v>
      </c>
      <c r="Q44" s="9">
        <f t="shared" si="46"/>
        <v>1.2018504251546663E-2</v>
      </c>
      <c r="R44" s="11">
        <f t="shared" si="47"/>
        <v>5.6433333333333335</v>
      </c>
      <c r="S44" s="4"/>
      <c r="T44" s="33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</row>
    <row r="45" spans="1:167" x14ac:dyDescent="0.2">
      <c r="A45" s="32">
        <v>0.45833333333333331</v>
      </c>
      <c r="B45" s="33">
        <v>3.05</v>
      </c>
      <c r="C45" s="9">
        <v>0.51700000000000002</v>
      </c>
      <c r="D45" s="9">
        <f t="shared" si="40"/>
        <v>-0.65971240447370794</v>
      </c>
      <c r="E45" s="9">
        <v>0.51500000000000001</v>
      </c>
      <c r="F45" s="9">
        <f t="shared" si="41"/>
        <v>-0.6635883783184009</v>
      </c>
      <c r="G45" s="9">
        <v>0.53700000000000003</v>
      </c>
      <c r="H45" s="9">
        <f t="shared" si="42"/>
        <v>-0.62175718447327233</v>
      </c>
      <c r="I45" s="9">
        <f t="shared" si="48"/>
        <v>2.3113742943088114E-2</v>
      </c>
      <c r="J45" s="9">
        <f t="shared" si="49"/>
        <v>1.3344725710171736E-2</v>
      </c>
      <c r="K45" s="10">
        <f t="shared" si="43"/>
        <v>0.52300000000000002</v>
      </c>
      <c r="L45" s="10">
        <f t="shared" si="44"/>
        <v>-0.64835265575512702</v>
      </c>
      <c r="M45" s="9">
        <v>5.37</v>
      </c>
      <c r="N45" s="9">
        <v>5.4</v>
      </c>
      <c r="O45" s="9">
        <v>5.38</v>
      </c>
      <c r="P45" s="9">
        <f t="shared" si="45"/>
        <v>1.5275252316519626E-2</v>
      </c>
      <c r="Q45" s="9">
        <f t="shared" si="46"/>
        <v>8.8191710368820606E-3</v>
      </c>
      <c r="R45" s="11">
        <f t="shared" si="47"/>
        <v>5.3833333333333329</v>
      </c>
      <c r="S45" s="4"/>
      <c r="T45" s="33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</row>
    <row r="46" spans="1:167" x14ac:dyDescent="0.2">
      <c r="A46" s="32">
        <v>0.5</v>
      </c>
      <c r="B46" s="33">
        <v>3.96</v>
      </c>
      <c r="C46" s="9">
        <v>1.19</v>
      </c>
      <c r="D46" s="9">
        <f t="shared" si="40"/>
        <v>0.17395330712343798</v>
      </c>
      <c r="E46" s="9">
        <v>1.19</v>
      </c>
      <c r="F46" s="9">
        <f t="shared" si="41"/>
        <v>0.17395330712343798</v>
      </c>
      <c r="G46" s="9">
        <v>1.24</v>
      </c>
      <c r="H46" s="9">
        <f t="shared" si="42"/>
        <v>0.21511137961694549</v>
      </c>
      <c r="I46" s="9">
        <f t="shared" si="48"/>
        <v>2.3762624233452607E-2</v>
      </c>
      <c r="J46" s="9">
        <f t="shared" si="49"/>
        <v>1.3719357497835788E-2</v>
      </c>
      <c r="K46" s="10">
        <f t="shared" si="43"/>
        <v>1.2066666666666668</v>
      </c>
      <c r="L46" s="10">
        <f t="shared" si="44"/>
        <v>0.18767266462127383</v>
      </c>
      <c r="M46" s="9">
        <v>4.91</v>
      </c>
      <c r="N46" s="9">
        <v>4.91</v>
      </c>
      <c r="O46" s="9">
        <v>4.8899999999999997</v>
      </c>
      <c r="P46" s="9">
        <f t="shared" si="45"/>
        <v>1.1547005383792781E-2</v>
      </c>
      <c r="Q46" s="9">
        <f t="shared" si="46"/>
        <v>6.6666666666668206E-3</v>
      </c>
      <c r="R46" s="11">
        <f t="shared" si="47"/>
        <v>4.9033333333333333</v>
      </c>
      <c r="S46" s="4"/>
      <c r="T46" s="33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</row>
    <row r="47" spans="1:167" x14ac:dyDescent="0.2">
      <c r="A47" s="32">
        <v>0.54166666666666663</v>
      </c>
      <c r="B47" s="33">
        <v>5.08</v>
      </c>
      <c r="C47" s="9">
        <v>1.75</v>
      </c>
      <c r="D47" s="9">
        <f t="shared" si="40"/>
        <v>0.55961578793542266</v>
      </c>
      <c r="E47" s="9">
        <v>1.68</v>
      </c>
      <c r="F47" s="9">
        <f t="shared" si="41"/>
        <v>0.51879379341516751</v>
      </c>
      <c r="G47" s="9">
        <v>1.76</v>
      </c>
      <c r="H47" s="9">
        <f t="shared" si="42"/>
        <v>0.56531380905006046</v>
      </c>
      <c r="I47" s="9">
        <f t="shared" si="48"/>
        <v>2.5373918814093614E-2</v>
      </c>
      <c r="J47" s="9">
        <f t="shared" si="49"/>
        <v>1.4649638857712659E-2</v>
      </c>
      <c r="K47" s="10">
        <f t="shared" si="43"/>
        <v>1.7299999999999998</v>
      </c>
      <c r="L47" s="10">
        <f t="shared" si="44"/>
        <v>0.54790779680021684</v>
      </c>
      <c r="M47" s="9">
        <v>4.6100000000000003</v>
      </c>
      <c r="N47" s="9">
        <v>4.6399999999999997</v>
      </c>
      <c r="O47" s="9">
        <v>4.62</v>
      </c>
      <c r="P47" s="9">
        <f t="shared" si="45"/>
        <v>1.527525231651914E-2</v>
      </c>
      <c r="Q47" s="9">
        <f t="shared" si="46"/>
        <v>8.8191710368817813E-3</v>
      </c>
      <c r="R47" s="11">
        <f t="shared" si="47"/>
        <v>4.623333333333334</v>
      </c>
      <c r="S47" s="4"/>
      <c r="T47" s="33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</row>
    <row r="48" spans="1:167" x14ac:dyDescent="0.2">
      <c r="A48" s="32">
        <v>8.3333333333333329E-2</v>
      </c>
      <c r="B48" s="33">
        <v>6.05</v>
      </c>
      <c r="C48" s="9">
        <v>2.69</v>
      </c>
      <c r="D48" s="9">
        <f t="shared" si="40"/>
        <v>0.9895411936137477</v>
      </c>
      <c r="E48" s="9">
        <v>2.68</v>
      </c>
      <c r="F48" s="9">
        <f t="shared" si="41"/>
        <v>0.98581679452276538</v>
      </c>
      <c r="G48" s="9">
        <v>2.67</v>
      </c>
      <c r="H48" s="9">
        <f t="shared" si="42"/>
        <v>0.98207847241215818</v>
      </c>
      <c r="I48" s="9">
        <f t="shared" si="48"/>
        <v>3.7313627654477328E-3</v>
      </c>
      <c r="J48" s="9">
        <f t="shared" si="49"/>
        <v>2.1543032970753949E-3</v>
      </c>
      <c r="K48" s="10">
        <f t="shared" si="43"/>
        <v>2.6799999999999997</v>
      </c>
      <c r="L48" s="10">
        <f t="shared" si="44"/>
        <v>0.98581215351622375</v>
      </c>
      <c r="M48" s="9">
        <v>4.3499999999999996</v>
      </c>
      <c r="N48" s="9">
        <v>4.34</v>
      </c>
      <c r="O48" s="9">
        <v>4.34</v>
      </c>
      <c r="P48" s="9">
        <f t="shared" si="45"/>
        <v>5.7735026918961348E-3</v>
      </c>
      <c r="Q48" s="9">
        <f t="shared" si="46"/>
        <v>3.3333333333332624E-3</v>
      </c>
      <c r="R48" s="11">
        <f t="shared" si="47"/>
        <v>4.3433333333333328</v>
      </c>
      <c r="S48" s="4"/>
      <c r="T48" s="33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</row>
    <row r="49" spans="1:167" x14ac:dyDescent="0.2">
      <c r="A49" s="32">
        <v>0.12638888888888888</v>
      </c>
      <c r="B49" s="33">
        <v>7.06</v>
      </c>
      <c r="C49" s="9">
        <v>3.35</v>
      </c>
      <c r="D49" s="9">
        <f t="shared" si="40"/>
        <v>1.2089603458369751</v>
      </c>
      <c r="E49" s="9">
        <v>3.38</v>
      </c>
      <c r="F49" s="9">
        <f t="shared" si="41"/>
        <v>1.2178757094949273</v>
      </c>
      <c r="G49" s="9">
        <v>3.23</v>
      </c>
      <c r="H49" s="9">
        <f t="shared" si="42"/>
        <v>1.1724821372345651</v>
      </c>
      <c r="I49" s="9">
        <f t="shared" si="48"/>
        <v>2.4051056160285359E-2</v>
      </c>
      <c r="J49" s="9">
        <f t="shared" si="49"/>
        <v>1.388588374843556E-2</v>
      </c>
      <c r="K49" s="10">
        <f t="shared" si="43"/>
        <v>3.3200000000000003</v>
      </c>
      <c r="L49" s="10">
        <f t="shared" si="44"/>
        <v>1.1997727308554891</v>
      </c>
      <c r="M49" s="9">
        <v>4.1399999999999997</v>
      </c>
      <c r="N49" s="9">
        <v>4.1500000000000004</v>
      </c>
      <c r="O49" s="9">
        <v>4.13</v>
      </c>
      <c r="P49" s="9">
        <f t="shared" si="45"/>
        <v>1.0000000000000231E-2</v>
      </c>
      <c r="Q49" s="9">
        <f t="shared" si="46"/>
        <v>5.7735026918963915E-3</v>
      </c>
      <c r="R49" s="11">
        <f t="shared" si="47"/>
        <v>4.1399999999999997</v>
      </c>
      <c r="S49" s="4"/>
      <c r="T49" s="33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</row>
    <row r="50" spans="1:167" x14ac:dyDescent="0.2">
      <c r="A50" s="32">
        <v>0.16666666666666666</v>
      </c>
      <c r="B50" s="33">
        <v>8.1999999999999993</v>
      </c>
      <c r="C50" s="9">
        <v>3.66</v>
      </c>
      <c r="D50" s="9">
        <f t="shared" si="40"/>
        <v>1.297463147413275</v>
      </c>
      <c r="E50" s="9">
        <v>3.7</v>
      </c>
      <c r="F50" s="9">
        <f t="shared" si="41"/>
        <v>1.3083328196501789</v>
      </c>
      <c r="G50" s="9">
        <v>3.76</v>
      </c>
      <c r="H50" s="9">
        <f t="shared" si="42"/>
        <v>1.324418957401803</v>
      </c>
      <c r="I50" s="9">
        <f t="shared" si="48"/>
        <v>1.3561767918426532E-2</v>
      </c>
      <c r="J50" s="9">
        <f t="shared" si="49"/>
        <v>7.8298903583907883E-3</v>
      </c>
      <c r="K50" s="10">
        <f t="shared" si="43"/>
        <v>3.706666666666667</v>
      </c>
      <c r="L50" s="10">
        <f t="shared" si="44"/>
        <v>1.3100716414884188</v>
      </c>
      <c r="M50" s="9">
        <v>4.04</v>
      </c>
      <c r="N50" s="9">
        <v>4.04</v>
      </c>
      <c r="O50" s="9">
        <v>4.0599999999999996</v>
      </c>
      <c r="P50" s="9">
        <f t="shared" si="45"/>
        <v>1.154700538379227E-2</v>
      </c>
      <c r="Q50" s="9">
        <f t="shared" si="46"/>
        <v>6.6666666666665248E-3</v>
      </c>
      <c r="R50" s="11">
        <f t="shared" si="47"/>
        <v>4.0466666666666669</v>
      </c>
      <c r="S50" s="4"/>
      <c r="T50" s="33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</row>
    <row r="51" spans="1:167" x14ac:dyDescent="0.2">
      <c r="A51" s="32">
        <v>0.20833333333333334</v>
      </c>
      <c r="B51" s="33">
        <v>9.2330000000000005</v>
      </c>
      <c r="C51" s="9">
        <v>4.07</v>
      </c>
      <c r="D51" s="9">
        <f t="shared" si="40"/>
        <v>1.4036429994545037</v>
      </c>
      <c r="E51" s="9">
        <v>4.22</v>
      </c>
      <c r="F51" s="9">
        <f t="shared" si="41"/>
        <v>1.4398351280479205</v>
      </c>
      <c r="G51" s="9">
        <v>4.1399999999999997</v>
      </c>
      <c r="H51" s="9">
        <f t="shared" si="42"/>
        <v>1.4206957878372228</v>
      </c>
      <c r="I51" s="9">
        <f t="shared" si="48"/>
        <v>1.8106086027673347E-2</v>
      </c>
      <c r="J51" s="9">
        <f t="shared" si="49"/>
        <v>1.0453553642047728E-2</v>
      </c>
      <c r="K51" s="10">
        <f t="shared" si="43"/>
        <v>4.1433333333333335</v>
      </c>
      <c r="L51" s="10">
        <f t="shared" si="44"/>
        <v>1.4213913051132157</v>
      </c>
      <c r="M51" s="9">
        <v>3.96</v>
      </c>
      <c r="N51" s="9">
        <v>3.96</v>
      </c>
      <c r="O51" s="9">
        <v>3.95</v>
      </c>
      <c r="P51" s="9">
        <f t="shared" si="45"/>
        <v>5.7735026918961348E-3</v>
      </c>
      <c r="Q51" s="9">
        <f t="shared" si="46"/>
        <v>3.3333333333332624E-3</v>
      </c>
      <c r="R51" s="11">
        <f t="shared" si="47"/>
        <v>3.956666666666667</v>
      </c>
      <c r="S51" s="4"/>
      <c r="T51" s="33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</row>
    <row r="52" spans="1:167" x14ac:dyDescent="0.2">
      <c r="A52" s="32">
        <v>0.25</v>
      </c>
      <c r="B52" s="33">
        <v>10</v>
      </c>
      <c r="C52" s="9">
        <v>4.32</v>
      </c>
      <c r="D52" s="9">
        <f t="shared" si="40"/>
        <v>1.4632554022560189</v>
      </c>
      <c r="E52" s="9">
        <v>4.4400000000000004</v>
      </c>
      <c r="F52" s="9">
        <f t="shared" si="41"/>
        <v>1.4906543764441336</v>
      </c>
      <c r="G52" s="9">
        <v>4.3209999999999997</v>
      </c>
      <c r="H52" s="9">
        <f t="shared" si="42"/>
        <v>1.4634868569497961</v>
      </c>
      <c r="I52" s="9">
        <f t="shared" si="48"/>
        <v>1.5752415017553405E-2</v>
      </c>
      <c r="J52" s="9">
        <f t="shared" si="49"/>
        <v>9.094661050771162E-3</v>
      </c>
      <c r="K52" s="10">
        <f t="shared" si="43"/>
        <v>4.3603333333333341</v>
      </c>
      <c r="L52" s="10">
        <f t="shared" si="44"/>
        <v>1.4724655452166495</v>
      </c>
      <c r="M52" s="9">
        <v>3.72</v>
      </c>
      <c r="N52" s="9">
        <v>3.73</v>
      </c>
      <c r="O52" s="9">
        <v>3.72</v>
      </c>
      <c r="P52" s="9">
        <f t="shared" si="45"/>
        <v>5.7735026918961348E-3</v>
      </c>
      <c r="Q52" s="9">
        <f t="shared" si="46"/>
        <v>3.3333333333332624E-3</v>
      </c>
      <c r="R52" s="11">
        <f t="shared" si="47"/>
        <v>3.7233333333333332</v>
      </c>
      <c r="S52" s="4"/>
      <c r="T52" s="33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</row>
    <row r="53" spans="1:167" x14ac:dyDescent="0.2">
      <c r="A53" s="34">
        <v>0.33611111111111108</v>
      </c>
      <c r="B53" s="35">
        <v>24</v>
      </c>
      <c r="C53" s="14">
        <v>5.29</v>
      </c>
      <c r="D53" s="14">
        <f t="shared" si="40"/>
        <v>1.665818245870208</v>
      </c>
      <c r="E53" s="14">
        <v>5.37</v>
      </c>
      <c r="F53" s="14">
        <f t="shared" si="41"/>
        <v>1.6808279085207734</v>
      </c>
      <c r="G53" s="14">
        <v>5.18</v>
      </c>
      <c r="H53" s="14">
        <f t="shared" si="42"/>
        <v>1.6448050562713916</v>
      </c>
      <c r="I53" s="14">
        <f t="shared" si="48"/>
        <v>1.8094612431054202E-2</v>
      </c>
      <c r="J53" s="14">
        <f t="shared" si="49"/>
        <v>1.0446929357951093E-2</v>
      </c>
      <c r="K53" s="15">
        <f t="shared" si="43"/>
        <v>5.28</v>
      </c>
      <c r="L53" s="15">
        <f t="shared" si="44"/>
        <v>1.6638170702207911</v>
      </c>
      <c r="M53" s="14">
        <v>3.63</v>
      </c>
      <c r="N53" s="14">
        <v>3.61</v>
      </c>
      <c r="O53" s="14">
        <v>3.62</v>
      </c>
      <c r="P53" s="14">
        <f t="shared" si="45"/>
        <v>1.0000000000000009E-2</v>
      </c>
      <c r="Q53" s="14">
        <f t="shared" si="46"/>
        <v>5.7735026918962632E-3</v>
      </c>
      <c r="R53" s="16">
        <f t="shared" si="47"/>
        <v>3.6199999999999997</v>
      </c>
      <c r="S53" s="4"/>
      <c r="T53" s="4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</row>
    <row r="54" spans="1:167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</row>
    <row r="55" spans="1:167" x14ac:dyDescent="0.2">
      <c r="A55" s="109" t="s">
        <v>27</v>
      </c>
      <c r="B55" s="106"/>
      <c r="C55" s="103" t="s">
        <v>55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4"/>
      <c r="S55" s="4"/>
      <c r="T55" s="4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</row>
    <row r="56" spans="1:167" x14ac:dyDescent="0.2">
      <c r="A56" s="110"/>
      <c r="B56" s="108"/>
      <c r="C56" s="125" t="s">
        <v>32</v>
      </c>
      <c r="D56" s="125"/>
      <c r="E56" s="125"/>
      <c r="F56" s="125"/>
      <c r="G56" s="125"/>
      <c r="H56" s="125"/>
      <c r="I56" s="125"/>
      <c r="J56" s="125"/>
      <c r="K56" s="125"/>
      <c r="L56" s="125"/>
      <c r="M56" s="125" t="s">
        <v>33</v>
      </c>
      <c r="N56" s="125"/>
      <c r="O56" s="125"/>
      <c r="P56" s="125"/>
      <c r="Q56" s="125"/>
      <c r="R56" s="125"/>
      <c r="S56" s="4"/>
      <c r="T56" s="4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</row>
    <row r="57" spans="1:167" x14ac:dyDescent="0.2">
      <c r="A57" s="110"/>
      <c r="B57" s="108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</row>
    <row r="58" spans="1:167" x14ac:dyDescent="0.2">
      <c r="A58" s="112"/>
      <c r="B58" s="114"/>
      <c r="C58" s="30" t="s">
        <v>34</v>
      </c>
      <c r="D58" s="30" t="s">
        <v>35</v>
      </c>
      <c r="E58" s="30" t="s">
        <v>36</v>
      </c>
      <c r="F58" s="30" t="s">
        <v>35</v>
      </c>
      <c r="G58" s="30" t="s">
        <v>37</v>
      </c>
      <c r="H58" s="30" t="s">
        <v>35</v>
      </c>
      <c r="I58" s="30" t="s">
        <v>38</v>
      </c>
      <c r="J58" s="30" t="s">
        <v>39</v>
      </c>
      <c r="K58" s="31" t="s">
        <v>40</v>
      </c>
      <c r="L58" s="31" t="s">
        <v>41</v>
      </c>
      <c r="M58" s="30" t="s">
        <v>34</v>
      </c>
      <c r="N58" s="30" t="s">
        <v>36</v>
      </c>
      <c r="O58" s="30" t="s">
        <v>37</v>
      </c>
      <c r="P58" s="30" t="s">
        <v>38</v>
      </c>
      <c r="Q58" s="30" t="s">
        <v>39</v>
      </c>
      <c r="R58" s="31" t="s">
        <v>42</v>
      </c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</row>
    <row r="59" spans="1:167" x14ac:dyDescent="0.2">
      <c r="A59" s="32">
        <v>0.33333333333333331</v>
      </c>
      <c r="B59" s="33">
        <v>0</v>
      </c>
      <c r="C59" s="9">
        <v>0.156</v>
      </c>
      <c r="D59" s="9">
        <f t="shared" ref="D59:D70" si="50">LN(C59)</f>
        <v>-1.8578992717325999</v>
      </c>
      <c r="E59" s="9">
        <v>0.13700000000000001</v>
      </c>
      <c r="F59" s="9">
        <f t="shared" ref="F59:F70" si="51">LN(E59)</f>
        <v>-1.987774353154012</v>
      </c>
      <c r="G59" s="9">
        <v>0.14799999999999999</v>
      </c>
      <c r="H59" s="9">
        <f t="shared" ref="H59:H70" si="52">LN(G59)</f>
        <v>-1.9105430052180221</v>
      </c>
      <c r="I59" s="9">
        <f>STDEV(D59,F59,H59)</f>
        <v>6.5324294298411023E-2</v>
      </c>
      <c r="J59" s="9">
        <f>I59/SQRT(3)</f>
        <v>3.7714998897809944E-2</v>
      </c>
      <c r="K59" s="10">
        <f t="shared" ref="K59:K70" si="53">AVERAGE(C59,E59,G59)</f>
        <v>0.14700000000000002</v>
      </c>
      <c r="L59" s="10">
        <f t="shared" ref="L59:L70" si="54">AVERAGE(D59,F59,H59)</f>
        <v>-1.9187388767015445</v>
      </c>
      <c r="M59" s="9">
        <v>5.73</v>
      </c>
      <c r="N59" s="9">
        <v>5.76</v>
      </c>
      <c r="O59" s="9">
        <v>5.73</v>
      </c>
      <c r="P59" s="9">
        <f t="shared" ref="P59:P70" si="55">STDEV(M59:O59)</f>
        <v>1.7320508075688402E-2</v>
      </c>
      <c r="Q59" s="9">
        <f t="shared" ref="Q59:Q70" si="56">P59/SQRT(3)</f>
        <v>9.9999999999997868E-3</v>
      </c>
      <c r="R59" s="11">
        <f t="shared" ref="R59:R70" si="57">AVERAGE(M59:O59)</f>
        <v>5.7399999999999993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</row>
    <row r="60" spans="1:167" x14ac:dyDescent="0.2">
      <c r="A60" s="32">
        <v>0.375</v>
      </c>
      <c r="B60" s="33">
        <v>1.117</v>
      </c>
      <c r="C60" s="9">
        <v>0.17100000000000001</v>
      </c>
      <c r="D60" s="9">
        <f t="shared" si="50"/>
        <v>-1.7660917224794772</v>
      </c>
      <c r="E60" s="9">
        <v>0.159</v>
      </c>
      <c r="F60" s="9">
        <f t="shared" si="51"/>
        <v>-1.8388510767619055</v>
      </c>
      <c r="G60" s="9">
        <v>0.17799999999999999</v>
      </c>
      <c r="H60" s="9">
        <f t="shared" si="52"/>
        <v>-1.725971728690052</v>
      </c>
      <c r="I60" s="9">
        <f t="shared" ref="I60:I69" si="58">STDEV(D60,F60,H60)</f>
        <v>5.7220749089798559E-2</v>
      </c>
      <c r="J60" s="9">
        <f t="shared" ref="J60:J70" si="59">I60/SQRT(3)</f>
        <v>3.3036414890227232E-2</v>
      </c>
      <c r="K60" s="10">
        <f t="shared" si="53"/>
        <v>0.16933333333333334</v>
      </c>
      <c r="L60" s="10">
        <f t="shared" si="54"/>
        <v>-1.7769715093104781</v>
      </c>
      <c r="M60" s="9">
        <v>5.76</v>
      </c>
      <c r="N60" s="9">
        <v>5.78</v>
      </c>
      <c r="O60" s="9">
        <v>5.78</v>
      </c>
      <c r="P60" s="9">
        <f t="shared" si="55"/>
        <v>1.1547005383792781E-2</v>
      </c>
      <c r="Q60" s="9">
        <f t="shared" si="56"/>
        <v>6.6666666666668206E-3</v>
      </c>
      <c r="R60" s="11">
        <f t="shared" si="57"/>
        <v>5.7733333333333334</v>
      </c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</row>
    <row r="61" spans="1:167" x14ac:dyDescent="0.2">
      <c r="A61" s="32">
        <v>0.4152777777777778</v>
      </c>
      <c r="B61" s="33">
        <v>2</v>
      </c>
      <c r="C61" s="9">
        <v>0.30499999999999999</v>
      </c>
      <c r="D61" s="9">
        <f t="shared" si="50"/>
        <v>-1.1874435023747254</v>
      </c>
      <c r="E61" s="9">
        <v>0.26300000000000001</v>
      </c>
      <c r="F61" s="9">
        <f t="shared" si="51"/>
        <v>-1.3356012468043725</v>
      </c>
      <c r="G61" s="9">
        <v>0.25700000000000001</v>
      </c>
      <c r="H61" s="9">
        <f t="shared" si="52"/>
        <v>-1.3586791940869172</v>
      </c>
      <c r="I61" s="9">
        <f t="shared" si="58"/>
        <v>9.2920190666874014E-2</v>
      </c>
      <c r="J61" s="9">
        <f t="shared" si="59"/>
        <v>5.3647497094671065E-2</v>
      </c>
      <c r="K61" s="10">
        <f t="shared" si="53"/>
        <v>0.27500000000000002</v>
      </c>
      <c r="L61" s="10">
        <f t="shared" si="54"/>
        <v>-1.2939079810886718</v>
      </c>
      <c r="M61" s="9">
        <v>5.56</v>
      </c>
      <c r="N61" s="9">
        <v>5.59</v>
      </c>
      <c r="O61" s="9">
        <v>5.56</v>
      </c>
      <c r="P61" s="9">
        <f t="shared" si="55"/>
        <v>1.7320508075688915E-2</v>
      </c>
      <c r="Q61" s="9">
        <f t="shared" si="56"/>
        <v>1.0000000000000083E-2</v>
      </c>
      <c r="R61" s="11">
        <f t="shared" si="57"/>
        <v>5.5699999999999994</v>
      </c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</row>
    <row r="62" spans="1:167" x14ac:dyDescent="0.2">
      <c r="A62" s="32">
        <v>0.45833333333333331</v>
      </c>
      <c r="B62" s="33">
        <v>3.05</v>
      </c>
      <c r="C62" s="9">
        <v>0.49299999999999999</v>
      </c>
      <c r="D62" s="9">
        <f t="shared" si="50"/>
        <v>-0.70724610493944695</v>
      </c>
      <c r="E62" s="9">
        <v>0.47299999999999998</v>
      </c>
      <c r="F62" s="9">
        <f t="shared" si="51"/>
        <v>-0.74865989049020409</v>
      </c>
      <c r="G62" s="9">
        <v>0.50900000000000001</v>
      </c>
      <c r="H62" s="9">
        <f t="shared" si="52"/>
        <v>-0.67530726243161432</v>
      </c>
      <c r="I62" s="9">
        <f t="shared" si="58"/>
        <v>3.6778162310185394E-2</v>
      </c>
      <c r="J62" s="9">
        <f t="shared" si="59"/>
        <v>2.1233881910085288E-2</v>
      </c>
      <c r="K62" s="10">
        <f t="shared" si="53"/>
        <v>0.4916666666666667</v>
      </c>
      <c r="L62" s="10">
        <f t="shared" si="54"/>
        <v>-0.71040441928708853</v>
      </c>
      <c r="M62" s="9">
        <v>5.31</v>
      </c>
      <c r="N62" s="9">
        <v>5.34</v>
      </c>
      <c r="O62" s="9">
        <v>4.8600000000000003</v>
      </c>
      <c r="P62" s="9">
        <f t="shared" si="55"/>
        <v>0.26888659319497471</v>
      </c>
      <c r="Q62" s="9">
        <f t="shared" si="56"/>
        <v>0.15524174696260004</v>
      </c>
      <c r="R62" s="11">
        <f t="shared" si="57"/>
        <v>5.169999999999999</v>
      </c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</row>
    <row r="63" spans="1:167" x14ac:dyDescent="0.2">
      <c r="A63" s="32">
        <v>0.5</v>
      </c>
      <c r="B63" s="33">
        <v>3.96</v>
      </c>
      <c r="C63" s="9">
        <v>1.1399999999999999</v>
      </c>
      <c r="D63" s="9">
        <f t="shared" si="50"/>
        <v>0.131028262406404</v>
      </c>
      <c r="E63" s="9">
        <v>1.08</v>
      </c>
      <c r="F63" s="9">
        <f t="shared" si="51"/>
        <v>7.6961041136128394E-2</v>
      </c>
      <c r="G63" s="9">
        <v>1.06</v>
      </c>
      <c r="H63" s="9">
        <f t="shared" si="52"/>
        <v>5.8268908123975824E-2</v>
      </c>
      <c r="I63" s="9">
        <f t="shared" si="58"/>
        <v>3.7785764268281556E-2</v>
      </c>
      <c r="J63" s="9">
        <f t="shared" si="59"/>
        <v>2.1815621171828101E-2</v>
      </c>
      <c r="K63" s="10">
        <f t="shared" si="53"/>
        <v>1.0933333333333333</v>
      </c>
      <c r="L63" s="10">
        <f t="shared" si="54"/>
        <v>8.8752737222169406E-2</v>
      </c>
      <c r="M63" s="9">
        <v>4.88</v>
      </c>
      <c r="N63" s="9">
        <v>4.8899999999999997</v>
      </c>
      <c r="O63" s="9">
        <v>4.9000000000000004</v>
      </c>
      <c r="P63" s="9">
        <f t="shared" si="55"/>
        <v>1.0000000000000231E-2</v>
      </c>
      <c r="Q63" s="9">
        <f t="shared" si="56"/>
        <v>5.7735026918963915E-3</v>
      </c>
      <c r="R63" s="11">
        <f t="shared" si="57"/>
        <v>4.8899999999999997</v>
      </c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</row>
    <row r="64" spans="1:167" x14ac:dyDescent="0.2">
      <c r="A64" s="32">
        <v>0.54166666666666663</v>
      </c>
      <c r="B64" s="33">
        <v>5.08</v>
      </c>
      <c r="C64" s="9">
        <v>1.46</v>
      </c>
      <c r="D64" s="9">
        <f t="shared" si="50"/>
        <v>0.37843643572024505</v>
      </c>
      <c r="E64" s="9">
        <v>1.46</v>
      </c>
      <c r="F64" s="9">
        <f t="shared" si="51"/>
        <v>0.37843643572024505</v>
      </c>
      <c r="G64" s="9">
        <v>1.46</v>
      </c>
      <c r="H64" s="9">
        <f t="shared" si="52"/>
        <v>0.37843643572024505</v>
      </c>
      <c r="I64" s="9">
        <f t="shared" si="58"/>
        <v>0</v>
      </c>
      <c r="J64" s="9">
        <f t="shared" si="59"/>
        <v>0</v>
      </c>
      <c r="K64" s="10">
        <f t="shared" si="53"/>
        <v>1.46</v>
      </c>
      <c r="L64" s="10">
        <f t="shared" si="54"/>
        <v>0.37843643572024505</v>
      </c>
      <c r="M64" s="9">
        <v>4.6100000000000003</v>
      </c>
      <c r="N64" s="9">
        <v>4.62</v>
      </c>
      <c r="O64" s="9">
        <v>4.62</v>
      </c>
      <c r="P64" s="9">
        <f t="shared" si="55"/>
        <v>5.7735026918961348E-3</v>
      </c>
      <c r="Q64" s="9">
        <f t="shared" si="56"/>
        <v>3.3333333333332624E-3</v>
      </c>
      <c r="R64" s="11">
        <f t="shared" si="57"/>
        <v>4.6166666666666671</v>
      </c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</row>
    <row r="65" spans="1:167" x14ac:dyDescent="0.2">
      <c r="A65" s="32">
        <v>8.3333333333333329E-2</v>
      </c>
      <c r="B65" s="33">
        <v>6.05</v>
      </c>
      <c r="C65" s="9">
        <v>2.2799999999999998</v>
      </c>
      <c r="D65" s="9">
        <f t="shared" si="50"/>
        <v>0.82417544296634937</v>
      </c>
      <c r="E65" s="9">
        <v>2.2799999999999998</v>
      </c>
      <c r="F65" s="9">
        <f t="shared" si="51"/>
        <v>0.82417544296634937</v>
      </c>
      <c r="G65" s="9">
        <v>2.31</v>
      </c>
      <c r="H65" s="9">
        <f t="shared" si="52"/>
        <v>0.83724752453370221</v>
      </c>
      <c r="I65" s="9">
        <f t="shared" si="58"/>
        <v>7.5471698117799101E-3</v>
      </c>
      <c r="J65" s="9">
        <f t="shared" si="59"/>
        <v>4.3573605224509482E-3</v>
      </c>
      <c r="K65" s="10">
        <f t="shared" si="53"/>
        <v>2.2899999999999996</v>
      </c>
      <c r="L65" s="10">
        <f t="shared" si="54"/>
        <v>0.82853280348880032</v>
      </c>
      <c r="M65" s="9">
        <v>4.33</v>
      </c>
      <c r="N65" s="9">
        <v>4.34</v>
      </c>
      <c r="O65" s="9">
        <v>4.32</v>
      </c>
      <c r="P65" s="9">
        <f t="shared" si="55"/>
        <v>9.9999999999997868E-3</v>
      </c>
      <c r="Q65" s="9">
        <f t="shared" si="56"/>
        <v>5.7735026918961348E-3</v>
      </c>
      <c r="R65" s="11">
        <f t="shared" si="57"/>
        <v>4.33</v>
      </c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</row>
    <row r="66" spans="1:167" x14ac:dyDescent="0.2">
      <c r="A66" s="32">
        <v>0.12638888888888888</v>
      </c>
      <c r="B66" s="33">
        <v>7.06</v>
      </c>
      <c r="C66" s="9">
        <v>3.09</v>
      </c>
      <c r="D66" s="9">
        <f t="shared" si="50"/>
        <v>1.1281710909096541</v>
      </c>
      <c r="E66" s="9">
        <v>3.11</v>
      </c>
      <c r="F66" s="9">
        <f t="shared" si="51"/>
        <v>1.1346227261911428</v>
      </c>
      <c r="G66" s="9">
        <v>3.23</v>
      </c>
      <c r="H66" s="9">
        <f t="shared" si="52"/>
        <v>1.1724821372345651</v>
      </c>
      <c r="I66" s="9">
        <f t="shared" si="58"/>
        <v>2.3938906368673029E-2</v>
      </c>
      <c r="J66" s="9">
        <f t="shared" si="59"/>
        <v>1.382113403605862E-2</v>
      </c>
      <c r="K66" s="10">
        <f t="shared" si="53"/>
        <v>3.1433333333333331</v>
      </c>
      <c r="L66" s="10">
        <f t="shared" si="54"/>
        <v>1.145091984778454</v>
      </c>
      <c r="M66" s="9">
        <v>4.1399999999999997</v>
      </c>
      <c r="N66" s="9">
        <v>4.1399999999999997</v>
      </c>
      <c r="O66" s="9">
        <v>4.1500000000000004</v>
      </c>
      <c r="P66" s="9">
        <f t="shared" si="55"/>
        <v>5.7735026918966474E-3</v>
      </c>
      <c r="Q66" s="9">
        <f t="shared" si="56"/>
        <v>3.3333333333335586E-3</v>
      </c>
      <c r="R66" s="11">
        <f t="shared" si="57"/>
        <v>4.1433333333333335</v>
      </c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</row>
    <row r="67" spans="1:167" x14ac:dyDescent="0.2">
      <c r="A67" s="32">
        <v>0.16666666666666666</v>
      </c>
      <c r="B67" s="33">
        <v>8.1999999999999993</v>
      </c>
      <c r="C67" s="9">
        <v>3.34</v>
      </c>
      <c r="D67" s="9">
        <f t="shared" si="50"/>
        <v>1.205970806988609</v>
      </c>
      <c r="E67" s="9">
        <v>3.29</v>
      </c>
      <c r="F67" s="9">
        <f t="shared" si="51"/>
        <v>1.1908875647772805</v>
      </c>
      <c r="G67" s="9">
        <v>3.32</v>
      </c>
      <c r="H67" s="9">
        <f t="shared" si="52"/>
        <v>1.199964782928397</v>
      </c>
      <c r="I67" s="9">
        <f t="shared" si="58"/>
        <v>7.5935543936991555E-3</v>
      </c>
      <c r="J67" s="9">
        <f t="shared" si="59"/>
        <v>4.3841406733082728E-3</v>
      </c>
      <c r="K67" s="10">
        <f t="shared" si="53"/>
        <v>3.3166666666666664</v>
      </c>
      <c r="L67" s="10">
        <f t="shared" si="54"/>
        <v>1.1989410515647621</v>
      </c>
      <c r="M67" s="9">
        <v>4.05</v>
      </c>
      <c r="N67" s="9">
        <v>4.05</v>
      </c>
      <c r="O67" s="9">
        <v>4.0599999999999996</v>
      </c>
      <c r="P67" s="9">
        <f t="shared" si="55"/>
        <v>5.7735026918961348E-3</v>
      </c>
      <c r="Q67" s="9">
        <f t="shared" si="56"/>
        <v>3.3333333333332624E-3</v>
      </c>
      <c r="R67" s="11">
        <f t="shared" si="57"/>
        <v>4.0533333333333337</v>
      </c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</row>
    <row r="68" spans="1:167" x14ac:dyDescent="0.2">
      <c r="A68" s="32">
        <v>0.20833333333333334</v>
      </c>
      <c r="B68" s="33">
        <v>9.2330000000000005</v>
      </c>
      <c r="C68" s="9">
        <v>3.76</v>
      </c>
      <c r="D68" s="9">
        <f t="shared" si="50"/>
        <v>1.324418957401803</v>
      </c>
      <c r="E68" s="9">
        <v>3.73</v>
      </c>
      <c r="F68" s="9">
        <f t="shared" si="51"/>
        <v>1.3164082336557241</v>
      </c>
      <c r="G68" s="9">
        <v>3.77</v>
      </c>
      <c r="H68" s="9">
        <f t="shared" si="52"/>
        <v>1.3270750014599193</v>
      </c>
      <c r="I68" s="9">
        <f t="shared" si="58"/>
        <v>5.5528701341927989E-3</v>
      </c>
      <c r="J68" s="9">
        <f t="shared" si="59"/>
        <v>3.2059510667512459E-3</v>
      </c>
      <c r="K68" s="10">
        <f t="shared" si="53"/>
        <v>3.7533333333333334</v>
      </c>
      <c r="L68" s="10">
        <f t="shared" si="54"/>
        <v>1.3226340641724821</v>
      </c>
      <c r="M68" s="9">
        <v>3.97</v>
      </c>
      <c r="N68" s="9">
        <v>3.96</v>
      </c>
      <c r="O68" s="9">
        <v>3.97</v>
      </c>
      <c r="P68" s="9">
        <f t="shared" si="55"/>
        <v>5.7735026918963907E-3</v>
      </c>
      <c r="Q68" s="9">
        <f t="shared" si="56"/>
        <v>3.3333333333334103E-3</v>
      </c>
      <c r="R68" s="11">
        <f t="shared" si="57"/>
        <v>3.9666666666666668</v>
      </c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</row>
    <row r="69" spans="1:167" x14ac:dyDescent="0.2">
      <c r="A69" s="32">
        <v>0.25</v>
      </c>
      <c r="B69" s="33">
        <v>10</v>
      </c>
      <c r="C69" s="9">
        <v>4.1100000000000003</v>
      </c>
      <c r="D69" s="9">
        <f t="shared" si="50"/>
        <v>1.4134230285081433</v>
      </c>
      <c r="E69" s="9">
        <v>4</v>
      </c>
      <c r="F69" s="9">
        <f t="shared" si="51"/>
        <v>1.3862943611198906</v>
      </c>
      <c r="G69" s="9">
        <v>4.1399999999999997</v>
      </c>
      <c r="H69" s="9">
        <f t="shared" si="52"/>
        <v>1.4206957878372228</v>
      </c>
      <c r="I69" s="9">
        <f t="shared" si="58"/>
        <v>1.8130617670619784E-2</v>
      </c>
      <c r="J69" s="9">
        <f t="shared" si="59"/>
        <v>1.0467716992706518E-2</v>
      </c>
      <c r="K69" s="10">
        <f t="shared" si="53"/>
        <v>4.083333333333333</v>
      </c>
      <c r="L69" s="10">
        <f t="shared" si="54"/>
        <v>1.406804392488419</v>
      </c>
      <c r="M69" s="9">
        <v>3.81</v>
      </c>
      <c r="N69" s="9">
        <v>3.82</v>
      </c>
      <c r="O69" s="9">
        <v>3.81</v>
      </c>
      <c r="P69" s="9">
        <f t="shared" si="55"/>
        <v>5.7735026918961348E-3</v>
      </c>
      <c r="Q69" s="9">
        <f t="shared" si="56"/>
        <v>3.3333333333332624E-3</v>
      </c>
      <c r="R69" s="11">
        <f t="shared" si="57"/>
        <v>3.813333333333333</v>
      </c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</row>
    <row r="70" spans="1:167" x14ac:dyDescent="0.2">
      <c r="A70" s="34">
        <v>0.33611111111111108</v>
      </c>
      <c r="B70" s="35">
        <v>24</v>
      </c>
      <c r="C70" s="14">
        <v>5.27</v>
      </c>
      <c r="D70" s="14">
        <f t="shared" si="50"/>
        <v>1.6620303625532709</v>
      </c>
      <c r="E70" s="14">
        <v>5.18</v>
      </c>
      <c r="F70" s="14">
        <f t="shared" si="51"/>
        <v>1.6448050562713916</v>
      </c>
      <c r="G70" s="14">
        <v>5.14</v>
      </c>
      <c r="H70" s="14">
        <f t="shared" si="52"/>
        <v>1.6370530794670737</v>
      </c>
      <c r="I70" s="14">
        <f>STDEV(D70,F70,H70)</f>
        <v>1.2784554426124669E-2</v>
      </c>
      <c r="J70" s="14">
        <f t="shared" si="59"/>
        <v>7.381165939392499E-3</v>
      </c>
      <c r="K70" s="15">
        <f t="shared" si="53"/>
        <v>5.1966666666666663</v>
      </c>
      <c r="L70" s="15">
        <f t="shared" si="54"/>
        <v>1.647962832763912</v>
      </c>
      <c r="M70" s="14">
        <v>3.6</v>
      </c>
      <c r="N70" s="14">
        <v>3.58</v>
      </c>
      <c r="O70" s="14">
        <v>3.57</v>
      </c>
      <c r="P70" s="14">
        <f t="shared" si="55"/>
        <v>1.5275252316519579E-2</v>
      </c>
      <c r="Q70" s="14">
        <f t="shared" si="56"/>
        <v>8.8191710368820345E-3</v>
      </c>
      <c r="R70" s="16">
        <f t="shared" si="57"/>
        <v>3.5833333333333335</v>
      </c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</row>
    <row r="71" spans="1:167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</row>
    <row r="72" spans="1:167" x14ac:dyDescent="0.2">
      <c r="A72" s="109" t="s">
        <v>27</v>
      </c>
      <c r="B72" s="106"/>
      <c r="C72" s="115" t="s">
        <v>56</v>
      </c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6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</row>
    <row r="73" spans="1:167" x14ac:dyDescent="0.2">
      <c r="A73" s="110"/>
      <c r="B73" s="108"/>
      <c r="C73" s="125" t="s">
        <v>32</v>
      </c>
      <c r="D73" s="125"/>
      <c r="E73" s="125"/>
      <c r="F73" s="125"/>
      <c r="G73" s="125"/>
      <c r="H73" s="125"/>
      <c r="I73" s="125"/>
      <c r="J73" s="125"/>
      <c r="K73" s="125"/>
      <c r="L73" s="125"/>
      <c r="M73" s="125" t="s">
        <v>33</v>
      </c>
      <c r="N73" s="125"/>
      <c r="O73" s="125"/>
      <c r="P73" s="125"/>
      <c r="Q73" s="125"/>
      <c r="R73" s="125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</row>
    <row r="74" spans="1:167" x14ac:dyDescent="0.2">
      <c r="A74" s="110"/>
      <c r="B74" s="108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</row>
    <row r="75" spans="1:167" x14ac:dyDescent="0.2">
      <c r="A75" s="112"/>
      <c r="B75" s="114"/>
      <c r="C75" s="30" t="s">
        <v>34</v>
      </c>
      <c r="D75" s="30" t="s">
        <v>35</v>
      </c>
      <c r="E75" s="30" t="s">
        <v>36</v>
      </c>
      <c r="F75" s="30" t="s">
        <v>35</v>
      </c>
      <c r="G75" s="30" t="s">
        <v>37</v>
      </c>
      <c r="H75" s="30" t="s">
        <v>35</v>
      </c>
      <c r="I75" s="30" t="s">
        <v>38</v>
      </c>
      <c r="J75" s="30" t="s">
        <v>39</v>
      </c>
      <c r="K75" s="31" t="s">
        <v>40</v>
      </c>
      <c r="L75" s="31" t="s">
        <v>41</v>
      </c>
      <c r="M75" s="30" t="s">
        <v>34</v>
      </c>
      <c r="N75" s="30" t="s">
        <v>36</v>
      </c>
      <c r="O75" s="30" t="s">
        <v>37</v>
      </c>
      <c r="P75" s="30" t="s">
        <v>38</v>
      </c>
      <c r="Q75" s="30" t="s">
        <v>39</v>
      </c>
      <c r="R75" s="31" t="s">
        <v>42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</row>
    <row r="76" spans="1:167" x14ac:dyDescent="0.2">
      <c r="A76" s="32">
        <v>0.33333333333333331</v>
      </c>
      <c r="B76" s="33">
        <v>0</v>
      </c>
      <c r="C76" s="9">
        <v>0.14000000000000001</v>
      </c>
      <c r="D76" s="9">
        <f t="shared" ref="D76:D87" si="60">LN(C76)</f>
        <v>-1.9661128563728327</v>
      </c>
      <c r="E76" s="9">
        <v>0.14499999999999999</v>
      </c>
      <c r="F76" s="9">
        <f t="shared" ref="F76:F87" si="61">LN(E76)</f>
        <v>-1.9310215365615626</v>
      </c>
      <c r="G76" s="9">
        <v>0.13600000000000001</v>
      </c>
      <c r="H76" s="9">
        <f t="shared" ref="H76:H87" si="62">LN(G76)</f>
        <v>-1.9951003932460849</v>
      </c>
      <c r="I76" s="9">
        <f>STDEV(D76,F76,H76)</f>
        <v>3.2087842698002564E-2</v>
      </c>
      <c r="J76" s="9">
        <f>I76/SQRT(3)</f>
        <v>1.8525924619406147E-2</v>
      </c>
      <c r="K76" s="10">
        <f t="shared" ref="K76:K87" si="63">AVERAGE(C76,E76,G76)</f>
        <v>0.14033333333333334</v>
      </c>
      <c r="L76" s="10">
        <f t="shared" ref="L76:L87" si="64">AVERAGE(D76,F76,H76)</f>
        <v>-1.9640782620601602</v>
      </c>
      <c r="M76" s="9">
        <v>5.63</v>
      </c>
      <c r="N76" s="9">
        <v>5.64</v>
      </c>
      <c r="O76" s="9">
        <v>5.61</v>
      </c>
      <c r="P76" s="9">
        <f t="shared" ref="P76:P87" si="65">STDEV(M76:O76)</f>
        <v>1.527525231651914E-2</v>
      </c>
      <c r="Q76" s="9">
        <f t="shared" ref="Q76:Q87" si="66">P76/SQRT(3)</f>
        <v>8.8191710368817813E-3</v>
      </c>
      <c r="R76" s="11">
        <f t="shared" ref="R76:R87" si="67">AVERAGE(M76:O76)</f>
        <v>5.626666666666666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</row>
    <row r="77" spans="1:167" x14ac:dyDescent="0.2">
      <c r="A77" s="32">
        <v>0.375</v>
      </c>
      <c r="B77" s="33">
        <v>1.117</v>
      </c>
      <c r="C77" s="9">
        <v>0.16600000000000001</v>
      </c>
      <c r="D77" s="9">
        <f t="shared" si="60"/>
        <v>-1.7957674906255938</v>
      </c>
      <c r="E77" s="9">
        <v>0.14499999999999999</v>
      </c>
      <c r="F77" s="9">
        <f t="shared" si="61"/>
        <v>-1.9310215365615626</v>
      </c>
      <c r="G77" s="9">
        <v>0.14599999999999999</v>
      </c>
      <c r="H77" s="9">
        <f t="shared" si="62"/>
        <v>-1.9241486572738007</v>
      </c>
      <c r="I77" s="9">
        <f t="shared" ref="I77:I87" si="68">STDEV(D77,F77,H77)</f>
        <v>7.6182475414524706E-2</v>
      </c>
      <c r="J77" s="9">
        <f t="shared" ref="J77:J87" si="69">I77/SQRT(3)</f>
        <v>4.3983972688107886E-2</v>
      </c>
      <c r="K77" s="10">
        <f t="shared" si="63"/>
        <v>0.15233333333333332</v>
      </c>
      <c r="L77" s="10">
        <f t="shared" si="64"/>
        <v>-1.883645894820319</v>
      </c>
      <c r="M77" s="9">
        <v>5.62</v>
      </c>
      <c r="N77" s="9">
        <v>5.72</v>
      </c>
      <c r="O77" s="9">
        <v>5.67</v>
      </c>
      <c r="P77" s="9">
        <f t="shared" si="65"/>
        <v>4.9999999999999822E-2</v>
      </c>
      <c r="Q77" s="9">
        <f t="shared" si="66"/>
        <v>2.8867513459481187E-2</v>
      </c>
      <c r="R77" s="11">
        <f t="shared" si="67"/>
        <v>5.669999999999999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</row>
    <row r="78" spans="1:167" x14ac:dyDescent="0.2">
      <c r="A78" s="32">
        <v>0.4152777777777778</v>
      </c>
      <c r="B78" s="33">
        <v>2</v>
      </c>
      <c r="C78" s="9">
        <v>0.255</v>
      </c>
      <c r="D78" s="9">
        <f t="shared" si="60"/>
        <v>-1.3664917338237108</v>
      </c>
      <c r="E78" s="9">
        <v>0.223</v>
      </c>
      <c r="F78" s="9">
        <f t="shared" si="61"/>
        <v>-1.5005835075220182</v>
      </c>
      <c r="G78" s="9">
        <v>0.23699999999999999</v>
      </c>
      <c r="H78" s="9">
        <f t="shared" si="62"/>
        <v>-1.439695137847006</v>
      </c>
      <c r="I78" s="9">
        <f t="shared" si="68"/>
        <v>6.7140072107791687E-2</v>
      </c>
      <c r="J78" s="9">
        <f t="shared" si="69"/>
        <v>3.876333870484442E-2</v>
      </c>
      <c r="K78" s="10">
        <f t="shared" si="63"/>
        <v>0.23833333333333331</v>
      </c>
      <c r="L78" s="10">
        <f t="shared" si="64"/>
        <v>-1.4355901263975783</v>
      </c>
      <c r="M78" s="9">
        <v>5.45</v>
      </c>
      <c r="N78" s="9">
        <v>5.44</v>
      </c>
      <c r="O78" s="9">
        <v>5.45</v>
      </c>
      <c r="P78" s="9">
        <f t="shared" si="65"/>
        <v>5.7735026918961348E-3</v>
      </c>
      <c r="Q78" s="9">
        <f t="shared" si="66"/>
        <v>3.3333333333332624E-3</v>
      </c>
      <c r="R78" s="11">
        <f t="shared" si="67"/>
        <v>5.4466666666666663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</row>
    <row r="79" spans="1:167" x14ac:dyDescent="0.2">
      <c r="A79" s="32">
        <v>0.45833333333333331</v>
      </c>
      <c r="B79" s="33">
        <v>3.05</v>
      </c>
      <c r="C79" s="9">
        <v>0.44900000000000001</v>
      </c>
      <c r="D79" s="9">
        <f t="shared" si="60"/>
        <v>-0.80073239123988271</v>
      </c>
      <c r="E79" s="9">
        <v>0.43099999999999999</v>
      </c>
      <c r="F79" s="9">
        <f t="shared" si="61"/>
        <v>-0.8416471888783893</v>
      </c>
      <c r="G79" s="9">
        <v>0.436</v>
      </c>
      <c r="H79" s="9">
        <f t="shared" si="62"/>
        <v>-0.83011303563310279</v>
      </c>
      <c r="I79" s="9">
        <f t="shared" si="68"/>
        <v>2.1096127693041013E-2</v>
      </c>
      <c r="J79" s="9">
        <f t="shared" si="69"/>
        <v>1.2179855002435949E-2</v>
      </c>
      <c r="K79" s="10">
        <f t="shared" si="63"/>
        <v>0.4386666666666667</v>
      </c>
      <c r="L79" s="10">
        <f t="shared" si="64"/>
        <v>-0.82416420525045841</v>
      </c>
      <c r="M79" s="9">
        <v>5.22</v>
      </c>
      <c r="N79" s="9">
        <v>5.25</v>
      </c>
      <c r="O79" s="9">
        <v>5.22</v>
      </c>
      <c r="P79" s="9">
        <f t="shared" si="65"/>
        <v>1.7320508075688915E-2</v>
      </c>
      <c r="Q79" s="9">
        <f t="shared" si="66"/>
        <v>1.0000000000000083E-2</v>
      </c>
      <c r="R79" s="11">
        <f t="shared" si="67"/>
        <v>5.2299999999999995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</row>
    <row r="80" spans="1:167" x14ac:dyDescent="0.2">
      <c r="A80" s="32">
        <v>0.5</v>
      </c>
      <c r="B80" s="33">
        <v>3.96</v>
      </c>
      <c r="C80" s="9">
        <v>0.91</v>
      </c>
      <c r="D80" s="9">
        <f t="shared" si="60"/>
        <v>-9.431067947124129E-2</v>
      </c>
      <c r="E80" s="9">
        <v>0.95</v>
      </c>
      <c r="F80" s="9">
        <f t="shared" si="61"/>
        <v>-5.1293294387550578E-2</v>
      </c>
      <c r="G80" s="9">
        <v>0.9</v>
      </c>
      <c r="H80" s="9">
        <f t="shared" si="62"/>
        <v>-0.10536051565782628</v>
      </c>
      <c r="I80" s="9">
        <f t="shared" si="68"/>
        <v>2.8565301547734033E-2</v>
      </c>
      <c r="J80" s="9">
        <f t="shared" si="69"/>
        <v>1.6492184538067077E-2</v>
      </c>
      <c r="K80" s="10">
        <f t="shared" si="63"/>
        <v>0.91999999999999993</v>
      </c>
      <c r="L80" s="10">
        <f t="shared" si="64"/>
        <v>-8.3654829838872721E-2</v>
      </c>
      <c r="M80" s="9">
        <v>4.82</v>
      </c>
      <c r="N80" s="9">
        <v>4.83</v>
      </c>
      <c r="O80" s="9">
        <v>4.82</v>
      </c>
      <c r="P80" s="9">
        <f t="shared" si="65"/>
        <v>5.7735026918961348E-3</v>
      </c>
      <c r="Q80" s="9">
        <f t="shared" si="66"/>
        <v>3.3333333333332624E-3</v>
      </c>
      <c r="R80" s="11">
        <f t="shared" si="67"/>
        <v>4.8233333333333333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</row>
    <row r="81" spans="1:167" x14ac:dyDescent="0.2">
      <c r="A81" s="32">
        <v>0.54166666666666663</v>
      </c>
      <c r="B81" s="33">
        <v>5.08</v>
      </c>
      <c r="C81" s="9">
        <v>1.32</v>
      </c>
      <c r="D81" s="9">
        <f t="shared" si="60"/>
        <v>0.27763173659827955</v>
      </c>
      <c r="E81" s="9">
        <v>1.28</v>
      </c>
      <c r="F81" s="9">
        <f t="shared" si="61"/>
        <v>0.24686007793152581</v>
      </c>
      <c r="G81" s="9">
        <v>1.34</v>
      </c>
      <c r="H81" s="9">
        <f t="shared" si="62"/>
        <v>0.29266961396282004</v>
      </c>
      <c r="I81" s="9">
        <f t="shared" si="68"/>
        <v>2.3350754178172364E-2</v>
      </c>
      <c r="J81" s="9">
        <f t="shared" si="69"/>
        <v>1.3481564210548594E-2</v>
      </c>
      <c r="K81" s="10">
        <f t="shared" si="63"/>
        <v>1.3133333333333335</v>
      </c>
      <c r="L81" s="10">
        <f t="shared" si="64"/>
        <v>0.27238714283087512</v>
      </c>
      <c r="M81" s="9">
        <v>4.59</v>
      </c>
      <c r="N81" s="9">
        <v>4.5999999999999996</v>
      </c>
      <c r="O81" s="9">
        <v>4.59</v>
      </c>
      <c r="P81" s="9">
        <f t="shared" si="65"/>
        <v>5.7735026918961348E-3</v>
      </c>
      <c r="Q81" s="9">
        <f t="shared" si="66"/>
        <v>3.3333333333332624E-3</v>
      </c>
      <c r="R81" s="11">
        <f t="shared" si="67"/>
        <v>4.5933333333333328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</row>
    <row r="82" spans="1:167" x14ac:dyDescent="0.2">
      <c r="A82" s="32">
        <v>8.3333333333333329E-2</v>
      </c>
      <c r="B82" s="33">
        <v>6.05</v>
      </c>
      <c r="C82" s="9">
        <v>2.09</v>
      </c>
      <c r="D82" s="9">
        <f t="shared" si="60"/>
        <v>0.73716406597671957</v>
      </c>
      <c r="E82" s="9">
        <v>2.1</v>
      </c>
      <c r="F82" s="9">
        <f t="shared" si="61"/>
        <v>0.74193734472937733</v>
      </c>
      <c r="G82" s="9">
        <v>2.12</v>
      </c>
      <c r="H82" s="9">
        <f t="shared" si="62"/>
        <v>0.75141608868392118</v>
      </c>
      <c r="I82" s="9">
        <f t="shared" si="68"/>
        <v>7.2543197275022021E-3</v>
      </c>
      <c r="J82" s="9">
        <f t="shared" si="69"/>
        <v>4.1882834474610093E-3</v>
      </c>
      <c r="K82" s="10">
        <f t="shared" si="63"/>
        <v>2.1033333333333331</v>
      </c>
      <c r="L82" s="10">
        <f t="shared" si="64"/>
        <v>0.74350583313000607</v>
      </c>
      <c r="M82" s="9">
        <v>4.34</v>
      </c>
      <c r="N82" s="9">
        <v>4.34</v>
      </c>
      <c r="O82" s="9">
        <v>4.34</v>
      </c>
      <c r="P82" s="9">
        <f t="shared" si="65"/>
        <v>0</v>
      </c>
      <c r="Q82" s="9">
        <f t="shared" si="66"/>
        <v>0</v>
      </c>
      <c r="R82" s="11">
        <f t="shared" si="67"/>
        <v>4.34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</row>
    <row r="83" spans="1:167" x14ac:dyDescent="0.2">
      <c r="A83" s="32">
        <v>0.12638888888888888</v>
      </c>
      <c r="B83" s="33">
        <v>7.06</v>
      </c>
      <c r="C83" s="9">
        <v>2.76</v>
      </c>
      <c r="D83" s="9">
        <f t="shared" si="60"/>
        <v>1.0152306797290584</v>
      </c>
      <c r="E83" s="9">
        <v>2.73</v>
      </c>
      <c r="F83" s="9">
        <f t="shared" si="61"/>
        <v>1.0043016091968684</v>
      </c>
      <c r="G83" s="9">
        <v>2.73</v>
      </c>
      <c r="H83" s="9">
        <f t="shared" si="62"/>
        <v>1.0043016091968684</v>
      </c>
      <c r="I83" s="9">
        <f t="shared" si="68"/>
        <v>6.3099018137523343E-3</v>
      </c>
      <c r="J83" s="9">
        <f t="shared" si="69"/>
        <v>3.6430235107300182E-3</v>
      </c>
      <c r="K83" s="10">
        <f t="shared" si="63"/>
        <v>2.74</v>
      </c>
      <c r="L83" s="10">
        <f t="shared" si="64"/>
        <v>1.0079446327075983</v>
      </c>
      <c r="M83" s="9">
        <v>4.1399999999999997</v>
      </c>
      <c r="N83" s="9">
        <v>4.1500000000000004</v>
      </c>
      <c r="O83" s="9">
        <v>4.1500000000000004</v>
      </c>
      <c r="P83" s="9">
        <f t="shared" si="65"/>
        <v>5.7735026918966474E-3</v>
      </c>
      <c r="Q83" s="9">
        <f t="shared" si="66"/>
        <v>3.3333333333335586E-3</v>
      </c>
      <c r="R83" s="11">
        <f t="shared" si="67"/>
        <v>4.1466666666666665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</row>
    <row r="84" spans="1:167" x14ac:dyDescent="0.2">
      <c r="A84" s="32">
        <v>0.16666666666666666</v>
      </c>
      <c r="B84" s="33">
        <v>8.1999999999999993</v>
      </c>
      <c r="C84" s="9">
        <v>3.15</v>
      </c>
      <c r="D84" s="9">
        <f t="shared" si="60"/>
        <v>1.1474024528375417</v>
      </c>
      <c r="E84" s="9">
        <v>3.23</v>
      </c>
      <c r="F84" s="9">
        <f t="shared" si="61"/>
        <v>1.1724821372345651</v>
      </c>
      <c r="G84" s="9">
        <v>3.11</v>
      </c>
      <c r="H84" s="9">
        <f t="shared" si="62"/>
        <v>1.1346227261911428</v>
      </c>
      <c r="I84" s="9">
        <f t="shared" si="68"/>
        <v>1.9259832930937641E-2</v>
      </c>
      <c r="J84" s="9">
        <f t="shared" si="69"/>
        <v>1.1119669727224066E-2</v>
      </c>
      <c r="K84" s="10">
        <f t="shared" si="63"/>
        <v>3.1633333333333336</v>
      </c>
      <c r="L84" s="10">
        <f t="shared" si="64"/>
        <v>1.1515024387544166</v>
      </c>
      <c r="M84" s="9">
        <v>4.04</v>
      </c>
      <c r="N84" s="9">
        <v>4.0599999999999996</v>
      </c>
      <c r="O84" s="9">
        <v>4.05</v>
      </c>
      <c r="P84" s="9">
        <f t="shared" si="65"/>
        <v>9.9999999999997868E-3</v>
      </c>
      <c r="Q84" s="9">
        <f t="shared" si="66"/>
        <v>5.7735026918961348E-3</v>
      </c>
      <c r="R84" s="11">
        <f t="shared" si="67"/>
        <v>4.05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</row>
    <row r="85" spans="1:167" x14ac:dyDescent="0.2">
      <c r="A85" s="32">
        <v>0.20833333333333334</v>
      </c>
      <c r="B85" s="33">
        <v>9.2330000000000005</v>
      </c>
      <c r="C85" s="9">
        <v>3.76</v>
      </c>
      <c r="D85" s="9">
        <f t="shared" si="60"/>
        <v>1.324418957401803</v>
      </c>
      <c r="E85" s="9">
        <v>3.75</v>
      </c>
      <c r="F85" s="9">
        <f t="shared" si="61"/>
        <v>1.3217558399823195</v>
      </c>
      <c r="G85" s="9">
        <v>3.8</v>
      </c>
      <c r="H85" s="9">
        <f t="shared" si="62"/>
        <v>1.33500106673234</v>
      </c>
      <c r="I85" s="9">
        <f t="shared" si="68"/>
        <v>7.0060600427160197E-3</v>
      </c>
      <c r="J85" s="9">
        <f t="shared" si="69"/>
        <v>4.044950651620775E-3</v>
      </c>
      <c r="K85" s="10">
        <f t="shared" si="63"/>
        <v>3.7699999999999996</v>
      </c>
      <c r="L85" s="10">
        <f t="shared" si="64"/>
        <v>1.327058621372154</v>
      </c>
      <c r="M85" s="9">
        <v>3.98</v>
      </c>
      <c r="N85" s="9">
        <v>3.98</v>
      </c>
      <c r="O85" s="9">
        <v>3.96</v>
      </c>
      <c r="P85" s="9">
        <f t="shared" si="65"/>
        <v>1.1547005383792526E-2</v>
      </c>
      <c r="Q85" s="9">
        <f t="shared" si="66"/>
        <v>6.6666666666666732E-3</v>
      </c>
      <c r="R85" s="11">
        <f t="shared" si="67"/>
        <v>3.9733333333333332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</row>
    <row r="86" spans="1:167" x14ac:dyDescent="0.2">
      <c r="A86" s="32">
        <v>0.25</v>
      </c>
      <c r="B86" s="33">
        <v>10</v>
      </c>
      <c r="C86" s="9">
        <v>4.2300000000000004</v>
      </c>
      <c r="D86" s="9">
        <f t="shared" si="60"/>
        <v>1.4422019930581866</v>
      </c>
      <c r="E86" s="9">
        <v>4.26</v>
      </c>
      <c r="F86" s="9">
        <f t="shared" si="61"/>
        <v>1.4492691602812791</v>
      </c>
      <c r="G86" s="9">
        <v>4.2699999999999996</v>
      </c>
      <c r="H86" s="9">
        <f t="shared" si="62"/>
        <v>1.451613827240533</v>
      </c>
      <c r="I86" s="9">
        <f>STDEV(D86,F86,H86)</f>
        <v>4.8994036777440667E-3</v>
      </c>
      <c r="J86" s="9">
        <f t="shared" si="69"/>
        <v>2.8286720322141796E-3</v>
      </c>
      <c r="K86" s="10">
        <f t="shared" si="63"/>
        <v>4.253333333333333</v>
      </c>
      <c r="L86" s="10">
        <f t="shared" si="64"/>
        <v>1.4476949935266663</v>
      </c>
      <c r="M86" s="9">
        <v>3.84</v>
      </c>
      <c r="N86" s="9">
        <v>3.85</v>
      </c>
      <c r="O86" s="9">
        <v>3.84</v>
      </c>
      <c r="P86" s="9">
        <f t="shared" si="65"/>
        <v>5.7735026918963907E-3</v>
      </c>
      <c r="Q86" s="9">
        <f t="shared" si="66"/>
        <v>3.3333333333334103E-3</v>
      </c>
      <c r="R86" s="11">
        <f t="shared" si="67"/>
        <v>3.8433333333333333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</row>
    <row r="87" spans="1:167" x14ac:dyDescent="0.2">
      <c r="A87" s="34">
        <v>0.33611111111111108</v>
      </c>
      <c r="B87" s="35">
        <v>24</v>
      </c>
      <c r="C87" s="14">
        <v>5.12</v>
      </c>
      <c r="D87" s="14">
        <f t="shared" si="60"/>
        <v>1.6331544390514163</v>
      </c>
      <c r="E87" s="14">
        <v>5.21</v>
      </c>
      <c r="F87" s="14">
        <f t="shared" si="61"/>
        <v>1.6505798557652755</v>
      </c>
      <c r="G87" s="14">
        <v>5.12</v>
      </c>
      <c r="H87" s="14">
        <f t="shared" si="62"/>
        <v>1.6331544390514163</v>
      </c>
      <c r="I87" s="14">
        <f t="shared" si="68"/>
        <v>1.0060569030488024E-2</v>
      </c>
      <c r="J87" s="14">
        <f t="shared" si="69"/>
        <v>5.8084722379530733E-3</v>
      </c>
      <c r="K87" s="15">
        <f t="shared" si="63"/>
        <v>5.1499999999999995</v>
      </c>
      <c r="L87" s="15">
        <f t="shared" si="64"/>
        <v>1.6389629112893693</v>
      </c>
      <c r="M87" s="14">
        <v>3.55</v>
      </c>
      <c r="N87" s="14">
        <v>3.56</v>
      </c>
      <c r="O87" s="14">
        <v>3.56</v>
      </c>
      <c r="P87" s="14">
        <f t="shared" si="65"/>
        <v>5.7735026918963907E-3</v>
      </c>
      <c r="Q87" s="14">
        <f t="shared" si="66"/>
        <v>3.3333333333334103E-3</v>
      </c>
      <c r="R87" s="16">
        <f t="shared" si="67"/>
        <v>3.5566666666666666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</row>
    <row r="88" spans="1:167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</row>
    <row r="89" spans="1:167" x14ac:dyDescent="0.2">
      <c r="A89" s="109" t="s">
        <v>27</v>
      </c>
      <c r="B89" s="106"/>
      <c r="C89" s="102" t="s">
        <v>31</v>
      </c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</row>
    <row r="90" spans="1:167" x14ac:dyDescent="0.2">
      <c r="A90" s="110"/>
      <c r="B90" s="108"/>
      <c r="C90" s="125" t="s">
        <v>32</v>
      </c>
      <c r="D90" s="125"/>
      <c r="E90" s="125"/>
      <c r="F90" s="125"/>
      <c r="G90" s="125"/>
      <c r="H90" s="125"/>
      <c r="I90" s="125"/>
      <c r="J90" s="125"/>
      <c r="K90" s="125"/>
      <c r="L90" s="125"/>
      <c r="M90" s="125" t="s">
        <v>33</v>
      </c>
      <c r="N90" s="125"/>
      <c r="O90" s="125"/>
      <c r="P90" s="125"/>
      <c r="Q90" s="125"/>
      <c r="R90" s="125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</row>
    <row r="91" spans="1:167" x14ac:dyDescent="0.2">
      <c r="A91" s="110"/>
      <c r="B91" s="108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</row>
    <row r="92" spans="1:167" x14ac:dyDescent="0.2">
      <c r="A92" s="112"/>
      <c r="B92" s="114"/>
      <c r="C92" s="30" t="s">
        <v>34</v>
      </c>
      <c r="D92" s="30" t="s">
        <v>35</v>
      </c>
      <c r="E92" s="30" t="s">
        <v>36</v>
      </c>
      <c r="F92" s="30" t="s">
        <v>35</v>
      </c>
      <c r="G92" s="30" t="s">
        <v>37</v>
      </c>
      <c r="H92" s="30" t="s">
        <v>35</v>
      </c>
      <c r="I92" s="30" t="s">
        <v>38</v>
      </c>
      <c r="J92" s="30" t="s">
        <v>39</v>
      </c>
      <c r="K92" s="31" t="s">
        <v>40</v>
      </c>
      <c r="L92" s="31" t="s">
        <v>41</v>
      </c>
      <c r="M92" s="30" t="s">
        <v>34</v>
      </c>
      <c r="N92" s="30" t="s">
        <v>36</v>
      </c>
      <c r="O92" s="30" t="s">
        <v>37</v>
      </c>
      <c r="P92" s="30" t="s">
        <v>38</v>
      </c>
      <c r="Q92" s="30" t="s">
        <v>39</v>
      </c>
      <c r="R92" s="31" t="s">
        <v>42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</row>
    <row r="93" spans="1:167" x14ac:dyDescent="0.2">
      <c r="A93" s="32">
        <v>0.33333333333333331</v>
      </c>
      <c r="B93" s="33">
        <v>0</v>
      </c>
      <c r="C93" s="9">
        <v>0.23</v>
      </c>
      <c r="D93" s="9">
        <f t="shared" ref="D93:D104" si="70">LN(C93)</f>
        <v>-1.4696759700589417</v>
      </c>
      <c r="E93" s="9">
        <v>0.14599999999999999</v>
      </c>
      <c r="F93" s="9">
        <f t="shared" ref="F93:F104" si="71">LN(E93)</f>
        <v>-1.9241486572738007</v>
      </c>
      <c r="G93" s="9">
        <v>0.13500000000000001</v>
      </c>
      <c r="H93" s="9">
        <f t="shared" ref="H93:H104" si="72">LN(G93)</f>
        <v>-2.0024805005437076</v>
      </c>
      <c r="I93" s="9">
        <f>STDEV(D93,F93,H93)</f>
        <v>0.28768094850587533</v>
      </c>
      <c r="J93" s="9">
        <f>I93/SQRT(3)</f>
        <v>0.166092673060594</v>
      </c>
      <c r="K93" s="10">
        <f t="shared" ref="K93:K104" si="73">AVERAGE(C93,E93,G93)</f>
        <v>0.17033333333333334</v>
      </c>
      <c r="L93" s="10">
        <f t="shared" ref="L93:L104" si="74">AVERAGE(D93,F93,H93)</f>
        <v>-1.7987683759588169</v>
      </c>
      <c r="M93" s="9">
        <v>5.76</v>
      </c>
      <c r="N93" s="9">
        <v>5.88</v>
      </c>
      <c r="O93" s="9">
        <v>5.9</v>
      </c>
      <c r="P93" s="9">
        <f t="shared" ref="P93:P104" si="75">STDEV(M93:O93)</f>
        <v>7.5718777944003876E-2</v>
      </c>
      <c r="Q93" s="9">
        <f t="shared" ref="Q93:Q104" si="76">P93/SQRT(3)</f>
        <v>4.371625682868014E-2</v>
      </c>
      <c r="R93" s="11">
        <f t="shared" ref="R93:R104" si="77">AVERAGE(M93:O93)</f>
        <v>5.8466666666666667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</row>
    <row r="94" spans="1:167" x14ac:dyDescent="0.2">
      <c r="A94" s="32">
        <v>0.375</v>
      </c>
      <c r="B94" s="33">
        <v>1.117</v>
      </c>
      <c r="C94" s="9">
        <v>0.159</v>
      </c>
      <c r="D94" s="9">
        <f t="shared" si="70"/>
        <v>-1.8388510767619055</v>
      </c>
      <c r="E94" s="9">
        <v>0.156</v>
      </c>
      <c r="F94" s="9">
        <f t="shared" si="71"/>
        <v>-1.8578992717325999</v>
      </c>
      <c r="G94" s="9">
        <v>0.15</v>
      </c>
      <c r="H94" s="9">
        <f t="shared" si="72"/>
        <v>-1.8971199848858813</v>
      </c>
      <c r="I94" s="9">
        <f t="shared" ref="I94:I104" si="78">STDEV(D94,F94,H94)</f>
        <v>2.9710726811074752E-2</v>
      </c>
      <c r="J94" s="9">
        <f t="shared" ref="J94:J104" si="79">I94/SQRT(3)</f>
        <v>1.715349612219344E-2</v>
      </c>
      <c r="K94" s="10">
        <f t="shared" si="73"/>
        <v>0.155</v>
      </c>
      <c r="L94" s="10">
        <f t="shared" si="74"/>
        <v>-1.8646234444601291</v>
      </c>
      <c r="M94" s="9">
        <v>5.71</v>
      </c>
      <c r="N94" s="9">
        <v>5.84</v>
      </c>
      <c r="O94" s="9">
        <v>5.85</v>
      </c>
      <c r="P94" s="9">
        <f t="shared" si="75"/>
        <v>7.8102496759066414E-2</v>
      </c>
      <c r="Q94" s="9">
        <f t="shared" si="76"/>
        <v>4.5092497528228873E-2</v>
      </c>
      <c r="R94" s="11">
        <f t="shared" si="77"/>
        <v>5.8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</row>
    <row r="95" spans="1:167" x14ac:dyDescent="0.2">
      <c r="A95" s="32">
        <v>0.4152777777777778</v>
      </c>
      <c r="B95" s="33">
        <v>2</v>
      </c>
      <c r="C95" s="9">
        <v>0.26100000000000001</v>
      </c>
      <c r="D95" s="9">
        <f t="shared" si="70"/>
        <v>-1.3432348716594436</v>
      </c>
      <c r="E95" s="9">
        <v>0.27500000000000002</v>
      </c>
      <c r="F95" s="9">
        <f t="shared" si="71"/>
        <v>-1.2909841813155656</v>
      </c>
      <c r="G95" s="9">
        <v>0.26900000000000002</v>
      </c>
      <c r="H95" s="9">
        <f t="shared" si="72"/>
        <v>-1.313043899380298</v>
      </c>
      <c r="I95" s="9">
        <f t="shared" si="78"/>
        <v>2.6230582055009253E-2</v>
      </c>
      <c r="J95" s="9">
        <f t="shared" si="79"/>
        <v>1.514423361046016E-2</v>
      </c>
      <c r="K95" s="10">
        <f t="shared" si="73"/>
        <v>0.26833333333333337</v>
      </c>
      <c r="L95" s="10">
        <f t="shared" si="74"/>
        <v>-1.315754317451769</v>
      </c>
      <c r="M95" s="9">
        <v>5.68</v>
      </c>
      <c r="N95" s="9">
        <v>5.68</v>
      </c>
      <c r="O95" s="9">
        <v>5.68</v>
      </c>
      <c r="P95" s="9">
        <f t="shared" si="75"/>
        <v>0</v>
      </c>
      <c r="Q95" s="9">
        <f t="shared" si="76"/>
        <v>0</v>
      </c>
      <c r="R95" s="11">
        <f t="shared" si="77"/>
        <v>5.68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</row>
    <row r="96" spans="1:167" x14ac:dyDescent="0.2">
      <c r="A96" s="32">
        <v>0.45833333333333331</v>
      </c>
      <c r="B96" s="33">
        <v>3.05</v>
      </c>
      <c r="C96" s="9">
        <v>0.52600000000000002</v>
      </c>
      <c r="D96" s="9">
        <f t="shared" si="70"/>
        <v>-0.64245406624442714</v>
      </c>
      <c r="E96" s="9">
        <v>0.52300000000000002</v>
      </c>
      <c r="F96" s="9">
        <f t="shared" si="71"/>
        <v>-0.64817381491721415</v>
      </c>
      <c r="G96" s="9">
        <v>0.53</v>
      </c>
      <c r="H96" s="9">
        <f t="shared" si="72"/>
        <v>-0.6348782724359695</v>
      </c>
      <c r="I96" s="9">
        <f t="shared" si="78"/>
        <v>6.6693281343112682E-3</v>
      </c>
      <c r="J96" s="9">
        <f t="shared" si="79"/>
        <v>3.8505383936585555E-3</v>
      </c>
      <c r="K96" s="10">
        <f t="shared" si="73"/>
        <v>0.52633333333333332</v>
      </c>
      <c r="L96" s="10">
        <f t="shared" si="74"/>
        <v>-0.64183538453253686</v>
      </c>
      <c r="M96" s="9">
        <v>5.42</v>
      </c>
      <c r="N96" s="9">
        <v>5.41</v>
      </c>
      <c r="O96" s="9">
        <v>5.4</v>
      </c>
      <c r="P96" s="9">
        <f t="shared" si="75"/>
        <v>9.9999999999997868E-3</v>
      </c>
      <c r="Q96" s="9">
        <f t="shared" si="76"/>
        <v>5.7735026918961348E-3</v>
      </c>
      <c r="R96" s="11">
        <f t="shared" si="77"/>
        <v>5.41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</row>
    <row r="97" spans="1:167" x14ac:dyDescent="0.2">
      <c r="A97" s="32">
        <v>0.5</v>
      </c>
      <c r="B97" s="33">
        <v>3.96</v>
      </c>
      <c r="C97" s="9">
        <v>1.1000000000000001</v>
      </c>
      <c r="D97" s="9">
        <f t="shared" si="70"/>
        <v>9.5310179804324935E-2</v>
      </c>
      <c r="E97" s="9">
        <v>1.1100000000000001</v>
      </c>
      <c r="F97" s="9">
        <f t="shared" si="71"/>
        <v>0.10436001532424286</v>
      </c>
      <c r="G97" s="9">
        <v>1.1200000000000001</v>
      </c>
      <c r="H97" s="9">
        <f t="shared" si="72"/>
        <v>0.11332868530700327</v>
      </c>
      <c r="I97" s="9">
        <f t="shared" si="78"/>
        <v>9.0092832192437775E-3</v>
      </c>
      <c r="J97" s="9">
        <f t="shared" si="79"/>
        <v>5.2015120918359739E-3</v>
      </c>
      <c r="K97" s="10">
        <f t="shared" si="73"/>
        <v>1.1100000000000001</v>
      </c>
      <c r="L97" s="10">
        <f t="shared" si="74"/>
        <v>0.10433296014519035</v>
      </c>
      <c r="M97" s="9">
        <v>4.91</v>
      </c>
      <c r="N97" s="9">
        <v>4.8899999999999997</v>
      </c>
      <c r="O97" s="9">
        <v>4.8899999999999997</v>
      </c>
      <c r="P97" s="9">
        <f t="shared" si="75"/>
        <v>1.1547005383792781E-2</v>
      </c>
      <c r="Q97" s="9">
        <f t="shared" si="76"/>
        <v>6.6666666666668206E-3</v>
      </c>
      <c r="R97" s="11">
        <f t="shared" si="77"/>
        <v>4.8966666666666674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</row>
    <row r="98" spans="1:167" x14ac:dyDescent="0.2">
      <c r="A98" s="32">
        <v>0.54166666666666663</v>
      </c>
      <c r="B98" s="33">
        <v>5.08</v>
      </c>
      <c r="C98" s="9">
        <v>1.63</v>
      </c>
      <c r="D98" s="9">
        <f t="shared" si="70"/>
        <v>0.48858001481867092</v>
      </c>
      <c r="E98" s="9">
        <v>1.64</v>
      </c>
      <c r="F98" s="9">
        <f t="shared" si="71"/>
        <v>0.494696241836107</v>
      </c>
      <c r="G98" s="9">
        <v>1.66</v>
      </c>
      <c r="H98" s="9">
        <f t="shared" si="72"/>
        <v>0.50681760236845186</v>
      </c>
      <c r="I98" s="9">
        <f t="shared" si="78"/>
        <v>9.2821083607104726E-3</v>
      </c>
      <c r="J98" s="9">
        <f t="shared" si="79"/>
        <v>5.3590277607034678E-3</v>
      </c>
      <c r="K98" s="10">
        <f t="shared" si="73"/>
        <v>1.6433333333333333</v>
      </c>
      <c r="L98" s="10">
        <f t="shared" si="74"/>
        <v>0.49669795300774328</v>
      </c>
      <c r="M98" s="9">
        <v>4.6500000000000004</v>
      </c>
      <c r="N98" s="9">
        <v>4.6500000000000004</v>
      </c>
      <c r="O98" s="9">
        <v>4.6100000000000003</v>
      </c>
      <c r="P98" s="9">
        <f t="shared" si="75"/>
        <v>2.3094010767585053E-2</v>
      </c>
      <c r="Q98" s="9">
        <f t="shared" si="76"/>
        <v>1.3333333333333346E-2</v>
      </c>
      <c r="R98" s="11">
        <f t="shared" si="77"/>
        <v>4.6366666666666667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</row>
    <row r="99" spans="1:167" x14ac:dyDescent="0.2">
      <c r="A99" s="32">
        <v>8.3333333333333329E-2</v>
      </c>
      <c r="B99" s="33">
        <v>6.05</v>
      </c>
      <c r="C99" s="9">
        <v>2.63</v>
      </c>
      <c r="D99" s="9">
        <f t="shared" si="70"/>
        <v>0.96698384618967315</v>
      </c>
      <c r="E99" s="9">
        <v>2.6</v>
      </c>
      <c r="F99" s="9">
        <f t="shared" si="71"/>
        <v>0.95551144502743635</v>
      </c>
      <c r="G99" s="9">
        <v>2.66</v>
      </c>
      <c r="H99" s="9">
        <f t="shared" si="72"/>
        <v>0.97832612279360776</v>
      </c>
      <c r="I99" s="9">
        <f t="shared" si="78"/>
        <v>1.1407400730532282E-2</v>
      </c>
      <c r="J99" s="9">
        <f t="shared" si="79"/>
        <v>6.5860658825267473E-3</v>
      </c>
      <c r="K99" s="10">
        <f t="shared" si="73"/>
        <v>2.6300000000000003</v>
      </c>
      <c r="L99" s="10">
        <f t="shared" si="74"/>
        <v>0.96694047133690575</v>
      </c>
      <c r="M99" s="9">
        <v>4.37</v>
      </c>
      <c r="N99" s="9">
        <v>4.34</v>
      </c>
      <c r="O99" s="9">
        <v>4.34</v>
      </c>
      <c r="P99" s="9">
        <f t="shared" si="75"/>
        <v>1.7320508075688915E-2</v>
      </c>
      <c r="Q99" s="9">
        <f t="shared" si="76"/>
        <v>1.0000000000000083E-2</v>
      </c>
      <c r="R99" s="11">
        <f t="shared" si="77"/>
        <v>4.3500000000000005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</row>
    <row r="100" spans="1:167" x14ac:dyDescent="0.2">
      <c r="A100" s="32">
        <v>0.12638888888888888</v>
      </c>
      <c r="B100" s="33">
        <v>7.06</v>
      </c>
      <c r="C100" s="9">
        <v>3.2</v>
      </c>
      <c r="D100" s="9">
        <f t="shared" si="70"/>
        <v>1.1631508098056809</v>
      </c>
      <c r="E100" s="9">
        <v>3.28</v>
      </c>
      <c r="F100" s="9">
        <f t="shared" si="71"/>
        <v>1.1878434223960523</v>
      </c>
      <c r="G100" s="9">
        <v>3.23</v>
      </c>
      <c r="H100" s="9">
        <f t="shared" si="72"/>
        <v>1.1724821372345651</v>
      </c>
      <c r="I100" s="9">
        <f t="shared" si="78"/>
        <v>1.2468412555572499E-2</v>
      </c>
      <c r="J100" s="9">
        <f t="shared" si="79"/>
        <v>7.1986413453270929E-3</v>
      </c>
      <c r="K100" s="10">
        <f t="shared" si="73"/>
        <v>3.2366666666666668</v>
      </c>
      <c r="L100" s="10">
        <f t="shared" si="74"/>
        <v>1.1744921231454328</v>
      </c>
      <c r="M100" s="9">
        <v>4.16</v>
      </c>
      <c r="N100" s="9">
        <v>4.1399999999999997</v>
      </c>
      <c r="O100" s="9">
        <v>4.1500000000000004</v>
      </c>
      <c r="P100" s="9">
        <f t="shared" si="75"/>
        <v>1.0000000000000231E-2</v>
      </c>
      <c r="Q100" s="9">
        <f t="shared" si="76"/>
        <v>5.7735026918963915E-3</v>
      </c>
      <c r="R100" s="11">
        <f t="shared" si="77"/>
        <v>4.1500000000000004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</row>
    <row r="101" spans="1:167" x14ac:dyDescent="0.2">
      <c r="A101" s="32">
        <v>0.16666666666666666</v>
      </c>
      <c r="B101" s="33">
        <v>8.1999999999999993</v>
      </c>
      <c r="C101" s="9">
        <v>3.5</v>
      </c>
      <c r="D101" s="9">
        <f t="shared" si="70"/>
        <v>1.2527629684953681</v>
      </c>
      <c r="E101" s="9">
        <v>3.56</v>
      </c>
      <c r="F101" s="9">
        <f t="shared" si="71"/>
        <v>1.2697605448639391</v>
      </c>
      <c r="G101" s="9">
        <v>3.57</v>
      </c>
      <c r="H101" s="9">
        <f t="shared" si="72"/>
        <v>1.2725655957915476</v>
      </c>
      <c r="I101" s="9">
        <f t="shared" si="78"/>
        <v>1.0715486930476503E-2</v>
      </c>
      <c r="J101" s="9">
        <f t="shared" si="79"/>
        <v>6.1865892638085264E-3</v>
      </c>
      <c r="K101" s="10">
        <f t="shared" si="73"/>
        <v>3.5433333333333334</v>
      </c>
      <c r="L101" s="10">
        <f t="shared" si="74"/>
        <v>1.2650297030502848</v>
      </c>
      <c r="M101" s="9">
        <v>4.0599999999999996</v>
      </c>
      <c r="N101" s="9">
        <v>4.04</v>
      </c>
      <c r="O101" s="9">
        <v>4.03</v>
      </c>
      <c r="P101" s="9">
        <f t="shared" si="75"/>
        <v>1.5275252316519142E-2</v>
      </c>
      <c r="Q101" s="9">
        <f t="shared" si="76"/>
        <v>8.8191710368817813E-3</v>
      </c>
      <c r="R101" s="11">
        <f t="shared" si="77"/>
        <v>4.043333333333333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</row>
    <row r="102" spans="1:167" x14ac:dyDescent="0.2">
      <c r="A102" s="32">
        <v>0.20833333333333334</v>
      </c>
      <c r="B102" s="33">
        <v>9.2330000000000005</v>
      </c>
      <c r="C102" s="9">
        <v>3.76</v>
      </c>
      <c r="D102" s="9">
        <f t="shared" si="70"/>
        <v>1.324418957401803</v>
      </c>
      <c r="E102" s="9">
        <v>3.75</v>
      </c>
      <c r="F102" s="9">
        <f t="shared" si="71"/>
        <v>1.3217558399823195</v>
      </c>
      <c r="G102" s="9">
        <v>3.8</v>
      </c>
      <c r="H102" s="9">
        <f t="shared" si="72"/>
        <v>1.33500106673234</v>
      </c>
      <c r="I102" s="9">
        <f t="shared" si="78"/>
        <v>7.0060600427160197E-3</v>
      </c>
      <c r="J102" s="9">
        <f t="shared" si="79"/>
        <v>4.044950651620775E-3</v>
      </c>
      <c r="K102" s="10">
        <f t="shared" si="73"/>
        <v>3.7699999999999996</v>
      </c>
      <c r="L102" s="10">
        <f t="shared" si="74"/>
        <v>1.327058621372154</v>
      </c>
      <c r="M102" s="9">
        <v>3.98</v>
      </c>
      <c r="N102" s="9">
        <v>3.98</v>
      </c>
      <c r="O102" s="9">
        <v>3.96</v>
      </c>
      <c r="P102" s="9">
        <f t="shared" si="75"/>
        <v>1.1547005383792526E-2</v>
      </c>
      <c r="Q102" s="9">
        <f t="shared" si="76"/>
        <v>6.6666666666666732E-3</v>
      </c>
      <c r="R102" s="11">
        <f t="shared" si="77"/>
        <v>3.9733333333333332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</row>
    <row r="103" spans="1:167" x14ac:dyDescent="0.2">
      <c r="A103" s="32">
        <v>0.25</v>
      </c>
      <c r="B103" s="33">
        <v>10</v>
      </c>
      <c r="C103" s="9">
        <v>4</v>
      </c>
      <c r="D103" s="9">
        <f t="shared" si="70"/>
        <v>1.3862943611198906</v>
      </c>
      <c r="E103" s="9">
        <v>3.99</v>
      </c>
      <c r="F103" s="9">
        <f t="shared" si="71"/>
        <v>1.3837912309017721</v>
      </c>
      <c r="G103" s="9">
        <v>3.98</v>
      </c>
      <c r="H103" s="9">
        <f t="shared" si="72"/>
        <v>1.3812818192963463</v>
      </c>
      <c r="I103" s="9">
        <f>STDEV(D103,F103,H103)</f>
        <v>2.5062715677237912E-3</v>
      </c>
      <c r="J103" s="9">
        <f t="shared" si="79"/>
        <v>1.4469965642876362E-3</v>
      </c>
      <c r="K103" s="10">
        <f t="shared" si="73"/>
        <v>3.99</v>
      </c>
      <c r="L103" s="10">
        <f t="shared" si="74"/>
        <v>1.3837891371060032</v>
      </c>
      <c r="M103" s="9">
        <v>3.89</v>
      </c>
      <c r="N103" s="9">
        <v>3.88</v>
      </c>
      <c r="O103" s="9">
        <v>3.88</v>
      </c>
      <c r="P103" s="9">
        <f t="shared" si="75"/>
        <v>5.7735026918963907E-3</v>
      </c>
      <c r="Q103" s="9">
        <f t="shared" si="76"/>
        <v>3.3333333333334103E-3</v>
      </c>
      <c r="R103" s="11">
        <f t="shared" si="77"/>
        <v>3.8833333333333329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</row>
    <row r="104" spans="1:167" x14ac:dyDescent="0.2">
      <c r="A104" s="34">
        <v>0.33611111111111108</v>
      </c>
      <c r="B104" s="35">
        <v>24</v>
      </c>
      <c r="C104" s="14">
        <v>5.26</v>
      </c>
      <c r="D104" s="14">
        <f t="shared" si="70"/>
        <v>1.6601310267496185</v>
      </c>
      <c r="E104" s="14">
        <v>5.16</v>
      </c>
      <c r="F104" s="14">
        <f t="shared" si="71"/>
        <v>1.6409365794934714</v>
      </c>
      <c r="G104" s="14">
        <v>5.2</v>
      </c>
      <c r="H104" s="14">
        <f t="shared" si="72"/>
        <v>1.6486586255873816</v>
      </c>
      <c r="I104" s="14">
        <f t="shared" si="78"/>
        <v>9.6580949620235206E-3</v>
      </c>
      <c r="J104" s="14">
        <f t="shared" si="79"/>
        <v>5.5761037261832487E-3</v>
      </c>
      <c r="K104" s="15">
        <f t="shared" si="73"/>
        <v>5.206666666666667</v>
      </c>
      <c r="L104" s="15">
        <f t="shared" si="74"/>
        <v>1.6499087439434905</v>
      </c>
      <c r="M104" s="14">
        <v>3.68</v>
      </c>
      <c r="N104" s="14">
        <v>3.65</v>
      </c>
      <c r="O104" s="14">
        <v>3.65</v>
      </c>
      <c r="P104" s="14">
        <f t="shared" si="75"/>
        <v>1.7320508075688915E-2</v>
      </c>
      <c r="Q104" s="14">
        <f t="shared" si="76"/>
        <v>1.0000000000000083E-2</v>
      </c>
      <c r="R104" s="16">
        <f t="shared" si="77"/>
        <v>3.66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</row>
    <row r="105" spans="1:167" x14ac:dyDescent="0.2">
      <c r="A105" s="37"/>
      <c r="B105" s="3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</row>
    <row r="106" spans="1:167" x14ac:dyDescent="0.2">
      <c r="A106" s="123"/>
      <c r="B106" s="124"/>
      <c r="C106" s="43" t="s">
        <v>45</v>
      </c>
      <c r="D106" s="43" t="s">
        <v>46</v>
      </c>
      <c r="E106" s="43" t="s">
        <v>38</v>
      </c>
      <c r="F106" s="43" t="s">
        <v>39</v>
      </c>
      <c r="G106" s="43" t="s">
        <v>47</v>
      </c>
      <c r="H106" s="43" t="s">
        <v>46</v>
      </c>
      <c r="I106" s="43" t="s">
        <v>38</v>
      </c>
      <c r="J106" s="43" t="s">
        <v>39</v>
      </c>
      <c r="K106" s="43" t="s">
        <v>48</v>
      </c>
      <c r="L106" s="43" t="s">
        <v>46</v>
      </c>
      <c r="M106" s="43" t="s">
        <v>38</v>
      </c>
      <c r="N106" s="44" t="s">
        <v>39</v>
      </c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</row>
    <row r="107" spans="1:167" x14ac:dyDescent="0.2">
      <c r="A107" s="94" t="s">
        <v>49</v>
      </c>
      <c r="B107" s="4" t="s">
        <v>48</v>
      </c>
      <c r="C107" s="17">
        <f>SLOPE($D60:$D64,B60:B64)</f>
        <v>0.56408317737942637</v>
      </c>
      <c r="D107" s="97">
        <f>AVERAGE(C107,C108,C109)</f>
        <v>0.57357963500342712</v>
      </c>
      <c r="E107" s="97">
        <f>STDEV(C107,C108,C109)</f>
        <v>1.3506640734273097E-2</v>
      </c>
      <c r="F107" s="97">
        <f>E107/SQRT(3)</f>
        <v>7.7980626637801382E-3</v>
      </c>
      <c r="G107" s="17">
        <v>1</v>
      </c>
      <c r="H107" s="97">
        <f>AVERAGE(G107,G108,G109)</f>
        <v>1</v>
      </c>
      <c r="I107" s="97">
        <f>STDEV(G107,G108,G109)</f>
        <v>0</v>
      </c>
      <c r="J107" s="97">
        <f>I107/SQRT(3)</f>
        <v>0</v>
      </c>
      <c r="K107" s="17">
        <v>5.29</v>
      </c>
      <c r="L107" s="97">
        <f>AVERAGE(K107,K108,K109)</f>
        <v>5.28</v>
      </c>
      <c r="M107" s="97">
        <f>STDEV(K107,K108,K109)</f>
        <v>9.5393920141694774E-2</v>
      </c>
      <c r="N107" s="100">
        <f>M107/SQRT(3)</f>
        <v>5.5075705472861142E-2</v>
      </c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</row>
    <row r="108" spans="1:167" x14ac:dyDescent="0.2">
      <c r="A108" s="94"/>
      <c r="B108" s="4" t="s">
        <v>50</v>
      </c>
      <c r="C108" s="17">
        <f>SLOPE($F60:$F64,B60:B64)</f>
        <v>0.58904198129524787</v>
      </c>
      <c r="D108" s="97"/>
      <c r="E108" s="97"/>
      <c r="F108" s="97"/>
      <c r="G108" s="17">
        <v>1</v>
      </c>
      <c r="H108" s="97"/>
      <c r="I108" s="97"/>
      <c r="J108" s="97"/>
      <c r="K108" s="17">
        <v>5.37</v>
      </c>
      <c r="L108" s="97"/>
      <c r="M108" s="97"/>
      <c r="N108" s="100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</row>
    <row r="109" spans="1:167" x14ac:dyDescent="0.2">
      <c r="A109" s="94"/>
      <c r="B109" s="4" t="s">
        <v>51</v>
      </c>
      <c r="C109" s="17">
        <f>SLOPE($H60:$H64,B60:B64)</f>
        <v>0.56761374633560691</v>
      </c>
      <c r="D109" s="97"/>
      <c r="E109" s="97"/>
      <c r="F109" s="97"/>
      <c r="G109" s="17">
        <v>1</v>
      </c>
      <c r="H109" s="97"/>
      <c r="I109" s="97"/>
      <c r="J109" s="97"/>
      <c r="K109" s="17">
        <v>5.18</v>
      </c>
      <c r="L109" s="97"/>
      <c r="M109" s="97"/>
      <c r="N109" s="100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</row>
    <row r="110" spans="1:167" x14ac:dyDescent="0.2">
      <c r="A110" s="94">
        <v>0.02</v>
      </c>
      <c r="B110" s="4" t="s">
        <v>48</v>
      </c>
      <c r="C110" s="17">
        <f>SLOPE($D60:$D64,B60:B64)</f>
        <v>0.56408317737942637</v>
      </c>
      <c r="D110" s="97">
        <f>AVERAGE(C110,C111,C112)</f>
        <v>0.57357963500342712</v>
      </c>
      <c r="E110" s="97">
        <f>STDEV(C110,C111,C112)</f>
        <v>1.3506640734273097E-2</v>
      </c>
      <c r="F110" s="97">
        <f>E110/SQRT(3)</f>
        <v>7.7980626637801382E-3</v>
      </c>
      <c r="G110" s="17">
        <v>1</v>
      </c>
      <c r="H110" s="97">
        <f>AVERAGE(G110,G111,G112)</f>
        <v>1</v>
      </c>
      <c r="I110" s="97">
        <f>STDEV(G110,G111,G112)</f>
        <v>0</v>
      </c>
      <c r="J110" s="97">
        <f>I110/SQRT(3)</f>
        <v>0</v>
      </c>
      <c r="K110" s="17">
        <v>5.27</v>
      </c>
      <c r="L110" s="97">
        <f>AVERAGE(K110,K111,K112)</f>
        <v>5.1966666666666663</v>
      </c>
      <c r="M110" s="97">
        <f>STDEV(K110,K111,K112)</f>
        <v>6.6583281184793869E-2</v>
      </c>
      <c r="N110" s="100">
        <f>M110/SQRT(3)</f>
        <v>3.8441875315569286E-2</v>
      </c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</row>
    <row r="111" spans="1:167" x14ac:dyDescent="0.2">
      <c r="A111" s="94"/>
      <c r="B111" s="4" t="s">
        <v>50</v>
      </c>
      <c r="C111" s="17">
        <f>SLOPE($F60:$F64,B60:B64)</f>
        <v>0.58904198129524787</v>
      </c>
      <c r="D111" s="97"/>
      <c r="E111" s="97"/>
      <c r="F111" s="97"/>
      <c r="G111" s="17">
        <v>1</v>
      </c>
      <c r="H111" s="97"/>
      <c r="I111" s="97"/>
      <c r="J111" s="97"/>
      <c r="K111" s="17">
        <v>5.18</v>
      </c>
      <c r="L111" s="97"/>
      <c r="M111" s="97"/>
      <c r="N111" s="100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</row>
    <row r="112" spans="1:167" x14ac:dyDescent="0.2">
      <c r="A112" s="94"/>
      <c r="B112" s="4" t="s">
        <v>51</v>
      </c>
      <c r="C112" s="17">
        <f>SLOPE($H60:$H64,B60:B64)</f>
        <v>0.56761374633560691</v>
      </c>
      <c r="D112" s="97"/>
      <c r="E112" s="97"/>
      <c r="F112" s="97"/>
      <c r="G112" s="17">
        <v>1</v>
      </c>
      <c r="H112" s="97"/>
      <c r="I112" s="97"/>
      <c r="J112" s="97"/>
      <c r="K112" s="17">
        <v>5.14</v>
      </c>
      <c r="L112" s="97"/>
      <c r="M112" s="97"/>
      <c r="N112" s="100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</row>
    <row r="113" spans="1:167" x14ac:dyDescent="0.2">
      <c r="A113" s="94">
        <v>0.04</v>
      </c>
      <c r="B113" s="4" t="s">
        <v>48</v>
      </c>
      <c r="C113" s="24">
        <f>SLOPE($D77:$D82,B77:B82)</f>
        <v>0.52477715611360287</v>
      </c>
      <c r="D113" s="97">
        <f>AVERAGE(C113,C114,C115)</f>
        <v>0.54460424574698019</v>
      </c>
      <c r="E113" s="97">
        <f>STDEV(C113,C114,C115)</f>
        <v>1.7219061073478214E-2</v>
      </c>
      <c r="F113" s="97">
        <f>E113/SQRT(3)</f>
        <v>9.9414295459652538E-3</v>
      </c>
      <c r="G113" s="17">
        <v>1</v>
      </c>
      <c r="H113" s="97">
        <f>AVERAGE(G113,G114,G115)</f>
        <v>1</v>
      </c>
      <c r="I113" s="97">
        <f>STDEV(G113,G114,G115)</f>
        <v>0</v>
      </c>
      <c r="J113" s="97">
        <f>I113/SQRT(3)</f>
        <v>0</v>
      </c>
      <c r="K113" s="17">
        <v>5.12</v>
      </c>
      <c r="L113" s="97">
        <f>AVERAGE(K113,K114,K115)</f>
        <v>5.1499999999999995</v>
      </c>
      <c r="M113" s="97">
        <f>STDEV(K113,K114,K115)</f>
        <v>5.1961524227066236E-2</v>
      </c>
      <c r="N113" s="100">
        <f>M113/SQRT(3)</f>
        <v>2.9999999999999954E-2</v>
      </c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</row>
    <row r="114" spans="1:167" x14ac:dyDescent="0.2">
      <c r="A114" s="94"/>
      <c r="B114" s="4" t="s">
        <v>50</v>
      </c>
      <c r="C114" s="24">
        <f>SLOPE($F77:$F82,B77:B82)</f>
        <v>0.55580656973586595</v>
      </c>
      <c r="D114" s="97"/>
      <c r="E114" s="97"/>
      <c r="F114" s="97"/>
      <c r="G114" s="17">
        <v>1</v>
      </c>
      <c r="H114" s="97"/>
      <c r="I114" s="97"/>
      <c r="J114" s="97"/>
      <c r="K114" s="17">
        <v>5.21</v>
      </c>
      <c r="L114" s="97"/>
      <c r="M114" s="97"/>
      <c r="N114" s="100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</row>
    <row r="115" spans="1:167" x14ac:dyDescent="0.2">
      <c r="A115" s="94"/>
      <c r="B115" s="4" t="s">
        <v>51</v>
      </c>
      <c r="C115" s="24">
        <f>SLOPE($H77:$H82,B77:B82)</f>
        <v>0.55322901139147174</v>
      </c>
      <c r="D115" s="97"/>
      <c r="E115" s="97"/>
      <c r="F115" s="97"/>
      <c r="G115" s="17">
        <v>1</v>
      </c>
      <c r="H115" s="97"/>
      <c r="I115" s="97"/>
      <c r="J115" s="97"/>
      <c r="K115" s="17">
        <v>5.12</v>
      </c>
      <c r="L115" s="97"/>
      <c r="M115" s="97"/>
      <c r="N115" s="100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</row>
    <row r="116" spans="1:167" x14ac:dyDescent="0.2">
      <c r="A116" s="95" t="s">
        <v>52</v>
      </c>
      <c r="B116" s="4" t="s">
        <v>48</v>
      </c>
      <c r="C116" s="17">
        <f>SLOPE($D94:$D99,B94:B99)</f>
        <v>0.58075822043401981</v>
      </c>
      <c r="D116" s="97">
        <f>AVERAGE(C116,C117,C118)</f>
        <v>0.5828326066723174</v>
      </c>
      <c r="E116" s="97">
        <f>STDEV(C116,C117,C118)</f>
        <v>6.1039095583516776E-3</v>
      </c>
      <c r="F116" s="97">
        <f>E116/SQRT(3)</f>
        <v>3.5240938266234709E-3</v>
      </c>
      <c r="G116" s="17">
        <v>1</v>
      </c>
      <c r="H116" s="97">
        <f>AVERAGE(G116,G117,G118)</f>
        <v>1</v>
      </c>
      <c r="I116" s="97">
        <f>STDEV(G116,G117,G118)</f>
        <v>0</v>
      </c>
      <c r="J116" s="97">
        <f>I116/SQRT(3)</f>
        <v>0</v>
      </c>
      <c r="K116" s="17">
        <v>5.26</v>
      </c>
      <c r="L116" s="97">
        <f>AVERAGE(K116,K117,K118)</f>
        <v>5.206666666666667</v>
      </c>
      <c r="M116" s="97">
        <f>STDEV(K116,K117,K118)</f>
        <v>5.033222956847147E-2</v>
      </c>
      <c r="N116" s="100">
        <f>M116/SQRT(3)</f>
        <v>2.9059326290271047E-2</v>
      </c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</row>
    <row r="117" spans="1:167" x14ac:dyDescent="0.2">
      <c r="A117" s="95"/>
      <c r="B117" s="4" t="s">
        <v>50</v>
      </c>
      <c r="C117" s="17">
        <f>SLOPE($F94:$F99,B94:B99)</f>
        <v>0.57803624142651355</v>
      </c>
      <c r="D117" s="97"/>
      <c r="E117" s="97"/>
      <c r="F117" s="97"/>
      <c r="G117" s="17">
        <v>1</v>
      </c>
      <c r="H117" s="97"/>
      <c r="I117" s="97"/>
      <c r="J117" s="97"/>
      <c r="K117" s="17">
        <v>5.16</v>
      </c>
      <c r="L117" s="97"/>
      <c r="M117" s="97"/>
      <c r="N117" s="100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</row>
    <row r="118" spans="1:167" x14ac:dyDescent="0.2">
      <c r="A118" s="96"/>
      <c r="B118" s="20" t="s">
        <v>51</v>
      </c>
      <c r="C118" s="46">
        <f>SLOPE($H94:$H99,B94:B99)</f>
        <v>0.58970335815641872</v>
      </c>
      <c r="D118" s="99"/>
      <c r="E118" s="99"/>
      <c r="F118" s="99"/>
      <c r="G118" s="46">
        <v>1</v>
      </c>
      <c r="H118" s="99"/>
      <c r="I118" s="99"/>
      <c r="J118" s="99"/>
      <c r="K118" s="46">
        <v>5.2</v>
      </c>
      <c r="L118" s="99"/>
      <c r="M118" s="99"/>
      <c r="N118" s="101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</row>
    <row r="119" spans="1:167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</row>
    <row r="120" spans="1:167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</row>
    <row r="121" spans="1:167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</row>
    <row r="122" spans="1:167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</row>
    <row r="123" spans="1:167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</row>
    <row r="124" spans="1:167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</row>
    <row r="125" spans="1:167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</row>
    <row r="126" spans="1:167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</row>
    <row r="127" spans="1:167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</row>
    <row r="128" spans="1:167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</row>
    <row r="129" spans="1:167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</row>
    <row r="130" spans="1:167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</row>
    <row r="131" spans="1:167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</row>
    <row r="132" spans="1:167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</row>
    <row r="133" spans="1:167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</row>
    <row r="134" spans="1:167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</row>
    <row r="135" spans="1:167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</row>
    <row r="136" spans="1:167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</row>
    <row r="137" spans="1:167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</row>
    <row r="138" spans="1:167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</row>
    <row r="139" spans="1:167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</row>
    <row r="140" spans="1:167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</row>
    <row r="141" spans="1:167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</row>
    <row r="142" spans="1:167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</row>
    <row r="143" spans="1:167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</row>
    <row r="144" spans="1:167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</row>
    <row r="145" spans="1:167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</row>
    <row r="146" spans="1:167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</row>
    <row r="147" spans="1:167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</row>
    <row r="148" spans="1:167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</row>
  </sheetData>
  <mergeCells count="71">
    <mergeCell ref="M116:M118"/>
    <mergeCell ref="N116:N118"/>
    <mergeCell ref="E107:E109"/>
    <mergeCell ref="F107:F109"/>
    <mergeCell ref="I107:I109"/>
    <mergeCell ref="J107:J109"/>
    <mergeCell ref="M107:M109"/>
    <mergeCell ref="N113:N115"/>
    <mergeCell ref="I110:I112"/>
    <mergeCell ref="J110:J112"/>
    <mergeCell ref="E116:E118"/>
    <mergeCell ref="F116:F118"/>
    <mergeCell ref="N107:N109"/>
    <mergeCell ref="N110:N112"/>
    <mergeCell ref="M113:M115"/>
    <mergeCell ref="S3:AC4"/>
    <mergeCell ref="A37:R37"/>
    <mergeCell ref="M110:M112"/>
    <mergeCell ref="M56:R57"/>
    <mergeCell ref="F113:F115"/>
    <mergeCell ref="I113:I115"/>
    <mergeCell ref="J113:J115"/>
    <mergeCell ref="A72:B75"/>
    <mergeCell ref="A2:B5"/>
    <mergeCell ref="C38:R38"/>
    <mergeCell ref="C39:L40"/>
    <mergeCell ref="M39:R40"/>
    <mergeCell ref="C55:R55"/>
    <mergeCell ref="AY3:BH4"/>
    <mergeCell ref="BI3:BN4"/>
    <mergeCell ref="C2:R2"/>
    <mergeCell ref="S2:AH2"/>
    <mergeCell ref="AI2:AX2"/>
    <mergeCell ref="AY2:BN2"/>
    <mergeCell ref="C3:L4"/>
    <mergeCell ref="M3:R4"/>
    <mergeCell ref="AS3:AX4"/>
    <mergeCell ref="AD3:AH4"/>
    <mergeCell ref="AI3:AR4"/>
    <mergeCell ref="C56:L57"/>
    <mergeCell ref="H116:H118"/>
    <mergeCell ref="L113:L115"/>
    <mergeCell ref="L116:L118"/>
    <mergeCell ref="D107:D109"/>
    <mergeCell ref="H107:H109"/>
    <mergeCell ref="L107:L109"/>
    <mergeCell ref="D110:D112"/>
    <mergeCell ref="H110:H112"/>
    <mergeCell ref="L110:L112"/>
    <mergeCell ref="E113:E115"/>
    <mergeCell ref="E110:E112"/>
    <mergeCell ref="F110:F112"/>
    <mergeCell ref="H113:H115"/>
    <mergeCell ref="I116:I118"/>
    <mergeCell ref="J116:J118"/>
    <mergeCell ref="A106:B106"/>
    <mergeCell ref="D113:D115"/>
    <mergeCell ref="D116:D118"/>
    <mergeCell ref="A55:B58"/>
    <mergeCell ref="A38:B41"/>
    <mergeCell ref="A107:A109"/>
    <mergeCell ref="A110:A112"/>
    <mergeCell ref="A113:A115"/>
    <mergeCell ref="A116:A118"/>
    <mergeCell ref="A89:B92"/>
    <mergeCell ref="C72:R72"/>
    <mergeCell ref="C73:L74"/>
    <mergeCell ref="M73:R74"/>
    <mergeCell ref="C89:R89"/>
    <mergeCell ref="C90:L91"/>
    <mergeCell ref="M90:R9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E999C-86B9-5745-9349-A3D5AF53DB54}">
  <dimension ref="A1:DM802"/>
  <sheetViews>
    <sheetView topLeftCell="A78" zoomScale="60" zoomScaleNormal="60" workbookViewId="0">
      <selection activeCell="P104" sqref="P104"/>
    </sheetView>
  </sheetViews>
  <sheetFormatPr baseColWidth="10" defaultColWidth="8.83203125" defaultRowHeight="18" x14ac:dyDescent="0.2"/>
  <cols>
    <col min="1" max="1" width="11.6640625" style="1" customWidth="1"/>
    <col min="2" max="2" width="6.83203125" style="1" customWidth="1"/>
    <col min="3" max="3" width="9.1640625" style="1" bestFit="1" customWidth="1"/>
    <col min="4" max="10" width="8.83203125" style="1"/>
    <col min="11" max="11" width="10.5" style="1" customWidth="1"/>
    <col min="12" max="12" width="12" style="1" customWidth="1"/>
    <col min="13" max="17" width="8.83203125" style="1"/>
    <col min="18" max="18" width="12.33203125" style="1" customWidth="1"/>
    <col min="19" max="20" width="8.83203125" style="1"/>
    <col min="21" max="21" width="10" style="1" customWidth="1"/>
    <col min="22" max="22" width="8.83203125" style="1"/>
    <col min="23" max="23" width="10.1640625" style="1" customWidth="1"/>
    <col min="24" max="16384" width="8.83203125" style="1"/>
  </cols>
  <sheetData>
    <row r="1" spans="1:117" x14ac:dyDescent="0.2">
      <c r="A1" s="47">
        <v>43789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</row>
    <row r="2" spans="1:117" x14ac:dyDescent="0.2">
      <c r="A2" s="109" t="s">
        <v>58</v>
      </c>
      <c r="B2" s="105"/>
      <c r="C2" s="127" t="s">
        <v>59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  <c r="S2" s="129" t="s">
        <v>60</v>
      </c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I2" s="126" t="s">
        <v>61</v>
      </c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8"/>
      <c r="AY2" s="102" t="s">
        <v>31</v>
      </c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4"/>
      <c r="BO2" s="4"/>
      <c r="BP2" s="4"/>
      <c r="BQ2" s="4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</row>
    <row r="3" spans="1:117" x14ac:dyDescent="0.2">
      <c r="A3" s="110"/>
      <c r="B3" s="107"/>
      <c r="C3" s="109" t="s">
        <v>32</v>
      </c>
      <c r="D3" s="105"/>
      <c r="E3" s="105"/>
      <c r="F3" s="105"/>
      <c r="G3" s="105"/>
      <c r="H3" s="105"/>
      <c r="I3" s="105"/>
      <c r="J3" s="105"/>
      <c r="K3" s="105"/>
      <c r="L3" s="106"/>
      <c r="M3" s="109" t="s">
        <v>33</v>
      </c>
      <c r="N3" s="105"/>
      <c r="O3" s="105"/>
      <c r="P3" s="105"/>
      <c r="Q3" s="105"/>
      <c r="R3" s="106"/>
      <c r="S3" s="109" t="s">
        <v>32</v>
      </c>
      <c r="T3" s="105"/>
      <c r="U3" s="105"/>
      <c r="V3" s="105"/>
      <c r="W3" s="105"/>
      <c r="X3" s="105"/>
      <c r="Y3" s="105"/>
      <c r="Z3" s="105"/>
      <c r="AA3" s="105"/>
      <c r="AB3" s="106"/>
      <c r="AC3" s="109" t="s">
        <v>33</v>
      </c>
      <c r="AD3" s="105"/>
      <c r="AE3" s="105"/>
      <c r="AF3" s="105"/>
      <c r="AG3" s="105"/>
      <c r="AH3" s="106"/>
      <c r="AI3" s="109" t="s">
        <v>32</v>
      </c>
      <c r="AJ3" s="105"/>
      <c r="AK3" s="105"/>
      <c r="AL3" s="105"/>
      <c r="AM3" s="105"/>
      <c r="AN3" s="105"/>
      <c r="AO3" s="105"/>
      <c r="AP3" s="105"/>
      <c r="AQ3" s="105"/>
      <c r="AR3" s="106"/>
      <c r="AS3" s="109" t="s">
        <v>33</v>
      </c>
      <c r="AT3" s="105"/>
      <c r="AU3" s="105"/>
      <c r="AV3" s="105"/>
      <c r="AW3" s="105"/>
      <c r="AX3" s="106"/>
      <c r="AY3" s="109" t="s">
        <v>32</v>
      </c>
      <c r="AZ3" s="105"/>
      <c r="BA3" s="105"/>
      <c r="BB3" s="105"/>
      <c r="BC3" s="105"/>
      <c r="BD3" s="105"/>
      <c r="BE3" s="105"/>
      <c r="BF3" s="105"/>
      <c r="BG3" s="105"/>
      <c r="BH3" s="106"/>
      <c r="BI3" s="109" t="s">
        <v>33</v>
      </c>
      <c r="BJ3" s="105"/>
      <c r="BK3" s="105"/>
      <c r="BL3" s="105"/>
      <c r="BM3" s="105"/>
      <c r="BN3" s="106"/>
      <c r="BO3" s="4"/>
      <c r="BP3" s="4"/>
      <c r="BQ3" s="4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</row>
    <row r="4" spans="1:117" x14ac:dyDescent="0.2">
      <c r="A4" s="110"/>
      <c r="B4" s="107"/>
      <c r="C4" s="112"/>
      <c r="D4" s="113"/>
      <c r="E4" s="113"/>
      <c r="F4" s="113"/>
      <c r="G4" s="113"/>
      <c r="H4" s="113"/>
      <c r="I4" s="113"/>
      <c r="J4" s="113"/>
      <c r="K4" s="113"/>
      <c r="L4" s="114"/>
      <c r="M4" s="112"/>
      <c r="N4" s="113"/>
      <c r="O4" s="113"/>
      <c r="P4" s="113"/>
      <c r="Q4" s="113"/>
      <c r="R4" s="114"/>
      <c r="S4" s="112"/>
      <c r="T4" s="113"/>
      <c r="U4" s="113"/>
      <c r="V4" s="113"/>
      <c r="W4" s="113"/>
      <c r="X4" s="113"/>
      <c r="Y4" s="113"/>
      <c r="Z4" s="113"/>
      <c r="AA4" s="113"/>
      <c r="AB4" s="114"/>
      <c r="AC4" s="112"/>
      <c r="AD4" s="113"/>
      <c r="AE4" s="113"/>
      <c r="AF4" s="113"/>
      <c r="AG4" s="113"/>
      <c r="AH4" s="114"/>
      <c r="AI4" s="112"/>
      <c r="AJ4" s="113"/>
      <c r="AK4" s="113"/>
      <c r="AL4" s="113"/>
      <c r="AM4" s="113"/>
      <c r="AN4" s="113"/>
      <c r="AO4" s="113"/>
      <c r="AP4" s="113"/>
      <c r="AQ4" s="113"/>
      <c r="AR4" s="114"/>
      <c r="AS4" s="112"/>
      <c r="AT4" s="113"/>
      <c r="AU4" s="113"/>
      <c r="AV4" s="113"/>
      <c r="AW4" s="113"/>
      <c r="AX4" s="114"/>
      <c r="AY4" s="112"/>
      <c r="AZ4" s="113"/>
      <c r="BA4" s="113"/>
      <c r="BB4" s="113"/>
      <c r="BC4" s="113"/>
      <c r="BD4" s="113"/>
      <c r="BE4" s="113"/>
      <c r="BF4" s="113"/>
      <c r="BG4" s="113"/>
      <c r="BH4" s="114"/>
      <c r="BI4" s="112"/>
      <c r="BJ4" s="113"/>
      <c r="BK4" s="113"/>
      <c r="BL4" s="113"/>
      <c r="BM4" s="113"/>
      <c r="BN4" s="114"/>
      <c r="BO4" s="4"/>
      <c r="BP4" s="4"/>
      <c r="BQ4" s="4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</row>
    <row r="5" spans="1:117" x14ac:dyDescent="0.2">
      <c r="A5" s="112"/>
      <c r="B5" s="113"/>
      <c r="C5" s="48" t="s">
        <v>62</v>
      </c>
      <c r="D5" s="48" t="s">
        <v>35</v>
      </c>
      <c r="E5" s="48" t="s">
        <v>63</v>
      </c>
      <c r="F5" s="48" t="s">
        <v>35</v>
      </c>
      <c r="G5" s="48" t="s">
        <v>64</v>
      </c>
      <c r="H5" s="48" t="s">
        <v>35</v>
      </c>
      <c r="I5" s="48" t="s">
        <v>38</v>
      </c>
      <c r="J5" s="48" t="s">
        <v>39</v>
      </c>
      <c r="K5" s="49" t="s">
        <v>65</v>
      </c>
      <c r="L5" s="50" t="s">
        <v>66</v>
      </c>
      <c r="M5" s="48" t="s">
        <v>48</v>
      </c>
      <c r="N5" s="48" t="s">
        <v>50</v>
      </c>
      <c r="O5" s="48" t="s">
        <v>51</v>
      </c>
      <c r="P5" s="48" t="s">
        <v>38</v>
      </c>
      <c r="Q5" s="48" t="s">
        <v>39</v>
      </c>
      <c r="R5" s="49" t="s">
        <v>67</v>
      </c>
      <c r="S5" s="48" t="s">
        <v>62</v>
      </c>
      <c r="T5" s="48"/>
      <c r="U5" s="48" t="s">
        <v>63</v>
      </c>
      <c r="V5" s="48"/>
      <c r="W5" s="48" t="s">
        <v>64</v>
      </c>
      <c r="X5" s="48"/>
      <c r="Y5" s="48" t="s">
        <v>38</v>
      </c>
      <c r="Z5" s="48" t="s">
        <v>39</v>
      </c>
      <c r="AA5" s="49" t="s">
        <v>65</v>
      </c>
      <c r="AB5" s="50" t="s">
        <v>66</v>
      </c>
      <c r="AC5" s="48" t="s">
        <v>48</v>
      </c>
      <c r="AD5" s="48" t="s">
        <v>50</v>
      </c>
      <c r="AE5" s="48" t="s">
        <v>51</v>
      </c>
      <c r="AF5" s="48" t="s">
        <v>38</v>
      </c>
      <c r="AG5" s="48" t="s">
        <v>39</v>
      </c>
      <c r="AH5" s="49" t="s">
        <v>67</v>
      </c>
      <c r="AI5" s="48" t="s">
        <v>62</v>
      </c>
      <c r="AJ5" s="48"/>
      <c r="AK5" s="48" t="s">
        <v>63</v>
      </c>
      <c r="AL5" s="48"/>
      <c r="AM5" s="48" t="s">
        <v>64</v>
      </c>
      <c r="AN5" s="48"/>
      <c r="AO5" s="48" t="s">
        <v>38</v>
      </c>
      <c r="AP5" s="48" t="s">
        <v>39</v>
      </c>
      <c r="AQ5" s="49" t="s">
        <v>65</v>
      </c>
      <c r="AR5" s="50" t="s">
        <v>66</v>
      </c>
      <c r="AS5" s="48" t="s">
        <v>48</v>
      </c>
      <c r="AT5" s="48" t="s">
        <v>50</v>
      </c>
      <c r="AU5" s="48" t="s">
        <v>51</v>
      </c>
      <c r="AV5" s="48" t="s">
        <v>38</v>
      </c>
      <c r="AW5" s="48" t="s">
        <v>39</v>
      </c>
      <c r="AX5" s="49" t="s">
        <v>67</v>
      </c>
      <c r="AY5" s="48" t="s">
        <v>62</v>
      </c>
      <c r="AZ5" s="48"/>
      <c r="BA5" s="48" t="s">
        <v>63</v>
      </c>
      <c r="BB5" s="48"/>
      <c r="BC5" s="48" t="s">
        <v>64</v>
      </c>
      <c r="BD5" s="48"/>
      <c r="BE5" s="48" t="s">
        <v>38</v>
      </c>
      <c r="BF5" s="48" t="s">
        <v>39</v>
      </c>
      <c r="BG5" s="49" t="s">
        <v>65</v>
      </c>
      <c r="BH5" s="50" t="s">
        <v>66</v>
      </c>
      <c r="BI5" s="48" t="s">
        <v>48</v>
      </c>
      <c r="BJ5" s="48" t="s">
        <v>50</v>
      </c>
      <c r="BK5" s="48" t="s">
        <v>51</v>
      </c>
      <c r="BL5" s="48" t="s">
        <v>38</v>
      </c>
      <c r="BM5" s="48" t="s">
        <v>39</v>
      </c>
      <c r="BN5" s="51" t="s">
        <v>67</v>
      </c>
      <c r="BO5" s="4"/>
      <c r="BP5" s="4"/>
      <c r="BQ5" s="4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</row>
    <row r="6" spans="1:117" x14ac:dyDescent="0.2">
      <c r="A6" s="52">
        <v>0.33333333333333331</v>
      </c>
      <c r="B6" s="33">
        <v>0</v>
      </c>
      <c r="C6" s="9">
        <v>8.7999999999999995E-2</v>
      </c>
      <c r="D6" s="9">
        <f t="shared" ref="D6:D17" si="0">LN(C6)</f>
        <v>-2.4304184645039308</v>
      </c>
      <c r="E6" s="9">
        <v>8.8999999999999996E-2</v>
      </c>
      <c r="F6" s="9">
        <f t="shared" ref="F6:F17" si="1">LN(E6)</f>
        <v>-2.4191189092499972</v>
      </c>
      <c r="G6" s="9">
        <v>8.5999999999999993E-2</v>
      </c>
      <c r="H6" s="9">
        <f t="shared" ref="H6:H17" si="2">LN(G6)</f>
        <v>-2.4534079827286295</v>
      </c>
      <c r="I6" s="9">
        <f>STDEV(D6,F6,H6)</f>
        <v>1.7473496392935103E-2</v>
      </c>
      <c r="J6" s="9">
        <f>I6/SQRT(3)</f>
        <v>1.0088327846145037E-2</v>
      </c>
      <c r="K6" s="10">
        <f t="shared" ref="K6:K17" si="3">AVERAGE(C6,E6,G6)</f>
        <v>8.7666666666666671E-2</v>
      </c>
      <c r="L6" s="10">
        <f t="shared" ref="L6:L17" si="4">AVERAGE(D6,F6,H6)</f>
        <v>-2.4343151188275192</v>
      </c>
      <c r="M6" s="9">
        <v>6.05</v>
      </c>
      <c r="N6" s="9">
        <v>6.03</v>
      </c>
      <c r="O6" s="9">
        <v>6.04</v>
      </c>
      <c r="P6" s="9">
        <f t="shared" ref="P6:P17" si="5">STDEV(M6:O6)</f>
        <v>9.9999999999997868E-3</v>
      </c>
      <c r="Q6" s="9">
        <f t="shared" ref="Q6:Q17" si="6">P6/SQRT(3)</f>
        <v>5.7735026918961348E-3</v>
      </c>
      <c r="R6" s="10">
        <f t="shared" ref="R6:R17" si="7">AVERAGE(M6:O6)</f>
        <v>6.04</v>
      </c>
      <c r="S6" s="9">
        <v>0.15</v>
      </c>
      <c r="T6" s="9">
        <f t="shared" ref="T6:T17" si="8">LN(S6)</f>
        <v>-1.8971199848858813</v>
      </c>
      <c r="U6" s="9">
        <v>0.104</v>
      </c>
      <c r="V6" s="9">
        <f t="shared" ref="V6:V17" si="9">LN(U6)</f>
        <v>-2.2633643798407643</v>
      </c>
      <c r="W6" s="9">
        <v>0.129</v>
      </c>
      <c r="X6" s="9">
        <f t="shared" ref="X6:X17" si="10">LN(W6)</f>
        <v>-2.0479428746204649</v>
      </c>
      <c r="Y6" s="9">
        <f>STDEV(T6,V6,X6)</f>
        <v>0.18406924684981021</v>
      </c>
      <c r="Z6" s="9">
        <f>Y6/SQRT(3)</f>
        <v>0.10627242921826961</v>
      </c>
      <c r="AA6" s="10">
        <f t="shared" ref="AA6:AA17" si="11">AVERAGE(S6,U6,W6)</f>
        <v>0.12766666666666668</v>
      </c>
      <c r="AB6" s="10">
        <f t="shared" ref="AB6:AB17" si="12">AVERAGE(T6,V6,X6)</f>
        <v>-2.069475746449037</v>
      </c>
      <c r="AC6" s="9">
        <v>5.99</v>
      </c>
      <c r="AD6" s="9">
        <v>5.98</v>
      </c>
      <c r="AE6" s="9">
        <v>5.99</v>
      </c>
      <c r="AF6" s="9">
        <f t="shared" ref="AF6:AF17" si="13">STDEV(AC6:AE6)</f>
        <v>5.7735026918961348E-3</v>
      </c>
      <c r="AG6" s="9">
        <f t="shared" ref="AG6:AG17" si="14">AF6/SQRT(3)</f>
        <v>3.3333333333332624E-3</v>
      </c>
      <c r="AH6" s="10">
        <f t="shared" ref="AH6:AH17" si="15">AVERAGE(AC6:AE6)</f>
        <v>5.9866666666666672</v>
      </c>
      <c r="AI6" s="9">
        <v>0.09</v>
      </c>
      <c r="AJ6" s="9">
        <f t="shared" ref="AJ6:AJ17" si="16">LN(AI6)</f>
        <v>-2.4079456086518722</v>
      </c>
      <c r="AK6" s="9">
        <v>0.13700000000000001</v>
      </c>
      <c r="AL6" s="9">
        <f t="shared" ref="AL6:AL17" si="17">LN(AK6)</f>
        <v>-1.987774353154012</v>
      </c>
      <c r="AM6" s="9">
        <v>9.9000000000000005E-2</v>
      </c>
      <c r="AN6" s="9">
        <f t="shared" ref="AN6:AN17" si="18">LN(AM6)</f>
        <v>-2.312635428847547</v>
      </c>
      <c r="AO6" s="9">
        <f>STDEV(AJ6,AL6,AN6)</f>
        <v>0.22028868665977897</v>
      </c>
      <c r="AP6" s="9">
        <f>AO6/SQRT(3)</f>
        <v>0.12718373254245252</v>
      </c>
      <c r="AQ6" s="10">
        <f t="shared" ref="AQ6:AQ17" si="19">AVERAGE(AI6,AK6,AM6)</f>
        <v>0.10866666666666668</v>
      </c>
      <c r="AR6" s="10">
        <f t="shared" ref="AR6:AR17" si="20">AVERAGE(AJ6,AL6,AN6)</f>
        <v>-2.236118463551144</v>
      </c>
      <c r="AS6" s="9">
        <v>5.89</v>
      </c>
      <c r="AT6" s="9">
        <v>5.88</v>
      </c>
      <c r="AU6" s="9">
        <v>5.88</v>
      </c>
      <c r="AV6" s="9">
        <f t="shared" ref="AV6:AV17" si="21">STDEV(AS6:AU6)</f>
        <v>5.7735026918961348E-3</v>
      </c>
      <c r="AW6" s="9">
        <f t="shared" ref="AW6:AW17" si="22">AV6/SQRT(3)</f>
        <v>3.3333333333332624E-3</v>
      </c>
      <c r="AX6" s="10">
        <f t="shared" ref="AX6:AX17" si="23">AVERAGE(AS6:AU6)</f>
        <v>5.8833333333333329</v>
      </c>
      <c r="AY6" s="9">
        <v>0.109</v>
      </c>
      <c r="AZ6" s="9">
        <f t="shared" ref="AZ6:AZ17" si="24">LN(AY6)</f>
        <v>-2.2164073967529934</v>
      </c>
      <c r="BA6" s="9">
        <v>9.6000000000000002E-2</v>
      </c>
      <c r="BB6" s="9">
        <f t="shared" ref="BB6:BB17" si="25">LN(BA6)</f>
        <v>-2.3434070875143007</v>
      </c>
      <c r="BC6" s="9">
        <v>0.14000000000000001</v>
      </c>
      <c r="BD6" s="9">
        <f t="shared" ref="BD6:BD17" si="26">LN(BC6)</f>
        <v>-1.9661128563728327</v>
      </c>
      <c r="BE6" s="9">
        <f>STDEV(AZ6,BB6,BD6)</f>
        <v>0.19197535225917892</v>
      </c>
      <c r="BF6" s="9">
        <f>BE6/SQRT(3)</f>
        <v>0.11083702130461018</v>
      </c>
      <c r="BG6" s="10">
        <f t="shared" ref="BG6:BG17" si="27">AVERAGE(AY6,BA6,BC6)</f>
        <v>0.115</v>
      </c>
      <c r="BH6" s="10">
        <f t="shared" ref="BH6:BH17" si="28">AVERAGE(AZ6,BB6,BD6)</f>
        <v>-2.1753091135467089</v>
      </c>
      <c r="BI6" s="9">
        <v>6.06</v>
      </c>
      <c r="BJ6" s="9">
        <v>6.08</v>
      </c>
      <c r="BK6" s="9">
        <v>6.05</v>
      </c>
      <c r="BL6" s="9">
        <f t="shared" ref="BL6:BL17" si="29">STDEV(BI6:BK6)</f>
        <v>1.5275252316519626E-2</v>
      </c>
      <c r="BM6" s="9">
        <f t="shared" ref="BM6:BM17" si="30">BL6/SQRT(3)</f>
        <v>8.8191710368820606E-3</v>
      </c>
      <c r="BN6" s="11">
        <f t="shared" ref="BN6:BN17" si="31">AVERAGE(BI6:BK6)</f>
        <v>6.0633333333333335</v>
      </c>
      <c r="BO6" s="4"/>
      <c r="BP6" s="4"/>
      <c r="BQ6" s="4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</row>
    <row r="7" spans="1:117" x14ac:dyDescent="0.2">
      <c r="A7" s="52">
        <v>0.375</v>
      </c>
      <c r="B7" s="33">
        <v>1.117</v>
      </c>
      <c r="C7" s="9">
        <v>0.13</v>
      </c>
      <c r="D7" s="9">
        <f t="shared" si="0"/>
        <v>-2.0402208285265546</v>
      </c>
      <c r="E7" s="9">
        <v>0.14000000000000001</v>
      </c>
      <c r="F7" s="9">
        <f t="shared" si="1"/>
        <v>-1.9661128563728327</v>
      </c>
      <c r="G7" s="9">
        <v>0.13800000000000001</v>
      </c>
      <c r="H7" s="9">
        <f t="shared" si="2"/>
        <v>-1.9805015938249322</v>
      </c>
      <c r="I7" s="9">
        <f t="shared" ref="I7:I17" si="32">STDEV(D7,F7,H7)</f>
        <v>3.9296764700480824E-2</v>
      </c>
      <c r="J7" s="9">
        <f t="shared" ref="J7:J17" si="33">I7/SQRT(3)</f>
        <v>2.2687997678103988E-2</v>
      </c>
      <c r="K7" s="10">
        <f t="shared" si="3"/>
        <v>0.13600000000000001</v>
      </c>
      <c r="L7" s="10">
        <f t="shared" si="4"/>
        <v>-1.9956117595747731</v>
      </c>
      <c r="M7" s="9">
        <v>5.98</v>
      </c>
      <c r="N7" s="9">
        <v>5.96</v>
      </c>
      <c r="O7" s="9">
        <v>5.96</v>
      </c>
      <c r="P7" s="9">
        <f t="shared" si="5"/>
        <v>1.1547005383792781E-2</v>
      </c>
      <c r="Q7" s="9">
        <f t="shared" si="6"/>
        <v>6.6666666666668206E-3</v>
      </c>
      <c r="R7" s="10">
        <f t="shared" si="7"/>
        <v>5.9666666666666677</v>
      </c>
      <c r="S7" s="9">
        <v>0.154</v>
      </c>
      <c r="T7" s="9">
        <f t="shared" si="8"/>
        <v>-1.870802676568508</v>
      </c>
      <c r="U7" s="9">
        <v>0.14499999999999999</v>
      </c>
      <c r="V7" s="9">
        <f t="shared" si="9"/>
        <v>-1.9310215365615626</v>
      </c>
      <c r="W7" s="9">
        <v>0.157</v>
      </c>
      <c r="X7" s="9">
        <f t="shared" si="10"/>
        <v>-1.8515094736338289</v>
      </c>
      <c r="Y7" s="9">
        <f t="shared" ref="Y7:Y17" si="34">STDEV(T7,V7,X7)</f>
        <v>4.1474303147382145E-2</v>
      </c>
      <c r="Z7" s="9">
        <f t="shared" ref="Z7:Z17" si="35">Y7/SQRT(3)</f>
        <v>2.3945200086593225E-2</v>
      </c>
      <c r="AA7" s="10">
        <f t="shared" si="11"/>
        <v>0.152</v>
      </c>
      <c r="AB7" s="10">
        <f t="shared" si="12"/>
        <v>-1.8844445622546333</v>
      </c>
      <c r="AC7" s="9">
        <v>5.99</v>
      </c>
      <c r="AD7" s="9">
        <v>6</v>
      </c>
      <c r="AE7" s="9">
        <v>5.97</v>
      </c>
      <c r="AF7" s="9">
        <f t="shared" si="13"/>
        <v>1.5275252316519626E-2</v>
      </c>
      <c r="AG7" s="9">
        <f t="shared" si="14"/>
        <v>8.8191710368820606E-3</v>
      </c>
      <c r="AH7" s="10">
        <f t="shared" si="15"/>
        <v>5.9866666666666672</v>
      </c>
      <c r="AI7" s="9">
        <v>0.115</v>
      </c>
      <c r="AJ7" s="9">
        <f t="shared" si="16"/>
        <v>-2.1628231506188871</v>
      </c>
      <c r="AK7" s="9">
        <v>0.13500000000000001</v>
      </c>
      <c r="AL7" s="9">
        <f t="shared" si="17"/>
        <v>-2.0024805005437076</v>
      </c>
      <c r="AM7" s="9">
        <v>0.13500000000000001</v>
      </c>
      <c r="AN7" s="9">
        <f t="shared" si="18"/>
        <v>-2.0024805005437076</v>
      </c>
      <c r="AO7" s="9">
        <f t="shared" ref="AO7:AO17" si="36">STDEV(AJ7,AL7,AN7)</f>
        <v>9.2573872183482828E-2</v>
      </c>
      <c r="AP7" s="9">
        <f t="shared" ref="AP7:AP17" si="37">AO7/SQRT(3)</f>
        <v>5.3447550025059826E-2</v>
      </c>
      <c r="AQ7" s="10">
        <f t="shared" si="19"/>
        <v>0.12833333333333333</v>
      </c>
      <c r="AR7" s="10">
        <f t="shared" si="20"/>
        <v>-2.0559280505687672</v>
      </c>
      <c r="AS7" s="9">
        <v>5.81</v>
      </c>
      <c r="AT7" s="9">
        <v>5.8</v>
      </c>
      <c r="AU7" s="9">
        <v>5.82</v>
      </c>
      <c r="AV7" s="9">
        <f t="shared" si="21"/>
        <v>1.0000000000000231E-2</v>
      </c>
      <c r="AW7" s="9">
        <f t="shared" si="22"/>
        <v>5.7735026918963915E-3</v>
      </c>
      <c r="AX7" s="10">
        <f t="shared" si="23"/>
        <v>5.81</v>
      </c>
      <c r="AY7" s="9">
        <v>0.14699999999999999</v>
      </c>
      <c r="AZ7" s="9">
        <f t="shared" si="24"/>
        <v>-1.9173226922034008</v>
      </c>
      <c r="BA7" s="9">
        <v>0.13500000000000001</v>
      </c>
      <c r="BB7" s="9">
        <f t="shared" si="25"/>
        <v>-2.0024805005437076</v>
      </c>
      <c r="BC7" s="9">
        <v>0.155</v>
      </c>
      <c r="BD7" s="9">
        <f t="shared" si="26"/>
        <v>-1.8643301620628905</v>
      </c>
      <c r="BE7" s="9">
        <f t="shared" ref="BE7:BE17" si="38">STDEV(AZ7,BB7,BD7)</f>
        <v>6.9696456861619668E-2</v>
      </c>
      <c r="BF7" s="9">
        <f t="shared" ref="BF7:BF17" si="39">BE7/SQRT(3)</f>
        <v>4.023926813061926E-2</v>
      </c>
      <c r="BG7" s="10">
        <f t="shared" si="27"/>
        <v>0.14566666666666669</v>
      </c>
      <c r="BH7" s="10">
        <f t="shared" si="28"/>
        <v>-1.928044451603333</v>
      </c>
      <c r="BI7" s="9">
        <v>5.99</v>
      </c>
      <c r="BJ7" s="9">
        <v>6</v>
      </c>
      <c r="BK7" s="9">
        <v>5.97</v>
      </c>
      <c r="BL7" s="9">
        <f t="shared" si="29"/>
        <v>1.5275252316519626E-2</v>
      </c>
      <c r="BM7" s="9">
        <f t="shared" si="30"/>
        <v>8.8191710368820606E-3</v>
      </c>
      <c r="BN7" s="11">
        <f t="shared" si="31"/>
        <v>5.9866666666666672</v>
      </c>
      <c r="BO7" s="4"/>
      <c r="BP7" s="4"/>
      <c r="BQ7" s="4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</row>
    <row r="8" spans="1:117" x14ac:dyDescent="0.2">
      <c r="A8" s="52">
        <v>0.41666666666666702</v>
      </c>
      <c r="B8" s="33">
        <v>2</v>
      </c>
      <c r="C8" s="9">
        <v>0.21199999999999999</v>
      </c>
      <c r="D8" s="9">
        <f t="shared" si="0"/>
        <v>-1.5511690043101247</v>
      </c>
      <c r="E8" s="9">
        <v>0.21</v>
      </c>
      <c r="F8" s="9">
        <f t="shared" si="1"/>
        <v>-1.5606477482646683</v>
      </c>
      <c r="G8" s="9">
        <v>0.22</v>
      </c>
      <c r="H8" s="9">
        <f t="shared" si="2"/>
        <v>-1.5141277326297755</v>
      </c>
      <c r="I8" s="9">
        <f t="shared" si="32"/>
        <v>2.4583240393012712E-2</v>
      </c>
      <c r="J8" s="9">
        <f t="shared" si="33"/>
        <v>1.4193140458459172E-2</v>
      </c>
      <c r="K8" s="10">
        <f t="shared" si="3"/>
        <v>0.214</v>
      </c>
      <c r="L8" s="10">
        <f t="shared" si="4"/>
        <v>-1.5419814950681896</v>
      </c>
      <c r="M8" s="9">
        <v>5.82</v>
      </c>
      <c r="N8" s="9">
        <v>5.81</v>
      </c>
      <c r="O8" s="9">
        <v>5.8</v>
      </c>
      <c r="P8" s="9">
        <f t="shared" si="5"/>
        <v>1.0000000000000231E-2</v>
      </c>
      <c r="Q8" s="9">
        <f t="shared" si="6"/>
        <v>5.7735026918963915E-3</v>
      </c>
      <c r="R8" s="10">
        <f t="shared" si="7"/>
        <v>5.81</v>
      </c>
      <c r="S8" s="9">
        <v>0.23200000000000001</v>
      </c>
      <c r="T8" s="9">
        <f t="shared" si="8"/>
        <v>-1.4610179073158271</v>
      </c>
      <c r="U8" s="9">
        <v>0.22800000000000001</v>
      </c>
      <c r="V8" s="9">
        <f t="shared" si="9"/>
        <v>-1.4784096500276962</v>
      </c>
      <c r="W8" s="9">
        <v>0.23200000000000001</v>
      </c>
      <c r="X8" s="9">
        <f t="shared" si="10"/>
        <v>-1.4610179073158271</v>
      </c>
      <c r="Y8" s="9">
        <f t="shared" si="34"/>
        <v>1.0041127336374309E-2</v>
      </c>
      <c r="Z8" s="9">
        <f t="shared" si="35"/>
        <v>5.7972475706230178E-3</v>
      </c>
      <c r="AA8" s="10">
        <f t="shared" si="11"/>
        <v>0.23066666666666669</v>
      </c>
      <c r="AB8" s="10">
        <f t="shared" si="12"/>
        <v>-1.4668151548864501</v>
      </c>
      <c r="AC8" s="9">
        <v>5.78</v>
      </c>
      <c r="AD8" s="9">
        <v>5.76</v>
      </c>
      <c r="AE8" s="9">
        <v>5.77</v>
      </c>
      <c r="AF8" s="9">
        <f t="shared" si="13"/>
        <v>1.0000000000000231E-2</v>
      </c>
      <c r="AG8" s="9">
        <f t="shared" si="14"/>
        <v>5.7735026918963915E-3</v>
      </c>
      <c r="AH8" s="10">
        <f t="shared" si="15"/>
        <v>5.77</v>
      </c>
      <c r="AI8" s="9">
        <v>0.29699999999999999</v>
      </c>
      <c r="AJ8" s="9">
        <f t="shared" si="16"/>
        <v>-1.2140231401794375</v>
      </c>
      <c r="AK8" s="9">
        <v>0.215</v>
      </c>
      <c r="AL8" s="9">
        <f t="shared" si="17"/>
        <v>-1.5371172508544744</v>
      </c>
      <c r="AM8" s="9">
        <v>0.20499999999999999</v>
      </c>
      <c r="AN8" s="9">
        <f t="shared" si="18"/>
        <v>-1.584745299843729</v>
      </c>
      <c r="AO8" s="9">
        <f t="shared" si="36"/>
        <v>0.20169827096828541</v>
      </c>
      <c r="AP8" s="9">
        <f t="shared" si="37"/>
        <v>0.11645055103862166</v>
      </c>
      <c r="AQ8" s="10">
        <f t="shared" si="19"/>
        <v>0.23899999999999999</v>
      </c>
      <c r="AR8" s="10">
        <f t="shared" si="20"/>
        <v>-1.4452952302925468</v>
      </c>
      <c r="AS8" s="9">
        <v>5.68</v>
      </c>
      <c r="AT8" s="9">
        <v>5.67</v>
      </c>
      <c r="AU8" s="9">
        <v>5.69</v>
      </c>
      <c r="AV8" s="9">
        <f t="shared" si="21"/>
        <v>1.0000000000000231E-2</v>
      </c>
      <c r="AW8" s="9">
        <f t="shared" si="22"/>
        <v>5.7735026918963915E-3</v>
      </c>
      <c r="AX8" s="10">
        <f t="shared" si="23"/>
        <v>5.68</v>
      </c>
      <c r="AY8" s="9">
        <v>0.27300000000000002</v>
      </c>
      <c r="AZ8" s="9">
        <f t="shared" si="24"/>
        <v>-1.2982834837971773</v>
      </c>
      <c r="BA8" s="9">
        <v>0.249</v>
      </c>
      <c r="BB8" s="9">
        <f t="shared" si="25"/>
        <v>-1.3903023825174294</v>
      </c>
      <c r="BC8" s="9">
        <v>0.29299999999999998</v>
      </c>
      <c r="BD8" s="9">
        <f t="shared" si="26"/>
        <v>-1.2275826699650698</v>
      </c>
      <c r="BE8" s="9">
        <f t="shared" si="38"/>
        <v>8.1592266434318481E-2</v>
      </c>
      <c r="BF8" s="9">
        <f t="shared" si="39"/>
        <v>4.7107316989645445E-2</v>
      </c>
      <c r="BG8" s="10">
        <f t="shared" si="27"/>
        <v>0.27166666666666667</v>
      </c>
      <c r="BH8" s="10">
        <f t="shared" si="28"/>
        <v>-1.3053895120932255</v>
      </c>
      <c r="BI8" s="9">
        <v>5.84</v>
      </c>
      <c r="BJ8" s="9">
        <v>5.87</v>
      </c>
      <c r="BK8" s="9">
        <v>5.83</v>
      </c>
      <c r="BL8" s="9">
        <f t="shared" si="29"/>
        <v>2.0816659994661382E-2</v>
      </c>
      <c r="BM8" s="9">
        <f t="shared" si="30"/>
        <v>1.2018504251546663E-2</v>
      </c>
      <c r="BN8" s="11">
        <f t="shared" si="31"/>
        <v>5.8466666666666667</v>
      </c>
      <c r="BO8" s="4"/>
      <c r="BP8" s="4"/>
      <c r="BQ8" s="4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</row>
    <row r="9" spans="1:117" x14ac:dyDescent="0.2">
      <c r="A9" s="52">
        <v>0.45833333333333298</v>
      </c>
      <c r="B9" s="33">
        <v>3.05</v>
      </c>
      <c r="C9" s="9">
        <v>0.51700000000000002</v>
      </c>
      <c r="D9" s="9">
        <f t="shared" si="0"/>
        <v>-0.65971240447370794</v>
      </c>
      <c r="E9" s="9">
        <v>0.53900000000000003</v>
      </c>
      <c r="F9" s="9">
        <f t="shared" si="1"/>
        <v>-0.61803970807313979</v>
      </c>
      <c r="G9" s="9">
        <v>0.53700000000000003</v>
      </c>
      <c r="H9" s="9">
        <f t="shared" si="2"/>
        <v>-0.62175718447327233</v>
      </c>
      <c r="I9" s="9">
        <f t="shared" si="32"/>
        <v>2.3061627513255776E-2</v>
      </c>
      <c r="J9" s="9">
        <f t="shared" si="33"/>
        <v>1.3314636852729102E-2</v>
      </c>
      <c r="K9" s="10">
        <f t="shared" si="3"/>
        <v>0.53100000000000003</v>
      </c>
      <c r="L9" s="10">
        <f t="shared" si="4"/>
        <v>-0.63316976567337335</v>
      </c>
      <c r="M9" s="9">
        <v>5.5</v>
      </c>
      <c r="N9" s="9">
        <v>5.47</v>
      </c>
      <c r="O9" s="9">
        <v>5.46</v>
      </c>
      <c r="P9" s="9">
        <f t="shared" si="5"/>
        <v>2.0816659994661382E-2</v>
      </c>
      <c r="Q9" s="9">
        <f t="shared" si="6"/>
        <v>1.2018504251546663E-2</v>
      </c>
      <c r="R9" s="10">
        <f t="shared" si="7"/>
        <v>5.4766666666666666</v>
      </c>
      <c r="S9" s="9">
        <v>0.505</v>
      </c>
      <c r="T9" s="9">
        <f t="shared" si="8"/>
        <v>-0.68319684970677719</v>
      </c>
      <c r="U9" s="9">
        <v>0.51300000000000001</v>
      </c>
      <c r="V9" s="9">
        <f t="shared" si="9"/>
        <v>-0.66747943381136754</v>
      </c>
      <c r="W9" s="9">
        <v>0.53300000000000003</v>
      </c>
      <c r="X9" s="9">
        <f t="shared" si="10"/>
        <v>-0.62923385481629246</v>
      </c>
      <c r="Y9" s="9">
        <f t="shared" si="34"/>
        <v>2.7754177741522942E-2</v>
      </c>
      <c r="Z9" s="9">
        <f t="shared" si="35"/>
        <v>1.6023881990204991E-2</v>
      </c>
      <c r="AA9" s="10">
        <f t="shared" si="11"/>
        <v>0.51700000000000002</v>
      </c>
      <c r="AB9" s="10">
        <f t="shared" si="12"/>
        <v>-0.65997004611147903</v>
      </c>
      <c r="AC9" s="9">
        <v>5.42</v>
      </c>
      <c r="AD9" s="9">
        <v>5.43</v>
      </c>
      <c r="AE9" s="9">
        <v>5.41</v>
      </c>
      <c r="AF9" s="9">
        <f t="shared" si="13"/>
        <v>9.9999999999997868E-3</v>
      </c>
      <c r="AG9" s="9">
        <f t="shared" si="14"/>
        <v>5.7735026918961348E-3</v>
      </c>
      <c r="AH9" s="10">
        <f t="shared" si="15"/>
        <v>5.419999999999999</v>
      </c>
      <c r="AI9" s="9">
        <v>0.442</v>
      </c>
      <c r="AJ9" s="9">
        <f t="shared" si="16"/>
        <v>-0.81644539690443896</v>
      </c>
      <c r="AK9" s="9">
        <v>0.46800000000000003</v>
      </c>
      <c r="AL9" s="9">
        <f t="shared" si="17"/>
        <v>-0.75928698306449027</v>
      </c>
      <c r="AM9" s="9">
        <v>0.46</v>
      </c>
      <c r="AN9" s="9">
        <f t="shared" si="18"/>
        <v>-0.77652878949899629</v>
      </c>
      <c r="AO9" s="9">
        <f t="shared" si="36"/>
        <v>2.9319219261387943E-2</v>
      </c>
      <c r="AP9" s="9">
        <f t="shared" si="37"/>
        <v>1.6927459132991991E-2</v>
      </c>
      <c r="AQ9" s="10">
        <f t="shared" si="19"/>
        <v>0.45666666666666672</v>
      </c>
      <c r="AR9" s="10">
        <f t="shared" si="20"/>
        <v>-0.78408705648930843</v>
      </c>
      <c r="AS9" s="9">
        <v>5.32</v>
      </c>
      <c r="AT9" s="9">
        <v>5.31</v>
      </c>
      <c r="AU9" s="9">
        <v>5.33</v>
      </c>
      <c r="AV9" s="9">
        <f t="shared" si="21"/>
        <v>1.0000000000000231E-2</v>
      </c>
      <c r="AW9" s="9">
        <f t="shared" si="22"/>
        <v>5.7735026918963915E-3</v>
      </c>
      <c r="AX9" s="10">
        <f t="shared" si="23"/>
        <v>5.3199999999999994</v>
      </c>
      <c r="AY9" s="9">
        <v>0.57399999999999995</v>
      </c>
      <c r="AZ9" s="9">
        <f t="shared" si="24"/>
        <v>-0.55512588266257068</v>
      </c>
      <c r="BA9" s="9">
        <v>0.54600000000000004</v>
      </c>
      <c r="BB9" s="9">
        <f t="shared" si="25"/>
        <v>-0.60513630323723189</v>
      </c>
      <c r="BC9" s="9">
        <v>0.59799999999999998</v>
      </c>
      <c r="BD9" s="9">
        <f t="shared" si="26"/>
        <v>-0.51416452503150534</v>
      </c>
      <c r="BE9" s="9">
        <f t="shared" si="38"/>
        <v>4.5560837376974021E-2</v>
      </c>
      <c r="BF9" s="9">
        <f t="shared" si="39"/>
        <v>2.6304561724100714E-2</v>
      </c>
      <c r="BG9" s="10">
        <f t="shared" si="27"/>
        <v>0.57266666666666666</v>
      </c>
      <c r="BH9" s="10">
        <f t="shared" si="28"/>
        <v>-0.55814223697710263</v>
      </c>
      <c r="BI9" s="9">
        <v>5.52</v>
      </c>
      <c r="BJ9" s="9">
        <v>5.56</v>
      </c>
      <c r="BK9" s="9">
        <v>5.5</v>
      </c>
      <c r="BL9" s="9">
        <f t="shared" si="29"/>
        <v>3.055050463303877E-2</v>
      </c>
      <c r="BM9" s="9">
        <f t="shared" si="30"/>
        <v>1.7638342073763844E-2</v>
      </c>
      <c r="BN9" s="11">
        <f t="shared" si="31"/>
        <v>5.5266666666666664</v>
      </c>
      <c r="BO9" s="4"/>
      <c r="BP9" s="4"/>
      <c r="BQ9" s="4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</row>
    <row r="10" spans="1:117" x14ac:dyDescent="0.2">
      <c r="A10" s="52">
        <v>0.5</v>
      </c>
      <c r="B10" s="33">
        <v>3.96</v>
      </c>
      <c r="C10" s="9">
        <v>0.76</v>
      </c>
      <c r="D10" s="9">
        <f t="shared" si="0"/>
        <v>-0.2744368457017603</v>
      </c>
      <c r="E10" s="9">
        <v>0.68</v>
      </c>
      <c r="F10" s="9">
        <f t="shared" si="1"/>
        <v>-0.38566248081198462</v>
      </c>
      <c r="G10" s="9">
        <v>0.69</v>
      </c>
      <c r="H10" s="9">
        <f t="shared" si="2"/>
        <v>-0.37106368139083207</v>
      </c>
      <c r="I10" s="9">
        <f t="shared" si="32"/>
        <v>6.0444205988518601E-2</v>
      </c>
      <c r="J10" s="9">
        <f t="shared" si="33"/>
        <v>3.4897478598424403E-2</v>
      </c>
      <c r="K10" s="10">
        <f t="shared" si="3"/>
        <v>0.71</v>
      </c>
      <c r="L10" s="10">
        <f t="shared" si="4"/>
        <v>-0.343721002634859</v>
      </c>
      <c r="M10" s="9">
        <v>5.04</v>
      </c>
      <c r="N10" s="9">
        <v>5.03</v>
      </c>
      <c r="O10" s="9">
        <v>5.0199999999999996</v>
      </c>
      <c r="P10" s="9">
        <f t="shared" si="5"/>
        <v>1.0000000000000231E-2</v>
      </c>
      <c r="Q10" s="9">
        <f t="shared" si="6"/>
        <v>5.7735026918963915E-3</v>
      </c>
      <c r="R10" s="10">
        <f t="shared" si="7"/>
        <v>5.03</v>
      </c>
      <c r="S10" s="9">
        <v>0.99</v>
      </c>
      <c r="T10" s="9">
        <f t="shared" si="8"/>
        <v>-1.0050335853501451E-2</v>
      </c>
      <c r="U10" s="9">
        <v>0.91</v>
      </c>
      <c r="V10" s="9">
        <f t="shared" si="9"/>
        <v>-9.431067947124129E-2</v>
      </c>
      <c r="W10" s="9">
        <v>0.98</v>
      </c>
      <c r="X10" s="9">
        <f t="shared" si="10"/>
        <v>-2.0202707317519466E-2</v>
      </c>
      <c r="Y10" s="9">
        <f t="shared" si="34"/>
        <v>4.5997948667413073E-2</v>
      </c>
      <c r="Z10" s="9">
        <f t="shared" si="35"/>
        <v>2.6556928045301527E-2</v>
      </c>
      <c r="AA10" s="10">
        <f t="shared" si="11"/>
        <v>0.96</v>
      </c>
      <c r="AB10" s="10">
        <f t="shared" si="12"/>
        <v>-4.1521240880754068E-2</v>
      </c>
      <c r="AC10" s="9">
        <v>5.01</v>
      </c>
      <c r="AD10" s="9">
        <v>4.99</v>
      </c>
      <c r="AE10" s="9">
        <v>4.9800000000000004</v>
      </c>
      <c r="AF10" s="9">
        <f t="shared" si="13"/>
        <v>1.5275252316519142E-2</v>
      </c>
      <c r="AG10" s="9">
        <f t="shared" si="14"/>
        <v>8.8191710368817813E-3</v>
      </c>
      <c r="AH10" s="10">
        <f t="shared" si="15"/>
        <v>4.9933333333333332</v>
      </c>
      <c r="AI10" s="9">
        <v>0.72</v>
      </c>
      <c r="AJ10" s="9">
        <f t="shared" si="16"/>
        <v>-0.3285040669720361</v>
      </c>
      <c r="AK10" s="9">
        <v>0.82</v>
      </c>
      <c r="AL10" s="9">
        <f t="shared" si="17"/>
        <v>-0.19845093872383832</v>
      </c>
      <c r="AM10" s="9">
        <v>0.7</v>
      </c>
      <c r="AN10" s="9">
        <f t="shared" si="18"/>
        <v>-0.35667494393873245</v>
      </c>
      <c r="AO10" s="9">
        <f t="shared" si="36"/>
        <v>8.4402063859499249E-2</v>
      </c>
      <c r="AP10" s="9">
        <f t="shared" si="37"/>
        <v>4.8729554289441881E-2</v>
      </c>
      <c r="AQ10" s="10">
        <f t="shared" si="19"/>
        <v>0.7466666666666667</v>
      </c>
      <c r="AR10" s="10">
        <f t="shared" si="20"/>
        <v>-0.29454331654486893</v>
      </c>
      <c r="AS10" s="9">
        <v>4.93</v>
      </c>
      <c r="AT10" s="9">
        <v>4.92</v>
      </c>
      <c r="AU10" s="9">
        <v>4.9400000000000004</v>
      </c>
      <c r="AV10" s="9">
        <f t="shared" si="21"/>
        <v>1.0000000000000231E-2</v>
      </c>
      <c r="AW10" s="9">
        <f t="shared" si="22"/>
        <v>5.7735026918963915E-3</v>
      </c>
      <c r="AX10" s="10">
        <f t="shared" si="23"/>
        <v>4.93</v>
      </c>
      <c r="AY10" s="9">
        <v>1.38</v>
      </c>
      <c r="AZ10" s="9">
        <f t="shared" si="24"/>
        <v>0.32208349916911322</v>
      </c>
      <c r="BA10" s="9">
        <v>1.28</v>
      </c>
      <c r="BB10" s="9">
        <f t="shared" si="25"/>
        <v>0.24686007793152581</v>
      </c>
      <c r="BC10" s="9">
        <v>1.42</v>
      </c>
      <c r="BD10" s="9">
        <f t="shared" si="26"/>
        <v>0.35065687161316933</v>
      </c>
      <c r="BE10" s="9">
        <f t="shared" si="38"/>
        <v>5.3617122722292195E-2</v>
      </c>
      <c r="BF10" s="9">
        <f t="shared" si="39"/>
        <v>3.0955860236888601E-2</v>
      </c>
      <c r="BG10" s="10">
        <f t="shared" si="27"/>
        <v>1.36</v>
      </c>
      <c r="BH10" s="10">
        <f t="shared" si="28"/>
        <v>0.30653348290460275</v>
      </c>
      <c r="BI10" s="9">
        <v>5.0599999999999996</v>
      </c>
      <c r="BJ10" s="9">
        <v>5.0999999999999996</v>
      </c>
      <c r="BK10" s="9">
        <v>5.05</v>
      </c>
      <c r="BL10" s="9">
        <f t="shared" si="29"/>
        <v>2.6457513110645845E-2</v>
      </c>
      <c r="BM10" s="9">
        <f t="shared" si="30"/>
        <v>1.5275252316519432E-2</v>
      </c>
      <c r="BN10" s="11">
        <f t="shared" si="31"/>
        <v>5.07</v>
      </c>
      <c r="BO10" s="4"/>
      <c r="BP10" s="4"/>
      <c r="BQ10" s="4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</row>
    <row r="11" spans="1:117" x14ac:dyDescent="0.2">
      <c r="A11" s="52">
        <v>0.54166666666666696</v>
      </c>
      <c r="B11" s="33">
        <v>5.08</v>
      </c>
      <c r="C11" s="9">
        <v>1.54</v>
      </c>
      <c r="D11" s="9">
        <f t="shared" si="0"/>
        <v>0.43178241642553783</v>
      </c>
      <c r="E11" s="9">
        <v>0.52</v>
      </c>
      <c r="F11" s="9">
        <f t="shared" si="1"/>
        <v>-0.65392646740666394</v>
      </c>
      <c r="G11" s="9">
        <v>1.46</v>
      </c>
      <c r="H11" s="9">
        <f t="shared" si="2"/>
        <v>0.37843643572024505</v>
      </c>
      <c r="I11" s="9">
        <f t="shared" si="32"/>
        <v>0.61201616779327472</v>
      </c>
      <c r="J11" s="9">
        <f t="shared" si="33"/>
        <v>0.35334769922385034</v>
      </c>
      <c r="K11" s="10">
        <f t="shared" si="3"/>
        <v>1.1733333333333333</v>
      </c>
      <c r="L11" s="10">
        <f t="shared" si="4"/>
        <v>5.2097461579706315E-2</v>
      </c>
      <c r="M11" s="9">
        <v>4.55</v>
      </c>
      <c r="N11" s="9">
        <v>4.54</v>
      </c>
      <c r="O11" s="9">
        <v>4.53</v>
      </c>
      <c r="P11" s="9">
        <f t="shared" si="5"/>
        <v>9.9999999999997868E-3</v>
      </c>
      <c r="Q11" s="9">
        <f t="shared" si="6"/>
        <v>5.7735026918961348E-3</v>
      </c>
      <c r="R11" s="10">
        <f t="shared" si="7"/>
        <v>4.54</v>
      </c>
      <c r="S11" s="9">
        <v>2.12</v>
      </c>
      <c r="T11" s="9">
        <f t="shared" si="8"/>
        <v>0.75141608868392118</v>
      </c>
      <c r="U11" s="9">
        <v>2.14</v>
      </c>
      <c r="V11" s="9">
        <f t="shared" si="9"/>
        <v>0.76080582903376015</v>
      </c>
      <c r="W11" s="9">
        <v>2.0099999999999998</v>
      </c>
      <c r="X11" s="9">
        <f t="shared" si="10"/>
        <v>0.69813472207098426</v>
      </c>
      <c r="Y11" s="9">
        <f t="shared" si="34"/>
        <v>3.3800243835213378E-2</v>
      </c>
      <c r="Z11" s="9">
        <f t="shared" si="35"/>
        <v>1.9514579876935435E-2</v>
      </c>
      <c r="AA11" s="10">
        <f t="shared" si="11"/>
        <v>2.09</v>
      </c>
      <c r="AB11" s="10">
        <f t="shared" si="12"/>
        <v>0.73678554659622186</v>
      </c>
      <c r="AC11" s="9">
        <v>4.5199999999999996</v>
      </c>
      <c r="AD11" s="9">
        <v>4.51</v>
      </c>
      <c r="AE11" s="9">
        <v>4.51</v>
      </c>
      <c r="AF11" s="9">
        <f t="shared" si="13"/>
        <v>5.7735026918961348E-3</v>
      </c>
      <c r="AG11" s="9">
        <f t="shared" si="14"/>
        <v>3.3333333333332624E-3</v>
      </c>
      <c r="AH11" s="10">
        <f t="shared" si="15"/>
        <v>4.5133333333333328</v>
      </c>
      <c r="AI11" s="9">
        <v>1.57</v>
      </c>
      <c r="AJ11" s="9">
        <f t="shared" si="16"/>
        <v>0.45107561936021673</v>
      </c>
      <c r="AK11" s="9">
        <v>1.58</v>
      </c>
      <c r="AL11" s="9">
        <f t="shared" si="17"/>
        <v>0.45742484703887548</v>
      </c>
      <c r="AM11" s="9">
        <v>1.53</v>
      </c>
      <c r="AN11" s="9">
        <f t="shared" si="18"/>
        <v>0.42526773540434409</v>
      </c>
      <c r="AO11" s="9">
        <f t="shared" si="36"/>
        <v>1.7031536410782932E-2</v>
      </c>
      <c r="AP11" s="9">
        <f t="shared" si="37"/>
        <v>9.8331621314784387E-3</v>
      </c>
      <c r="AQ11" s="10">
        <f t="shared" si="19"/>
        <v>1.5600000000000003</v>
      </c>
      <c r="AR11" s="10">
        <f t="shared" si="20"/>
        <v>0.44458940060114543</v>
      </c>
      <c r="AS11" s="9">
        <v>4.49</v>
      </c>
      <c r="AT11" s="9">
        <v>4.4800000000000004</v>
      </c>
      <c r="AU11" s="9">
        <v>4.5</v>
      </c>
      <c r="AV11" s="9">
        <f t="shared" si="21"/>
        <v>9.9999999999997868E-3</v>
      </c>
      <c r="AW11" s="9">
        <f t="shared" si="22"/>
        <v>5.7735026918961348E-3</v>
      </c>
      <c r="AX11" s="10">
        <f t="shared" si="23"/>
        <v>4.49</v>
      </c>
      <c r="AY11" s="9">
        <v>2.4700000000000002</v>
      </c>
      <c r="AZ11" s="9">
        <f t="shared" si="24"/>
        <v>0.90421815063988586</v>
      </c>
      <c r="BA11" s="9">
        <v>2.38</v>
      </c>
      <c r="BB11" s="9">
        <f t="shared" si="25"/>
        <v>0.86710048768338333</v>
      </c>
      <c r="BC11" s="9">
        <v>2.42</v>
      </c>
      <c r="BD11" s="9">
        <f t="shared" si="26"/>
        <v>0.88376754016859504</v>
      </c>
      <c r="BE11" s="9">
        <f t="shared" si="38"/>
        <v>1.8590943182751615E-2</v>
      </c>
      <c r="BF11" s="9">
        <f t="shared" si="39"/>
        <v>1.0733486051050683E-2</v>
      </c>
      <c r="BG11" s="10">
        <f t="shared" si="27"/>
        <v>2.4233333333333333</v>
      </c>
      <c r="BH11" s="10">
        <f t="shared" si="28"/>
        <v>0.88502872616395478</v>
      </c>
      <c r="BI11" s="9">
        <v>4.57</v>
      </c>
      <c r="BJ11" s="9">
        <v>4.59</v>
      </c>
      <c r="BK11" s="9">
        <v>4.55</v>
      </c>
      <c r="BL11" s="9">
        <f t="shared" si="29"/>
        <v>2.0000000000000018E-2</v>
      </c>
      <c r="BM11" s="9">
        <f t="shared" si="30"/>
        <v>1.1547005383792526E-2</v>
      </c>
      <c r="BN11" s="11">
        <f t="shared" si="31"/>
        <v>4.57</v>
      </c>
      <c r="BO11" s="4"/>
      <c r="BP11" s="4"/>
      <c r="BQ11" s="4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</row>
    <row r="12" spans="1:117" x14ac:dyDescent="0.2">
      <c r="A12" s="52">
        <v>0.58333333333333304</v>
      </c>
      <c r="B12" s="33">
        <v>6.05</v>
      </c>
      <c r="C12" s="9">
        <v>2.66</v>
      </c>
      <c r="D12" s="9">
        <f t="shared" si="0"/>
        <v>0.97832612279360776</v>
      </c>
      <c r="E12" s="9">
        <v>2.56</v>
      </c>
      <c r="F12" s="9">
        <f t="shared" si="1"/>
        <v>0.94000725849147115</v>
      </c>
      <c r="G12" s="9">
        <v>2.62</v>
      </c>
      <c r="H12" s="9">
        <f t="shared" si="2"/>
        <v>0.96317431777300555</v>
      </c>
      <c r="I12" s="9">
        <f t="shared" si="32"/>
        <v>1.9298640679859785E-2</v>
      </c>
      <c r="J12" s="9">
        <f t="shared" si="33"/>
        <v>1.114207539151091E-2</v>
      </c>
      <c r="K12" s="10">
        <f t="shared" si="3"/>
        <v>2.6133333333333337</v>
      </c>
      <c r="L12" s="10">
        <f t="shared" si="4"/>
        <v>0.96050256635269482</v>
      </c>
      <c r="M12" s="9">
        <v>4.3</v>
      </c>
      <c r="N12" s="9">
        <v>4.3099999999999996</v>
      </c>
      <c r="O12" s="9">
        <v>4.29</v>
      </c>
      <c r="P12" s="9">
        <f t="shared" si="5"/>
        <v>9.9999999999997868E-3</v>
      </c>
      <c r="Q12" s="9">
        <f t="shared" si="6"/>
        <v>5.7735026918961348E-3</v>
      </c>
      <c r="R12" s="10">
        <f t="shared" si="7"/>
        <v>4.3</v>
      </c>
      <c r="S12" s="9">
        <v>2.85</v>
      </c>
      <c r="T12" s="9">
        <f t="shared" si="8"/>
        <v>1.0473189942805592</v>
      </c>
      <c r="U12" s="9">
        <v>2.77</v>
      </c>
      <c r="V12" s="9">
        <f t="shared" si="9"/>
        <v>1.0188473201992472</v>
      </c>
      <c r="W12" s="9">
        <v>2.66</v>
      </c>
      <c r="X12" s="9">
        <f t="shared" si="10"/>
        <v>0.97832612279360776</v>
      </c>
      <c r="Y12" s="9">
        <f t="shared" si="34"/>
        <v>3.4671361813929012E-2</v>
      </c>
      <c r="Z12" s="9">
        <f t="shared" si="35"/>
        <v>2.0017520076442828E-2</v>
      </c>
      <c r="AA12" s="10">
        <f t="shared" si="11"/>
        <v>2.7600000000000002</v>
      </c>
      <c r="AB12" s="10">
        <f t="shared" si="12"/>
        <v>1.0148308124244714</v>
      </c>
      <c r="AC12" s="9">
        <v>4.29</v>
      </c>
      <c r="AD12" s="9">
        <v>4.2699999999999996</v>
      </c>
      <c r="AE12" s="9">
        <v>4.28</v>
      </c>
      <c r="AF12" s="9">
        <f t="shared" si="13"/>
        <v>1.0000000000000231E-2</v>
      </c>
      <c r="AG12" s="9">
        <f t="shared" si="14"/>
        <v>5.7735026918963915E-3</v>
      </c>
      <c r="AH12" s="10">
        <f t="shared" si="15"/>
        <v>4.28</v>
      </c>
      <c r="AI12" s="9">
        <v>2.37</v>
      </c>
      <c r="AJ12" s="9">
        <f t="shared" si="16"/>
        <v>0.86288995514703981</v>
      </c>
      <c r="AK12" s="9">
        <v>2.3199999999999998</v>
      </c>
      <c r="AL12" s="9">
        <f t="shared" si="17"/>
        <v>0.84156718567821853</v>
      </c>
      <c r="AM12" s="9">
        <v>2.29</v>
      </c>
      <c r="AN12" s="9">
        <f t="shared" si="18"/>
        <v>0.82855181756614826</v>
      </c>
      <c r="AO12" s="9">
        <f t="shared" si="36"/>
        <v>1.7335743409871551E-2</v>
      </c>
      <c r="AP12" s="9">
        <f t="shared" si="37"/>
        <v>1.0008796124291621E-2</v>
      </c>
      <c r="AQ12" s="10">
        <f t="shared" si="19"/>
        <v>2.3266666666666667</v>
      </c>
      <c r="AR12" s="10">
        <f t="shared" si="20"/>
        <v>0.84433631946380217</v>
      </c>
      <c r="AS12" s="9">
        <v>4.2699999999999996</v>
      </c>
      <c r="AT12" s="9">
        <v>4.25</v>
      </c>
      <c r="AU12" s="9">
        <v>4.26</v>
      </c>
      <c r="AV12" s="9">
        <f t="shared" si="21"/>
        <v>9.9999999999997868E-3</v>
      </c>
      <c r="AW12" s="9">
        <f t="shared" si="22"/>
        <v>5.7735026918961348E-3</v>
      </c>
      <c r="AX12" s="10">
        <f t="shared" si="23"/>
        <v>4.26</v>
      </c>
      <c r="AY12" s="9">
        <v>3.51</v>
      </c>
      <c r="AZ12" s="9">
        <f t="shared" si="24"/>
        <v>1.2556160374777743</v>
      </c>
      <c r="BA12" s="9">
        <v>3.43</v>
      </c>
      <c r="BB12" s="9">
        <f t="shared" si="25"/>
        <v>1.2325602611778486</v>
      </c>
      <c r="BC12" s="9">
        <v>3.52</v>
      </c>
      <c r="BD12" s="9">
        <f t="shared" si="26"/>
        <v>1.2584609896100056</v>
      </c>
      <c r="BE12" s="9">
        <f t="shared" si="38"/>
        <v>1.4203933180304051E-2</v>
      </c>
      <c r="BF12" s="9">
        <f t="shared" si="39"/>
        <v>8.2006446452000011E-3</v>
      </c>
      <c r="BG12" s="10">
        <f t="shared" si="27"/>
        <v>3.4866666666666664</v>
      </c>
      <c r="BH12" s="10">
        <f t="shared" si="28"/>
        <v>1.248879096088543</v>
      </c>
      <c r="BI12" s="9">
        <v>4.32</v>
      </c>
      <c r="BJ12" s="9">
        <v>4.32</v>
      </c>
      <c r="BK12" s="9">
        <v>4.29</v>
      </c>
      <c r="BL12" s="9">
        <f t="shared" si="29"/>
        <v>1.7320508075688915E-2</v>
      </c>
      <c r="BM12" s="9">
        <f t="shared" si="30"/>
        <v>1.0000000000000083E-2</v>
      </c>
      <c r="BN12" s="11">
        <f t="shared" si="31"/>
        <v>4.3099999999999996</v>
      </c>
      <c r="BO12" s="4"/>
      <c r="BP12" s="4"/>
      <c r="BQ12" s="4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</row>
    <row r="13" spans="1:117" x14ac:dyDescent="0.2">
      <c r="A13" s="52">
        <v>0.625</v>
      </c>
      <c r="B13" s="33">
        <v>7.06</v>
      </c>
      <c r="C13" s="9">
        <v>3.13</v>
      </c>
      <c r="D13" s="9">
        <f t="shared" si="0"/>
        <v>1.1410330045520618</v>
      </c>
      <c r="E13" s="9">
        <v>3.09</v>
      </c>
      <c r="F13" s="9">
        <f t="shared" si="1"/>
        <v>1.1281710909096541</v>
      </c>
      <c r="G13" s="9">
        <v>3.11</v>
      </c>
      <c r="H13" s="9">
        <f t="shared" si="2"/>
        <v>1.1346227261911428</v>
      </c>
      <c r="I13" s="9">
        <f t="shared" si="32"/>
        <v>6.4309679029750386E-3</v>
      </c>
      <c r="J13" s="9">
        <f t="shared" si="33"/>
        <v>3.7129210499324819E-3</v>
      </c>
      <c r="K13" s="10">
        <f t="shared" si="3"/>
        <v>3.11</v>
      </c>
      <c r="L13" s="10">
        <f t="shared" si="4"/>
        <v>1.134608940550953</v>
      </c>
      <c r="M13" s="9">
        <v>4.1500000000000004</v>
      </c>
      <c r="N13" s="9">
        <v>4.1399999999999997</v>
      </c>
      <c r="O13" s="9">
        <v>4.1399999999999997</v>
      </c>
      <c r="P13" s="9">
        <f t="shared" si="5"/>
        <v>5.7735026918966474E-3</v>
      </c>
      <c r="Q13" s="9">
        <f t="shared" si="6"/>
        <v>3.3333333333335586E-3</v>
      </c>
      <c r="R13" s="10">
        <f t="shared" si="7"/>
        <v>4.1433333333333335</v>
      </c>
      <c r="S13" s="9">
        <v>3.29</v>
      </c>
      <c r="T13" s="9">
        <f t="shared" si="8"/>
        <v>1.1908875647772805</v>
      </c>
      <c r="U13" s="9">
        <v>3.23</v>
      </c>
      <c r="V13" s="9">
        <f t="shared" si="9"/>
        <v>1.1724821372345651</v>
      </c>
      <c r="W13" s="9">
        <v>3.2</v>
      </c>
      <c r="X13" s="9">
        <f t="shared" si="10"/>
        <v>1.1631508098056809</v>
      </c>
      <c r="Y13" s="9">
        <f t="shared" si="34"/>
        <v>1.4113592803687245E-2</v>
      </c>
      <c r="Z13" s="9">
        <f t="shared" si="35"/>
        <v>8.1484866044415957E-3</v>
      </c>
      <c r="AA13" s="10">
        <f t="shared" si="11"/>
        <v>3.2399999999999998</v>
      </c>
      <c r="AB13" s="10">
        <f t="shared" si="12"/>
        <v>1.1755068372725088</v>
      </c>
      <c r="AC13" s="9">
        <v>4.13</v>
      </c>
      <c r="AD13" s="9">
        <v>4.13</v>
      </c>
      <c r="AE13" s="9">
        <v>4.12</v>
      </c>
      <c r="AF13" s="9">
        <f t="shared" si="13"/>
        <v>5.7735026918961348E-3</v>
      </c>
      <c r="AG13" s="9">
        <f t="shared" si="14"/>
        <v>3.3333333333332624E-3</v>
      </c>
      <c r="AH13" s="10">
        <f t="shared" si="15"/>
        <v>4.126666666666666</v>
      </c>
      <c r="AI13" s="9">
        <v>2.87</v>
      </c>
      <c r="AJ13" s="9">
        <f t="shared" si="16"/>
        <v>1.0543120297715298</v>
      </c>
      <c r="AK13" s="9">
        <v>2.91</v>
      </c>
      <c r="AL13" s="9">
        <f t="shared" si="17"/>
        <v>1.0681530811834012</v>
      </c>
      <c r="AM13" s="9">
        <v>2.81</v>
      </c>
      <c r="AN13" s="9">
        <f t="shared" si="18"/>
        <v>1.0331844833456545</v>
      </c>
      <c r="AO13" s="9">
        <f t="shared" si="36"/>
        <v>1.7610369847061002E-2</v>
      </c>
      <c r="AP13" s="9">
        <f t="shared" si="37"/>
        <v>1.0167351771729539E-2</v>
      </c>
      <c r="AQ13" s="10">
        <f t="shared" si="19"/>
        <v>2.8633333333333333</v>
      </c>
      <c r="AR13" s="10">
        <f t="shared" si="20"/>
        <v>1.0518831981001953</v>
      </c>
      <c r="AS13" s="9">
        <v>4.1100000000000003</v>
      </c>
      <c r="AT13" s="9">
        <v>4.1100000000000003</v>
      </c>
      <c r="AU13" s="9">
        <v>4.1399999999999997</v>
      </c>
      <c r="AV13" s="9">
        <f t="shared" si="21"/>
        <v>1.7320508075688405E-2</v>
      </c>
      <c r="AW13" s="9">
        <f t="shared" si="22"/>
        <v>9.9999999999997886E-3</v>
      </c>
      <c r="AX13" s="10">
        <f t="shared" si="23"/>
        <v>4.12</v>
      </c>
      <c r="AY13" s="9">
        <v>3.99</v>
      </c>
      <c r="AZ13" s="9">
        <f t="shared" si="24"/>
        <v>1.3837912309017721</v>
      </c>
      <c r="BA13" s="9">
        <v>4</v>
      </c>
      <c r="BB13" s="9">
        <f t="shared" si="25"/>
        <v>1.3862943611198906</v>
      </c>
      <c r="BC13" s="9">
        <v>3.97</v>
      </c>
      <c r="BD13" s="9">
        <f t="shared" si="26"/>
        <v>1.3787660946990992</v>
      </c>
      <c r="BE13" s="9">
        <f t="shared" si="38"/>
        <v>3.8338938006220184E-3</v>
      </c>
      <c r="BF13" s="9">
        <f t="shared" si="39"/>
        <v>2.2134996178335598E-3</v>
      </c>
      <c r="BG13" s="10">
        <f t="shared" si="27"/>
        <v>3.9866666666666668</v>
      </c>
      <c r="BH13" s="10">
        <f t="shared" si="28"/>
        <v>1.3829505622402538</v>
      </c>
      <c r="BI13" s="9">
        <v>4.17</v>
      </c>
      <c r="BJ13" s="9">
        <v>4.17</v>
      </c>
      <c r="BK13" s="9">
        <v>4.16</v>
      </c>
      <c r="BL13" s="9">
        <f t="shared" si="29"/>
        <v>5.7735026918961348E-3</v>
      </c>
      <c r="BM13" s="9">
        <f t="shared" si="30"/>
        <v>3.3333333333332624E-3</v>
      </c>
      <c r="BN13" s="11">
        <f t="shared" si="31"/>
        <v>4.166666666666667</v>
      </c>
      <c r="BO13" s="4"/>
      <c r="BP13" s="4"/>
      <c r="BQ13" s="4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</row>
    <row r="14" spans="1:117" x14ac:dyDescent="0.2">
      <c r="A14" s="52">
        <v>0.66666666666666696</v>
      </c>
      <c r="B14" s="33">
        <v>8.1999999999999993</v>
      </c>
      <c r="C14" s="9">
        <v>3.79</v>
      </c>
      <c r="D14" s="9">
        <f t="shared" si="0"/>
        <v>1.3323660190943349</v>
      </c>
      <c r="E14" s="9">
        <v>3.67</v>
      </c>
      <c r="F14" s="9">
        <f t="shared" si="1"/>
        <v>1.3001916620664788</v>
      </c>
      <c r="G14" s="9">
        <v>3.56</v>
      </c>
      <c r="H14" s="9">
        <f t="shared" si="2"/>
        <v>1.2697605448639391</v>
      </c>
      <c r="I14" s="9">
        <f t="shared" si="32"/>
        <v>3.1306781874335755E-2</v>
      </c>
      <c r="J14" s="9">
        <f t="shared" si="33"/>
        <v>1.8074978942608646E-2</v>
      </c>
      <c r="K14" s="10">
        <f t="shared" si="3"/>
        <v>3.6733333333333333</v>
      </c>
      <c r="L14" s="10">
        <f t="shared" si="4"/>
        <v>1.3007727420082509</v>
      </c>
      <c r="M14" s="9">
        <v>4.0199999999999996</v>
      </c>
      <c r="N14" s="9">
        <v>4.03</v>
      </c>
      <c r="O14" s="9">
        <v>4.0199999999999996</v>
      </c>
      <c r="P14" s="9">
        <f t="shared" si="5"/>
        <v>5.7735026918966474E-3</v>
      </c>
      <c r="Q14" s="9">
        <f t="shared" si="6"/>
        <v>3.3333333333335586E-3</v>
      </c>
      <c r="R14" s="10">
        <f t="shared" si="7"/>
        <v>4.0233333333333334</v>
      </c>
      <c r="S14" s="9">
        <v>4.0599999999999996</v>
      </c>
      <c r="T14" s="9">
        <f t="shared" si="8"/>
        <v>1.4011829736136412</v>
      </c>
      <c r="U14" s="9">
        <v>3.99</v>
      </c>
      <c r="V14" s="9">
        <f t="shared" si="9"/>
        <v>1.3837912309017721</v>
      </c>
      <c r="W14" s="9">
        <v>3.84</v>
      </c>
      <c r="X14" s="9">
        <f t="shared" si="10"/>
        <v>1.3454723665996355</v>
      </c>
      <c r="Y14" s="9">
        <f t="shared" si="34"/>
        <v>2.8502864797040974E-2</v>
      </c>
      <c r="Z14" s="9">
        <f t="shared" si="35"/>
        <v>1.6456136663247117E-2</v>
      </c>
      <c r="AA14" s="10">
        <f t="shared" si="11"/>
        <v>3.9633333333333334</v>
      </c>
      <c r="AB14" s="10">
        <f t="shared" si="12"/>
        <v>1.3768155237050166</v>
      </c>
      <c r="AC14" s="9">
        <v>4.0199999999999996</v>
      </c>
      <c r="AD14" s="9">
        <v>4.01</v>
      </c>
      <c r="AE14" s="9">
        <v>4.0199999999999996</v>
      </c>
      <c r="AF14" s="9">
        <f t="shared" si="13"/>
        <v>5.7735026918961348E-3</v>
      </c>
      <c r="AG14" s="9">
        <f t="shared" si="14"/>
        <v>3.3333333333332624E-3</v>
      </c>
      <c r="AH14" s="10">
        <f t="shared" si="15"/>
        <v>4.0166666666666666</v>
      </c>
      <c r="AI14" s="9">
        <v>3.29</v>
      </c>
      <c r="AJ14" s="9">
        <f t="shared" si="16"/>
        <v>1.1908875647772805</v>
      </c>
      <c r="AK14" s="9">
        <v>3.17</v>
      </c>
      <c r="AL14" s="9">
        <f t="shared" si="17"/>
        <v>1.1537315878891892</v>
      </c>
      <c r="AM14" s="9">
        <v>3.29</v>
      </c>
      <c r="AN14" s="9">
        <f t="shared" si="18"/>
        <v>1.1908875647772805</v>
      </c>
      <c r="AO14" s="9">
        <f t="shared" si="36"/>
        <v>2.1452013258343061E-2</v>
      </c>
      <c r="AP14" s="9">
        <f t="shared" si="37"/>
        <v>1.2385325629363788E-2</v>
      </c>
      <c r="AQ14" s="10">
        <f t="shared" si="19"/>
        <v>3.25</v>
      </c>
      <c r="AR14" s="10">
        <f t="shared" si="20"/>
        <v>1.1785022391479167</v>
      </c>
      <c r="AS14" s="9">
        <v>4.0199999999999996</v>
      </c>
      <c r="AT14" s="9">
        <v>4</v>
      </c>
      <c r="AU14" s="9">
        <v>4.01</v>
      </c>
      <c r="AV14" s="9">
        <f t="shared" si="21"/>
        <v>9.9999999999997868E-3</v>
      </c>
      <c r="AW14" s="9">
        <f t="shared" si="22"/>
        <v>5.7735026918961348E-3</v>
      </c>
      <c r="AX14" s="10">
        <f t="shared" si="23"/>
        <v>4.01</v>
      </c>
      <c r="AY14" s="9">
        <v>4.49</v>
      </c>
      <c r="AZ14" s="9">
        <f t="shared" si="24"/>
        <v>1.501852701754163</v>
      </c>
      <c r="BA14" s="9">
        <v>4.6500000000000004</v>
      </c>
      <c r="BB14" s="9">
        <f t="shared" si="25"/>
        <v>1.536867219599265</v>
      </c>
      <c r="BC14" s="9">
        <v>4.6900000000000004</v>
      </c>
      <c r="BD14" s="9">
        <f t="shared" si="26"/>
        <v>1.545432582458188</v>
      </c>
      <c r="BE14" s="9">
        <f t="shared" si="38"/>
        <v>2.3088914739209963E-2</v>
      </c>
      <c r="BF14" s="9">
        <f t="shared" si="39"/>
        <v>1.333039113997919E-2</v>
      </c>
      <c r="BG14" s="10">
        <f t="shared" si="27"/>
        <v>4.6100000000000003</v>
      </c>
      <c r="BH14" s="10">
        <f t="shared" si="28"/>
        <v>1.5280508346038719</v>
      </c>
      <c r="BI14" s="9">
        <v>4.03</v>
      </c>
      <c r="BJ14" s="9">
        <v>4.0199999999999996</v>
      </c>
      <c r="BK14" s="9">
        <v>4.03</v>
      </c>
      <c r="BL14" s="9">
        <f t="shared" si="29"/>
        <v>5.7735026918966474E-3</v>
      </c>
      <c r="BM14" s="9">
        <f t="shared" si="30"/>
        <v>3.3333333333335586E-3</v>
      </c>
      <c r="BN14" s="11">
        <f t="shared" si="31"/>
        <v>4.0266666666666673</v>
      </c>
      <c r="BO14" s="4"/>
      <c r="BP14" s="4"/>
      <c r="BQ14" s="4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</row>
    <row r="15" spans="1:117" x14ac:dyDescent="0.2">
      <c r="A15" s="52">
        <v>0.70833333333333304</v>
      </c>
      <c r="B15" s="33">
        <v>9.2330000000000005</v>
      </c>
      <c r="C15" s="9">
        <v>4.1100000000000003</v>
      </c>
      <c r="D15" s="9">
        <f t="shared" si="0"/>
        <v>1.4134230285081433</v>
      </c>
      <c r="E15" s="9">
        <v>4.1500000000000004</v>
      </c>
      <c r="F15" s="9">
        <f t="shared" si="1"/>
        <v>1.423108334242607</v>
      </c>
      <c r="G15" s="9">
        <v>4.3499999999999996</v>
      </c>
      <c r="H15" s="9">
        <f t="shared" si="2"/>
        <v>1.4701758451005926</v>
      </c>
      <c r="I15" s="9">
        <f t="shared" si="32"/>
        <v>3.0359067609510088E-2</v>
      </c>
      <c r="J15" s="9">
        <f t="shared" si="33"/>
        <v>1.7527815856696698E-2</v>
      </c>
      <c r="K15" s="10">
        <f t="shared" si="3"/>
        <v>4.203333333333334</v>
      </c>
      <c r="L15" s="10">
        <f t="shared" si="4"/>
        <v>1.4355690692837808</v>
      </c>
      <c r="M15" s="9">
        <v>3.89</v>
      </c>
      <c r="N15" s="9">
        <v>3.9</v>
      </c>
      <c r="O15" s="9">
        <v>3.92</v>
      </c>
      <c r="P15" s="9">
        <f t="shared" si="5"/>
        <v>1.5275252316519385E-2</v>
      </c>
      <c r="Q15" s="9">
        <f t="shared" si="6"/>
        <v>8.8191710368819218E-3</v>
      </c>
      <c r="R15" s="10">
        <f t="shared" si="7"/>
        <v>3.9033333333333338</v>
      </c>
      <c r="S15" s="9">
        <v>4.84</v>
      </c>
      <c r="T15" s="9">
        <f t="shared" si="8"/>
        <v>1.5769147207285403</v>
      </c>
      <c r="U15" s="9">
        <v>4.6900000000000004</v>
      </c>
      <c r="V15" s="9">
        <f t="shared" si="9"/>
        <v>1.545432582458188</v>
      </c>
      <c r="W15" s="9">
        <v>4.5999999999999996</v>
      </c>
      <c r="X15" s="9">
        <f t="shared" si="10"/>
        <v>1.5260563034950492</v>
      </c>
      <c r="Y15" s="9">
        <f t="shared" si="34"/>
        <v>2.5668215819137193E-2</v>
      </c>
      <c r="Z15" s="9">
        <f t="shared" si="35"/>
        <v>1.481955131279627E-2</v>
      </c>
      <c r="AA15" s="10">
        <f t="shared" si="11"/>
        <v>4.71</v>
      </c>
      <c r="AB15" s="10">
        <f t="shared" si="12"/>
        <v>1.5494678688939258</v>
      </c>
      <c r="AC15" s="9">
        <v>3.92</v>
      </c>
      <c r="AD15" s="9">
        <v>3.91</v>
      </c>
      <c r="AE15" s="9">
        <v>3.94</v>
      </c>
      <c r="AF15" s="9">
        <f t="shared" si="13"/>
        <v>1.5275252316519383E-2</v>
      </c>
      <c r="AG15" s="9">
        <f t="shared" si="14"/>
        <v>8.8191710368819218E-3</v>
      </c>
      <c r="AH15" s="10">
        <f t="shared" si="15"/>
        <v>3.9233333333333333</v>
      </c>
      <c r="AI15" s="9">
        <v>3.28</v>
      </c>
      <c r="AJ15" s="9">
        <f t="shared" si="16"/>
        <v>1.1878434223960523</v>
      </c>
      <c r="AK15" s="9">
        <v>3.33</v>
      </c>
      <c r="AL15" s="9">
        <f t="shared" si="17"/>
        <v>1.2029723039923526</v>
      </c>
      <c r="AM15" s="9">
        <v>3.49</v>
      </c>
      <c r="AN15" s="9">
        <f t="shared" si="18"/>
        <v>1.2499017362143359</v>
      </c>
      <c r="AO15" s="9">
        <f t="shared" si="36"/>
        <v>3.2358638673985134E-2</v>
      </c>
      <c r="AP15" s="9">
        <f t="shared" si="37"/>
        <v>1.8682268749035152E-2</v>
      </c>
      <c r="AQ15" s="10">
        <f t="shared" si="19"/>
        <v>3.3666666666666667</v>
      </c>
      <c r="AR15" s="10">
        <f t="shared" si="20"/>
        <v>1.2135724875342468</v>
      </c>
      <c r="AS15" s="9">
        <v>3.84</v>
      </c>
      <c r="AT15" s="9">
        <v>3.93</v>
      </c>
      <c r="AU15" s="9">
        <v>3.92</v>
      </c>
      <c r="AV15" s="9">
        <f t="shared" si="21"/>
        <v>4.9328828623162589E-2</v>
      </c>
      <c r="AW15" s="9">
        <f t="shared" si="22"/>
        <v>2.8480012484391838E-2</v>
      </c>
      <c r="AX15" s="10">
        <f t="shared" si="23"/>
        <v>3.8966666666666665</v>
      </c>
      <c r="AY15" s="9">
        <v>5.04</v>
      </c>
      <c r="AZ15" s="9">
        <f t="shared" si="24"/>
        <v>1.6174060820832772</v>
      </c>
      <c r="BA15" s="9">
        <v>4.93</v>
      </c>
      <c r="BB15" s="9">
        <f t="shared" si="25"/>
        <v>1.5953389880545987</v>
      </c>
      <c r="BC15" s="9">
        <v>5.03</v>
      </c>
      <c r="BD15" s="9">
        <f t="shared" si="26"/>
        <v>1.6154199841116479</v>
      </c>
      <c r="BE15" s="9">
        <f t="shared" si="38"/>
        <v>1.220756341144477E-2</v>
      </c>
      <c r="BF15" s="9">
        <f t="shared" si="39"/>
        <v>7.0480400217470644E-3</v>
      </c>
      <c r="BG15" s="10">
        <f t="shared" si="27"/>
        <v>5</v>
      </c>
      <c r="BH15" s="10">
        <f t="shared" si="28"/>
        <v>1.6093883514165082</v>
      </c>
      <c r="BI15" s="9">
        <v>3.92</v>
      </c>
      <c r="BJ15" s="9">
        <v>3.9</v>
      </c>
      <c r="BK15" s="9">
        <v>3.91</v>
      </c>
      <c r="BL15" s="9">
        <f t="shared" si="29"/>
        <v>1.0000000000000009E-2</v>
      </c>
      <c r="BM15" s="9">
        <f t="shared" si="30"/>
        <v>5.7735026918962632E-3</v>
      </c>
      <c r="BN15" s="11">
        <f t="shared" si="31"/>
        <v>3.91</v>
      </c>
      <c r="BO15" s="4"/>
      <c r="BP15" s="4"/>
      <c r="BQ15" s="4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</row>
    <row r="16" spans="1:117" x14ac:dyDescent="0.2">
      <c r="A16" s="52">
        <v>0.75</v>
      </c>
      <c r="B16" s="33">
        <v>10</v>
      </c>
      <c r="C16" s="9">
        <v>4.5</v>
      </c>
      <c r="D16" s="9">
        <f t="shared" si="0"/>
        <v>1.5040773967762742</v>
      </c>
      <c r="E16" s="9">
        <v>4.5</v>
      </c>
      <c r="F16" s="9">
        <f t="shared" si="1"/>
        <v>1.5040773967762742</v>
      </c>
      <c r="G16" s="9">
        <v>4.49</v>
      </c>
      <c r="H16" s="9">
        <f t="shared" si="2"/>
        <v>1.501852701754163</v>
      </c>
      <c r="I16" s="9">
        <f t="shared" si="32"/>
        <v>1.2844282698807219E-3</v>
      </c>
      <c r="J16" s="9">
        <f t="shared" si="33"/>
        <v>7.415650073704001E-4</v>
      </c>
      <c r="K16" s="10">
        <f t="shared" si="3"/>
        <v>4.496666666666667</v>
      </c>
      <c r="L16" s="10">
        <f t="shared" si="4"/>
        <v>1.5033358317689036</v>
      </c>
      <c r="M16" s="9">
        <v>3.81</v>
      </c>
      <c r="N16" s="9">
        <v>3.79</v>
      </c>
      <c r="O16" s="9">
        <v>3.8</v>
      </c>
      <c r="P16" s="9">
        <f t="shared" si="5"/>
        <v>1.0000000000000009E-2</v>
      </c>
      <c r="Q16" s="9">
        <f t="shared" si="6"/>
        <v>5.7735026918962632E-3</v>
      </c>
      <c r="R16" s="10">
        <f t="shared" si="7"/>
        <v>3.7999999999999994</v>
      </c>
      <c r="S16" s="9">
        <v>4.7</v>
      </c>
      <c r="T16" s="9">
        <f t="shared" si="8"/>
        <v>1.547562508716013</v>
      </c>
      <c r="U16" s="9">
        <v>4.68</v>
      </c>
      <c r="V16" s="9">
        <f t="shared" si="9"/>
        <v>1.5432981099295553</v>
      </c>
      <c r="W16" s="9">
        <v>4.6399999999999997</v>
      </c>
      <c r="X16" s="9">
        <f t="shared" si="10"/>
        <v>1.5347143662381639</v>
      </c>
      <c r="Y16" s="9">
        <f t="shared" si="34"/>
        <v>6.5439605477181761E-3</v>
      </c>
      <c r="Z16" s="9">
        <f t="shared" si="35"/>
        <v>3.7781573837913801E-3</v>
      </c>
      <c r="AA16" s="10">
        <f t="shared" si="11"/>
        <v>4.6733333333333329</v>
      </c>
      <c r="AB16" s="10">
        <f t="shared" si="12"/>
        <v>1.5418583282945775</v>
      </c>
      <c r="AC16" s="9">
        <v>3.83</v>
      </c>
      <c r="AD16" s="9">
        <v>3.83</v>
      </c>
      <c r="AE16" s="9">
        <v>3.84</v>
      </c>
      <c r="AF16" s="9">
        <f t="shared" si="13"/>
        <v>5.7735026918961348E-3</v>
      </c>
      <c r="AG16" s="9">
        <f t="shared" si="14"/>
        <v>3.3333333333332624E-3</v>
      </c>
      <c r="AH16" s="10">
        <f t="shared" si="15"/>
        <v>3.8333333333333335</v>
      </c>
      <c r="AI16" s="9">
        <v>3.79</v>
      </c>
      <c r="AJ16" s="9">
        <f t="shared" si="16"/>
        <v>1.3323660190943349</v>
      </c>
      <c r="AK16" s="9">
        <v>3.8</v>
      </c>
      <c r="AL16" s="9">
        <f t="shared" si="17"/>
        <v>1.33500106673234</v>
      </c>
      <c r="AM16" s="9">
        <v>3.8</v>
      </c>
      <c r="AN16" s="9">
        <f t="shared" si="18"/>
        <v>1.33500106673234</v>
      </c>
      <c r="AO16" s="9">
        <f t="shared" si="36"/>
        <v>1.5213454631296968E-3</v>
      </c>
      <c r="AP16" s="9">
        <f t="shared" si="37"/>
        <v>8.7834921266834642E-4</v>
      </c>
      <c r="AQ16" s="10">
        <f t="shared" si="19"/>
        <v>3.7966666666666669</v>
      </c>
      <c r="AR16" s="10">
        <f t="shared" si="20"/>
        <v>1.3341227175196717</v>
      </c>
      <c r="AS16" s="9">
        <v>3.76</v>
      </c>
      <c r="AT16" s="9">
        <v>3.79</v>
      </c>
      <c r="AU16" s="9">
        <v>3.8</v>
      </c>
      <c r="AV16" s="9">
        <f t="shared" si="21"/>
        <v>2.0816659994661382E-2</v>
      </c>
      <c r="AW16" s="9">
        <f t="shared" si="22"/>
        <v>1.2018504251546663E-2</v>
      </c>
      <c r="AX16" s="10">
        <f t="shared" si="23"/>
        <v>3.7833333333333332</v>
      </c>
      <c r="AY16" s="9">
        <v>5.12</v>
      </c>
      <c r="AZ16" s="9">
        <f t="shared" si="24"/>
        <v>1.6331544390514163</v>
      </c>
      <c r="BA16" s="9">
        <v>5.1100000000000003</v>
      </c>
      <c r="BB16" s="9">
        <f t="shared" si="25"/>
        <v>1.631199404215613</v>
      </c>
      <c r="BC16" s="9">
        <v>5.0999999999999996</v>
      </c>
      <c r="BD16" s="9">
        <f t="shared" si="26"/>
        <v>1.62924053973028</v>
      </c>
      <c r="BE16" s="9">
        <f t="shared" si="38"/>
        <v>1.9569499728358899E-3</v>
      </c>
      <c r="BF16" s="9">
        <f t="shared" si="39"/>
        <v>1.1298455936074319E-3</v>
      </c>
      <c r="BG16" s="10">
        <f t="shared" si="27"/>
        <v>5.1100000000000003</v>
      </c>
      <c r="BH16" s="10">
        <f t="shared" si="28"/>
        <v>1.6311981276657699</v>
      </c>
      <c r="BI16" s="9">
        <v>3.8</v>
      </c>
      <c r="BJ16" s="9">
        <v>3.82</v>
      </c>
      <c r="BK16" s="9">
        <v>3.8</v>
      </c>
      <c r="BL16" s="9">
        <f t="shared" si="29"/>
        <v>1.1547005383792526E-2</v>
      </c>
      <c r="BM16" s="9">
        <f t="shared" si="30"/>
        <v>6.6666666666666732E-3</v>
      </c>
      <c r="BN16" s="11">
        <f t="shared" si="31"/>
        <v>3.8066666666666662</v>
      </c>
      <c r="BO16" s="4"/>
      <c r="BP16" s="4"/>
      <c r="BQ16" s="4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</row>
    <row r="17" spans="1:117" x14ac:dyDescent="0.2">
      <c r="A17" s="53">
        <v>0.33333333333333331</v>
      </c>
      <c r="B17" s="35">
        <v>24</v>
      </c>
      <c r="C17" s="14">
        <v>5.63</v>
      </c>
      <c r="D17" s="14">
        <f t="shared" si="0"/>
        <v>1.728109442151599</v>
      </c>
      <c r="E17" s="14">
        <v>5.76</v>
      </c>
      <c r="F17" s="14">
        <f t="shared" si="1"/>
        <v>1.7509374747077999</v>
      </c>
      <c r="G17" s="14">
        <v>5.56</v>
      </c>
      <c r="H17" s="14">
        <f t="shared" si="2"/>
        <v>1.7155981082624909</v>
      </c>
      <c r="I17" s="14">
        <f t="shared" si="32"/>
        <v>1.7918906992464435E-2</v>
      </c>
      <c r="J17" s="14">
        <f t="shared" si="33"/>
        <v>1.034548577568321E-2</v>
      </c>
      <c r="K17" s="15">
        <f t="shared" si="3"/>
        <v>5.6499999999999995</v>
      </c>
      <c r="L17" s="15">
        <f t="shared" si="4"/>
        <v>1.7315483417072965</v>
      </c>
      <c r="M17" s="14">
        <v>3.7</v>
      </c>
      <c r="N17" s="14">
        <v>3.69</v>
      </c>
      <c r="O17" s="14">
        <v>3.69</v>
      </c>
      <c r="P17" s="14">
        <f t="shared" si="5"/>
        <v>5.7735026918963907E-3</v>
      </c>
      <c r="Q17" s="14">
        <f t="shared" si="6"/>
        <v>3.3333333333334103E-3</v>
      </c>
      <c r="R17" s="15">
        <f t="shared" si="7"/>
        <v>3.6933333333333334</v>
      </c>
      <c r="S17" s="14">
        <v>4.75</v>
      </c>
      <c r="T17" s="14">
        <f t="shared" si="8"/>
        <v>1.5581446180465499</v>
      </c>
      <c r="U17" s="14">
        <v>4.71</v>
      </c>
      <c r="V17" s="14">
        <f t="shared" si="9"/>
        <v>1.5496879080283263</v>
      </c>
      <c r="W17" s="14">
        <v>4.6399999999999997</v>
      </c>
      <c r="X17" s="14">
        <f t="shared" si="10"/>
        <v>1.5347143662381639</v>
      </c>
      <c r="Y17" s="14">
        <f t="shared" si="34"/>
        <v>1.1865212442812516E-2</v>
      </c>
      <c r="Z17" s="14">
        <f t="shared" si="35"/>
        <v>6.8503835978499031E-3</v>
      </c>
      <c r="AA17" s="15">
        <f t="shared" si="11"/>
        <v>4.7</v>
      </c>
      <c r="AB17" s="15">
        <f t="shared" si="12"/>
        <v>1.5475156307710136</v>
      </c>
      <c r="AC17" s="14">
        <v>3.68</v>
      </c>
      <c r="AD17" s="14">
        <v>3.68</v>
      </c>
      <c r="AE17" s="14">
        <v>3.68</v>
      </c>
      <c r="AF17" s="14">
        <f t="shared" si="13"/>
        <v>0</v>
      </c>
      <c r="AG17" s="14">
        <f t="shared" si="14"/>
        <v>0</v>
      </c>
      <c r="AH17" s="15">
        <f t="shared" si="15"/>
        <v>3.68</v>
      </c>
      <c r="AI17" s="14">
        <v>5.25</v>
      </c>
      <c r="AJ17" s="14">
        <f t="shared" si="16"/>
        <v>1.6582280766035324</v>
      </c>
      <c r="AK17" s="14">
        <v>5.34</v>
      </c>
      <c r="AL17" s="14">
        <f t="shared" si="17"/>
        <v>1.6752256529721035</v>
      </c>
      <c r="AM17" s="14">
        <v>5.59</v>
      </c>
      <c r="AN17" s="14">
        <f t="shared" si="18"/>
        <v>1.7209792871670078</v>
      </c>
      <c r="AO17" s="14">
        <f t="shared" si="36"/>
        <v>3.2455166696095647E-2</v>
      </c>
      <c r="AP17" s="14">
        <f t="shared" si="37"/>
        <v>1.8737999228585E-2</v>
      </c>
      <c r="AQ17" s="15">
        <f t="shared" si="19"/>
        <v>5.3933333333333335</v>
      </c>
      <c r="AR17" s="15">
        <f t="shared" si="20"/>
        <v>1.6848110055808814</v>
      </c>
      <c r="AS17" s="14">
        <v>3.67</v>
      </c>
      <c r="AT17" s="14">
        <v>3.67</v>
      </c>
      <c r="AU17" s="14">
        <v>3.67</v>
      </c>
      <c r="AV17" s="14">
        <f t="shared" si="21"/>
        <v>0</v>
      </c>
      <c r="AW17" s="14">
        <f t="shared" si="22"/>
        <v>0</v>
      </c>
      <c r="AX17" s="15">
        <f t="shared" si="23"/>
        <v>3.67</v>
      </c>
      <c r="AY17" s="14">
        <v>5</v>
      </c>
      <c r="AZ17" s="14">
        <f t="shared" si="24"/>
        <v>1.6094379124341003</v>
      </c>
      <c r="BA17" s="14">
        <v>5.08</v>
      </c>
      <c r="BB17" s="14">
        <f t="shared" si="25"/>
        <v>1.6253112615903906</v>
      </c>
      <c r="BC17" s="14">
        <v>5.09</v>
      </c>
      <c r="BD17" s="14">
        <f t="shared" si="26"/>
        <v>1.6272778305624314</v>
      </c>
      <c r="BE17" s="14">
        <f t="shared" si="38"/>
        <v>9.7817285945519597E-3</v>
      </c>
      <c r="BF17" s="14">
        <f t="shared" si="39"/>
        <v>5.6474836372044342E-3</v>
      </c>
      <c r="BG17" s="15">
        <f t="shared" si="27"/>
        <v>5.0566666666666666</v>
      </c>
      <c r="BH17" s="15">
        <f t="shared" si="28"/>
        <v>1.6206756681956407</v>
      </c>
      <c r="BI17" s="14">
        <v>3.62</v>
      </c>
      <c r="BJ17" s="14">
        <v>3.62</v>
      </c>
      <c r="BK17" s="14">
        <v>3.62</v>
      </c>
      <c r="BL17" s="14">
        <f t="shared" si="29"/>
        <v>5.4389598220420729E-16</v>
      </c>
      <c r="BM17" s="14">
        <f t="shared" si="30"/>
        <v>3.1401849173675498E-16</v>
      </c>
      <c r="BN17" s="16">
        <f t="shared" si="31"/>
        <v>3.6199999999999997</v>
      </c>
      <c r="BO17" s="4"/>
      <c r="BP17" s="4"/>
      <c r="BQ17" s="4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</row>
    <row r="18" spans="1:117" x14ac:dyDescent="0.2">
      <c r="A18" s="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4"/>
      <c r="BP18" s="4"/>
      <c r="BQ18" s="4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</row>
    <row r="19" spans="1:11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</row>
    <row r="20" spans="1:117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</row>
    <row r="21" spans="1:117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</row>
    <row r="22" spans="1:117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</row>
    <row r="23" spans="1:117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</row>
    <row r="24" spans="1:117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</row>
    <row r="25" spans="1:117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</row>
    <row r="26" spans="1:117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</row>
    <row r="27" spans="1:117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</row>
    <row r="28" spans="1:117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</row>
    <row r="29" spans="1:117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</row>
    <row r="30" spans="1:117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</row>
    <row r="31" spans="1:117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</row>
    <row r="32" spans="1:117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</row>
    <row r="33" spans="1:117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</row>
    <row r="34" spans="1:117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</row>
    <row r="35" spans="1:117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</row>
    <row r="36" spans="1:117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</row>
    <row r="37" spans="1:117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</row>
    <row r="38" spans="1:117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17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</row>
    <row r="39" spans="1:117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17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</row>
    <row r="40" spans="1:117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</row>
    <row r="41" spans="1:117" x14ac:dyDescent="0.2">
      <c r="A41" s="111" t="s">
        <v>43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</row>
    <row r="42" spans="1:117" x14ac:dyDescent="0.2">
      <c r="A42" s="109" t="s">
        <v>27</v>
      </c>
      <c r="B42" s="106"/>
      <c r="C42" s="127" t="s">
        <v>59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8"/>
      <c r="S42" s="4"/>
      <c r="T42" s="4"/>
      <c r="U42" s="23"/>
      <c r="V42" s="23"/>
      <c r="W42" s="23"/>
      <c r="X42" s="23"/>
      <c r="Y42" s="36"/>
      <c r="Z42" s="23"/>
      <c r="AA42" s="23"/>
      <c r="AB42" s="23"/>
      <c r="AC42" s="36"/>
      <c r="AD42" s="23"/>
      <c r="AE42" s="23"/>
      <c r="AF42" s="23"/>
      <c r="AG42" s="23"/>
      <c r="AH42" s="23"/>
      <c r="AI42" s="23"/>
      <c r="AJ42" s="23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</row>
    <row r="43" spans="1:117" x14ac:dyDescent="0.2">
      <c r="A43" s="110"/>
      <c r="B43" s="108"/>
      <c r="C43" s="125" t="s">
        <v>32</v>
      </c>
      <c r="D43" s="125"/>
      <c r="E43" s="125"/>
      <c r="F43" s="125"/>
      <c r="G43" s="125"/>
      <c r="H43" s="125"/>
      <c r="I43" s="125"/>
      <c r="J43" s="125"/>
      <c r="K43" s="125"/>
      <c r="L43" s="125"/>
      <c r="M43" s="125" t="s">
        <v>33</v>
      </c>
      <c r="N43" s="125"/>
      <c r="O43" s="125"/>
      <c r="P43" s="125"/>
      <c r="Q43" s="125"/>
      <c r="R43" s="125"/>
      <c r="S43" s="4"/>
      <c r="T43" s="4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</row>
    <row r="44" spans="1:117" x14ac:dyDescent="0.2">
      <c r="A44" s="110"/>
      <c r="B44" s="108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4"/>
      <c r="T44" s="4"/>
      <c r="U44" s="23"/>
      <c r="V44" s="23"/>
      <c r="W44" s="23"/>
      <c r="X44" s="23"/>
      <c r="Y44" s="4"/>
      <c r="Z44" s="4"/>
      <c r="AA44" s="4"/>
      <c r="AB44" s="4"/>
      <c r="AC44" s="4"/>
      <c r="AD44" s="4"/>
      <c r="AE44" s="4"/>
      <c r="AF44" s="4"/>
      <c r="AG44" s="23"/>
      <c r="AH44" s="23"/>
      <c r="AI44" s="23"/>
      <c r="AJ44" s="23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</row>
    <row r="45" spans="1:117" x14ac:dyDescent="0.2">
      <c r="A45" s="112"/>
      <c r="B45" s="114"/>
      <c r="C45" s="30" t="s">
        <v>34</v>
      </c>
      <c r="D45" s="30" t="s">
        <v>35</v>
      </c>
      <c r="E45" s="30" t="s">
        <v>36</v>
      </c>
      <c r="F45" s="30" t="s">
        <v>35</v>
      </c>
      <c r="G45" s="30" t="s">
        <v>37</v>
      </c>
      <c r="H45" s="30" t="s">
        <v>35</v>
      </c>
      <c r="I45" s="30" t="s">
        <v>38</v>
      </c>
      <c r="J45" s="30" t="s">
        <v>39</v>
      </c>
      <c r="K45" s="31" t="s">
        <v>40</v>
      </c>
      <c r="L45" s="31" t="s">
        <v>41</v>
      </c>
      <c r="M45" s="30" t="s">
        <v>34</v>
      </c>
      <c r="N45" s="30" t="s">
        <v>36</v>
      </c>
      <c r="O45" s="30" t="s">
        <v>37</v>
      </c>
      <c r="P45" s="30" t="s">
        <v>38</v>
      </c>
      <c r="Q45" s="30" t="s">
        <v>39</v>
      </c>
      <c r="R45" s="31" t="s">
        <v>42</v>
      </c>
      <c r="S45" s="4"/>
      <c r="T45" s="4"/>
      <c r="U45" s="17"/>
      <c r="V45" s="17"/>
      <c r="W45" s="54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</row>
    <row r="46" spans="1:117" x14ac:dyDescent="0.2">
      <c r="A46" s="7">
        <v>0.33333333333333331</v>
      </c>
      <c r="B46" s="33">
        <v>0</v>
      </c>
      <c r="C46" s="9">
        <v>8.7999999999999995E-2</v>
      </c>
      <c r="D46" s="9">
        <f t="shared" ref="D46:D57" si="40">LN(C46)</f>
        <v>-2.4304184645039308</v>
      </c>
      <c r="E46" s="9">
        <v>8.8999999999999996E-2</v>
      </c>
      <c r="F46" s="9">
        <f t="shared" ref="F46:F57" si="41">LN(E46)</f>
        <v>-2.4191189092499972</v>
      </c>
      <c r="G46" s="9">
        <v>8.5999999999999993E-2</v>
      </c>
      <c r="H46" s="9">
        <f t="shared" ref="H46:H57" si="42">LN(G46)</f>
        <v>-2.4534079827286295</v>
      </c>
      <c r="I46" s="9">
        <f>STDEV(D46,F46,H46)</f>
        <v>1.7473496392935103E-2</v>
      </c>
      <c r="J46" s="9">
        <f>I46/SQRT(3)</f>
        <v>1.0088327846145037E-2</v>
      </c>
      <c r="K46" s="10">
        <f t="shared" ref="K46:K57" si="43">AVERAGE(C46,E46,G46)</f>
        <v>8.7666666666666671E-2</v>
      </c>
      <c r="L46" s="10">
        <f t="shared" ref="L46:L57" si="44">AVERAGE(D46,F46,H46)</f>
        <v>-2.4343151188275192</v>
      </c>
      <c r="M46" s="9">
        <v>6.05</v>
      </c>
      <c r="N46" s="9">
        <v>6.03</v>
      </c>
      <c r="O46" s="9">
        <v>6.04</v>
      </c>
      <c r="P46" s="9">
        <f t="shared" ref="P46:P57" si="45">STDEV(M46:O46)</f>
        <v>9.9999999999997868E-3</v>
      </c>
      <c r="Q46" s="9">
        <f t="shared" ref="Q46:Q57" si="46">P46/SQRT(3)</f>
        <v>5.7735026918961348E-3</v>
      </c>
      <c r="R46" s="11">
        <f t="shared" ref="R46:R57" si="47">AVERAGE(M46:O46)</f>
        <v>6.04</v>
      </c>
      <c r="S46" s="4"/>
      <c r="T46" s="4"/>
      <c r="U46" s="17"/>
      <c r="V46" s="17"/>
      <c r="W46" s="54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</row>
    <row r="47" spans="1:117" x14ac:dyDescent="0.2">
      <c r="A47" s="7">
        <v>0.375</v>
      </c>
      <c r="B47" s="33">
        <v>1.117</v>
      </c>
      <c r="C47" s="9">
        <v>0.13</v>
      </c>
      <c r="D47" s="9">
        <f t="shared" si="40"/>
        <v>-2.0402208285265546</v>
      </c>
      <c r="E47" s="9">
        <v>0.14000000000000001</v>
      </c>
      <c r="F47" s="9">
        <f t="shared" si="41"/>
        <v>-1.9661128563728327</v>
      </c>
      <c r="G47" s="9">
        <v>0.13800000000000001</v>
      </c>
      <c r="H47" s="9">
        <f t="shared" si="42"/>
        <v>-1.9805015938249322</v>
      </c>
      <c r="I47" s="9">
        <f t="shared" ref="I47:I57" si="48">STDEV(D47,F47,H47)</f>
        <v>3.9296764700480824E-2</v>
      </c>
      <c r="J47" s="9">
        <f t="shared" ref="J47:J57" si="49">I47/SQRT(3)</f>
        <v>2.2687997678103988E-2</v>
      </c>
      <c r="K47" s="10">
        <f t="shared" si="43"/>
        <v>0.13600000000000001</v>
      </c>
      <c r="L47" s="10">
        <f t="shared" si="44"/>
        <v>-1.9956117595747731</v>
      </c>
      <c r="M47" s="9">
        <v>5.98</v>
      </c>
      <c r="N47" s="9">
        <v>5.96</v>
      </c>
      <c r="O47" s="9">
        <v>5.96</v>
      </c>
      <c r="P47" s="9">
        <f t="shared" si="45"/>
        <v>1.1547005383792781E-2</v>
      </c>
      <c r="Q47" s="9">
        <f t="shared" si="46"/>
        <v>6.6666666666668206E-3</v>
      </c>
      <c r="R47" s="11">
        <f t="shared" si="47"/>
        <v>5.9666666666666677</v>
      </c>
      <c r="S47" s="4"/>
      <c r="T47" s="4"/>
      <c r="U47" s="17"/>
      <c r="V47" s="17"/>
      <c r="W47" s="54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</row>
    <row r="48" spans="1:117" x14ac:dyDescent="0.2">
      <c r="A48" s="7">
        <v>0.41666666666666702</v>
      </c>
      <c r="B48" s="33">
        <v>2</v>
      </c>
      <c r="C48" s="9">
        <v>0.21199999999999999</v>
      </c>
      <c r="D48" s="9">
        <f t="shared" si="40"/>
        <v>-1.5511690043101247</v>
      </c>
      <c r="E48" s="9">
        <v>0.21</v>
      </c>
      <c r="F48" s="9">
        <f t="shared" si="41"/>
        <v>-1.5606477482646683</v>
      </c>
      <c r="G48" s="9">
        <v>0.22</v>
      </c>
      <c r="H48" s="9">
        <f t="shared" si="42"/>
        <v>-1.5141277326297755</v>
      </c>
      <c r="I48" s="9">
        <f t="shared" si="48"/>
        <v>2.4583240393012712E-2</v>
      </c>
      <c r="J48" s="9">
        <f t="shared" si="49"/>
        <v>1.4193140458459172E-2</v>
      </c>
      <c r="K48" s="10">
        <f t="shared" si="43"/>
        <v>0.214</v>
      </c>
      <c r="L48" s="10">
        <f t="shared" si="44"/>
        <v>-1.5419814950681896</v>
      </c>
      <c r="M48" s="9">
        <v>5.82</v>
      </c>
      <c r="N48" s="9">
        <v>5.81</v>
      </c>
      <c r="O48" s="9">
        <v>5.8</v>
      </c>
      <c r="P48" s="9">
        <f t="shared" si="45"/>
        <v>1.0000000000000231E-2</v>
      </c>
      <c r="Q48" s="9">
        <f t="shared" si="46"/>
        <v>5.7735026918963915E-3</v>
      </c>
      <c r="R48" s="11">
        <f t="shared" si="47"/>
        <v>5.81</v>
      </c>
      <c r="S48" s="4"/>
      <c r="T48" s="4"/>
      <c r="U48" s="17"/>
      <c r="V48" s="17"/>
      <c r="W48" s="54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</row>
    <row r="49" spans="1:117" x14ac:dyDescent="0.2">
      <c r="A49" s="7">
        <v>0.45833333333333298</v>
      </c>
      <c r="B49" s="33">
        <v>3.05</v>
      </c>
      <c r="C49" s="9">
        <v>0.51700000000000002</v>
      </c>
      <c r="D49" s="9">
        <f t="shared" si="40"/>
        <v>-0.65971240447370794</v>
      </c>
      <c r="E49" s="9">
        <v>0.53900000000000003</v>
      </c>
      <c r="F49" s="9">
        <f t="shared" si="41"/>
        <v>-0.61803970807313979</v>
      </c>
      <c r="G49" s="9">
        <v>0.53700000000000003</v>
      </c>
      <c r="H49" s="9">
        <f t="shared" si="42"/>
        <v>-0.62175718447327233</v>
      </c>
      <c r="I49" s="9">
        <f t="shared" si="48"/>
        <v>2.3061627513255776E-2</v>
      </c>
      <c r="J49" s="9">
        <f t="shared" si="49"/>
        <v>1.3314636852729102E-2</v>
      </c>
      <c r="K49" s="10">
        <f t="shared" si="43"/>
        <v>0.53100000000000003</v>
      </c>
      <c r="L49" s="10">
        <f t="shared" si="44"/>
        <v>-0.63316976567337335</v>
      </c>
      <c r="M49" s="9">
        <v>5.5</v>
      </c>
      <c r="N49" s="9">
        <v>5.47</v>
      </c>
      <c r="O49" s="9">
        <v>5.46</v>
      </c>
      <c r="P49" s="9">
        <f t="shared" si="45"/>
        <v>2.0816659994661382E-2</v>
      </c>
      <c r="Q49" s="9">
        <f t="shared" si="46"/>
        <v>1.2018504251546663E-2</v>
      </c>
      <c r="R49" s="11">
        <f t="shared" si="47"/>
        <v>5.4766666666666666</v>
      </c>
      <c r="S49" s="4"/>
      <c r="T49" s="4"/>
      <c r="U49" s="17"/>
      <c r="V49" s="17"/>
      <c r="W49" s="54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</row>
    <row r="50" spans="1:117" x14ac:dyDescent="0.2">
      <c r="A50" s="7">
        <v>0.5</v>
      </c>
      <c r="B50" s="33">
        <v>3.96</v>
      </c>
      <c r="C50" s="9">
        <v>0.76</v>
      </c>
      <c r="D50" s="9">
        <f t="shared" si="40"/>
        <v>-0.2744368457017603</v>
      </c>
      <c r="E50" s="9">
        <v>0.68</v>
      </c>
      <c r="F50" s="9">
        <f t="shared" si="41"/>
        <v>-0.38566248081198462</v>
      </c>
      <c r="G50" s="9">
        <v>0.69</v>
      </c>
      <c r="H50" s="9">
        <f t="shared" si="42"/>
        <v>-0.37106368139083207</v>
      </c>
      <c r="I50" s="9">
        <f t="shared" si="48"/>
        <v>6.0444205988518601E-2</v>
      </c>
      <c r="J50" s="9">
        <f t="shared" si="49"/>
        <v>3.4897478598424403E-2</v>
      </c>
      <c r="K50" s="10">
        <f t="shared" si="43"/>
        <v>0.71</v>
      </c>
      <c r="L50" s="10">
        <f t="shared" si="44"/>
        <v>-0.343721002634859</v>
      </c>
      <c r="M50" s="9">
        <v>5.04</v>
      </c>
      <c r="N50" s="9">
        <v>5.03</v>
      </c>
      <c r="O50" s="9">
        <v>5.0199999999999996</v>
      </c>
      <c r="P50" s="9">
        <f t="shared" si="45"/>
        <v>1.0000000000000231E-2</v>
      </c>
      <c r="Q50" s="9">
        <f t="shared" si="46"/>
        <v>5.7735026918963915E-3</v>
      </c>
      <c r="R50" s="11">
        <f t="shared" si="47"/>
        <v>5.03</v>
      </c>
      <c r="S50" s="4"/>
      <c r="T50" s="4"/>
      <c r="U50" s="17"/>
      <c r="V50" s="17"/>
      <c r="W50" s="54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</row>
    <row r="51" spans="1:117" x14ac:dyDescent="0.2">
      <c r="A51" s="7">
        <v>0.54166666666666696</v>
      </c>
      <c r="B51" s="33">
        <v>5.08</v>
      </c>
      <c r="C51" s="9">
        <v>1.54</v>
      </c>
      <c r="D51" s="9">
        <f t="shared" si="40"/>
        <v>0.43178241642553783</v>
      </c>
      <c r="E51" s="9">
        <v>0.52</v>
      </c>
      <c r="F51" s="9">
        <f t="shared" si="41"/>
        <v>-0.65392646740666394</v>
      </c>
      <c r="G51" s="9">
        <v>1.46</v>
      </c>
      <c r="H51" s="9">
        <f t="shared" si="42"/>
        <v>0.37843643572024505</v>
      </c>
      <c r="I51" s="9">
        <f t="shared" si="48"/>
        <v>0.61201616779327472</v>
      </c>
      <c r="J51" s="9">
        <f t="shared" si="49"/>
        <v>0.35334769922385034</v>
      </c>
      <c r="K51" s="10">
        <f t="shared" si="43"/>
        <v>1.1733333333333333</v>
      </c>
      <c r="L51" s="10">
        <f t="shared" si="44"/>
        <v>5.2097461579706315E-2</v>
      </c>
      <c r="M51" s="9">
        <v>4.55</v>
      </c>
      <c r="N51" s="9">
        <v>4.54</v>
      </c>
      <c r="O51" s="9">
        <v>4.53</v>
      </c>
      <c r="P51" s="9">
        <f t="shared" si="45"/>
        <v>9.9999999999997868E-3</v>
      </c>
      <c r="Q51" s="9">
        <f t="shared" si="46"/>
        <v>5.7735026918961348E-3</v>
      </c>
      <c r="R51" s="11">
        <f t="shared" si="47"/>
        <v>4.54</v>
      </c>
      <c r="S51" s="4"/>
      <c r="T51" s="4"/>
      <c r="U51" s="17"/>
      <c r="V51" s="17"/>
      <c r="W51" s="54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</row>
    <row r="52" spans="1:117" x14ac:dyDescent="0.2">
      <c r="A52" s="7">
        <v>0.58333333333333304</v>
      </c>
      <c r="B52" s="33">
        <v>6.05</v>
      </c>
      <c r="C52" s="9">
        <v>2.66</v>
      </c>
      <c r="D52" s="9">
        <f t="shared" si="40"/>
        <v>0.97832612279360776</v>
      </c>
      <c r="E52" s="9">
        <v>2.56</v>
      </c>
      <c r="F52" s="9">
        <f t="shared" si="41"/>
        <v>0.94000725849147115</v>
      </c>
      <c r="G52" s="9">
        <v>2.62</v>
      </c>
      <c r="H52" s="9">
        <f t="shared" si="42"/>
        <v>0.96317431777300555</v>
      </c>
      <c r="I52" s="9">
        <f t="shared" si="48"/>
        <v>1.9298640679859785E-2</v>
      </c>
      <c r="J52" s="9">
        <f t="shared" si="49"/>
        <v>1.114207539151091E-2</v>
      </c>
      <c r="K52" s="10">
        <f t="shared" si="43"/>
        <v>2.6133333333333337</v>
      </c>
      <c r="L52" s="10">
        <f t="shared" si="44"/>
        <v>0.96050256635269482</v>
      </c>
      <c r="M52" s="9">
        <v>4.3</v>
      </c>
      <c r="N52" s="9">
        <v>4.3099999999999996</v>
      </c>
      <c r="O52" s="9">
        <v>4.29</v>
      </c>
      <c r="P52" s="9">
        <f t="shared" si="45"/>
        <v>9.9999999999997868E-3</v>
      </c>
      <c r="Q52" s="9">
        <f t="shared" si="46"/>
        <v>5.7735026918961348E-3</v>
      </c>
      <c r="R52" s="11">
        <f t="shared" si="47"/>
        <v>4.3</v>
      </c>
      <c r="S52" s="4"/>
      <c r="T52" s="4"/>
      <c r="U52" s="17"/>
      <c r="V52" s="17"/>
      <c r="W52" s="54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</row>
    <row r="53" spans="1:117" x14ac:dyDescent="0.2">
      <c r="A53" s="7">
        <v>0.625</v>
      </c>
      <c r="B53" s="33">
        <v>7.06</v>
      </c>
      <c r="C53" s="9">
        <v>3.13</v>
      </c>
      <c r="D53" s="9">
        <f t="shared" si="40"/>
        <v>1.1410330045520618</v>
      </c>
      <c r="E53" s="9">
        <v>3.09</v>
      </c>
      <c r="F53" s="9">
        <f t="shared" si="41"/>
        <v>1.1281710909096541</v>
      </c>
      <c r="G53" s="9">
        <v>3.11</v>
      </c>
      <c r="H53" s="9">
        <f t="shared" si="42"/>
        <v>1.1346227261911428</v>
      </c>
      <c r="I53" s="9">
        <f t="shared" si="48"/>
        <v>6.4309679029750386E-3</v>
      </c>
      <c r="J53" s="9">
        <f t="shared" si="49"/>
        <v>3.7129210499324819E-3</v>
      </c>
      <c r="K53" s="10">
        <f t="shared" si="43"/>
        <v>3.11</v>
      </c>
      <c r="L53" s="10">
        <f t="shared" si="44"/>
        <v>1.134608940550953</v>
      </c>
      <c r="M53" s="9">
        <v>4.1500000000000004</v>
      </c>
      <c r="N53" s="9">
        <v>4.1399999999999997</v>
      </c>
      <c r="O53" s="9">
        <v>4.1399999999999997</v>
      </c>
      <c r="P53" s="9">
        <f t="shared" si="45"/>
        <v>5.7735026918966474E-3</v>
      </c>
      <c r="Q53" s="9">
        <f t="shared" si="46"/>
        <v>3.3333333333335586E-3</v>
      </c>
      <c r="R53" s="11">
        <f t="shared" si="47"/>
        <v>4.1433333333333335</v>
      </c>
      <c r="S53" s="4"/>
      <c r="T53" s="4"/>
      <c r="U53" s="17"/>
      <c r="V53" s="17"/>
      <c r="W53" s="54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</row>
    <row r="54" spans="1:117" x14ac:dyDescent="0.2">
      <c r="A54" s="7">
        <v>0.66666666666666696</v>
      </c>
      <c r="B54" s="33">
        <v>8.1999999999999993</v>
      </c>
      <c r="C54" s="9">
        <v>3.79</v>
      </c>
      <c r="D54" s="9">
        <f t="shared" si="40"/>
        <v>1.3323660190943349</v>
      </c>
      <c r="E54" s="9">
        <v>3.67</v>
      </c>
      <c r="F54" s="9">
        <f t="shared" si="41"/>
        <v>1.3001916620664788</v>
      </c>
      <c r="G54" s="9">
        <v>3.56</v>
      </c>
      <c r="H54" s="9">
        <f t="shared" si="42"/>
        <v>1.2697605448639391</v>
      </c>
      <c r="I54" s="9">
        <f t="shared" si="48"/>
        <v>3.1306781874335755E-2</v>
      </c>
      <c r="J54" s="9">
        <f t="shared" si="49"/>
        <v>1.8074978942608646E-2</v>
      </c>
      <c r="K54" s="10">
        <f t="shared" si="43"/>
        <v>3.6733333333333333</v>
      </c>
      <c r="L54" s="10">
        <f t="shared" si="44"/>
        <v>1.3007727420082509</v>
      </c>
      <c r="M54" s="9">
        <v>4.0199999999999996</v>
      </c>
      <c r="N54" s="9">
        <v>4.03</v>
      </c>
      <c r="O54" s="9">
        <v>4.0199999999999996</v>
      </c>
      <c r="P54" s="9">
        <f t="shared" si="45"/>
        <v>5.7735026918966474E-3</v>
      </c>
      <c r="Q54" s="9">
        <f t="shared" si="46"/>
        <v>3.3333333333335586E-3</v>
      </c>
      <c r="R54" s="11">
        <f t="shared" si="47"/>
        <v>4.0233333333333334</v>
      </c>
      <c r="S54" s="4"/>
      <c r="T54" s="4"/>
      <c r="U54" s="17"/>
      <c r="V54" s="17"/>
      <c r="W54" s="54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</row>
    <row r="55" spans="1:117" x14ac:dyDescent="0.2">
      <c r="A55" s="7">
        <v>0.70833333333333304</v>
      </c>
      <c r="B55" s="33">
        <v>9.2330000000000005</v>
      </c>
      <c r="C55" s="9">
        <v>4.1100000000000003</v>
      </c>
      <c r="D55" s="9">
        <f t="shared" si="40"/>
        <v>1.4134230285081433</v>
      </c>
      <c r="E55" s="9">
        <v>4.1500000000000004</v>
      </c>
      <c r="F55" s="9">
        <f t="shared" si="41"/>
        <v>1.423108334242607</v>
      </c>
      <c r="G55" s="9">
        <v>4.3499999999999996</v>
      </c>
      <c r="H55" s="9">
        <f t="shared" si="42"/>
        <v>1.4701758451005926</v>
      </c>
      <c r="I55" s="9">
        <f t="shared" si="48"/>
        <v>3.0359067609510088E-2</v>
      </c>
      <c r="J55" s="9">
        <f t="shared" si="49"/>
        <v>1.7527815856696698E-2</v>
      </c>
      <c r="K55" s="10">
        <f t="shared" si="43"/>
        <v>4.203333333333334</v>
      </c>
      <c r="L55" s="10">
        <f t="shared" si="44"/>
        <v>1.4355690692837808</v>
      </c>
      <c r="M55" s="9">
        <v>3.89</v>
      </c>
      <c r="N55" s="9">
        <v>3.9</v>
      </c>
      <c r="O55" s="9">
        <v>3.92</v>
      </c>
      <c r="P55" s="9">
        <f t="shared" si="45"/>
        <v>1.5275252316519385E-2</v>
      </c>
      <c r="Q55" s="9">
        <f t="shared" si="46"/>
        <v>8.8191710368819218E-3</v>
      </c>
      <c r="R55" s="11">
        <f t="shared" si="47"/>
        <v>3.9033333333333338</v>
      </c>
      <c r="S55" s="4"/>
      <c r="T55" s="4"/>
      <c r="U55" s="17"/>
      <c r="V55" s="17"/>
      <c r="W55" s="54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</row>
    <row r="56" spans="1:117" x14ac:dyDescent="0.2">
      <c r="A56" s="7">
        <v>0.75</v>
      </c>
      <c r="B56" s="33">
        <v>10</v>
      </c>
      <c r="C56" s="9">
        <v>4.5</v>
      </c>
      <c r="D56" s="9">
        <f t="shared" si="40"/>
        <v>1.5040773967762742</v>
      </c>
      <c r="E56" s="9">
        <v>4.5</v>
      </c>
      <c r="F56" s="9">
        <f t="shared" si="41"/>
        <v>1.5040773967762742</v>
      </c>
      <c r="G56" s="9">
        <v>4.49</v>
      </c>
      <c r="H56" s="9">
        <f t="shared" si="42"/>
        <v>1.501852701754163</v>
      </c>
      <c r="I56" s="9">
        <f t="shared" si="48"/>
        <v>1.2844282698807219E-3</v>
      </c>
      <c r="J56" s="9">
        <f t="shared" si="49"/>
        <v>7.415650073704001E-4</v>
      </c>
      <c r="K56" s="10">
        <f t="shared" si="43"/>
        <v>4.496666666666667</v>
      </c>
      <c r="L56" s="10">
        <f t="shared" si="44"/>
        <v>1.5033358317689036</v>
      </c>
      <c r="M56" s="9">
        <v>3.81</v>
      </c>
      <c r="N56" s="9">
        <v>3.79</v>
      </c>
      <c r="O56" s="9">
        <v>3.8</v>
      </c>
      <c r="P56" s="9">
        <f t="shared" si="45"/>
        <v>1.0000000000000009E-2</v>
      </c>
      <c r="Q56" s="9">
        <f t="shared" si="46"/>
        <v>5.7735026918962632E-3</v>
      </c>
      <c r="R56" s="11">
        <f t="shared" si="47"/>
        <v>3.7999999999999994</v>
      </c>
      <c r="S56" s="4"/>
      <c r="T56" s="4"/>
      <c r="U56" s="17"/>
      <c r="V56" s="17"/>
      <c r="W56" s="54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</row>
    <row r="57" spans="1:117" x14ac:dyDescent="0.2">
      <c r="A57" s="25">
        <v>0.33333333333333331</v>
      </c>
      <c r="B57" s="35">
        <v>24</v>
      </c>
      <c r="C57" s="14">
        <v>5.63</v>
      </c>
      <c r="D57" s="14">
        <f t="shared" si="40"/>
        <v>1.728109442151599</v>
      </c>
      <c r="E57" s="14">
        <v>5.76</v>
      </c>
      <c r="F57" s="14">
        <f t="shared" si="41"/>
        <v>1.7509374747077999</v>
      </c>
      <c r="G57" s="14">
        <v>5.56</v>
      </c>
      <c r="H57" s="14">
        <f t="shared" si="42"/>
        <v>1.7155981082624909</v>
      </c>
      <c r="I57" s="14">
        <f t="shared" si="48"/>
        <v>1.7918906992464435E-2</v>
      </c>
      <c r="J57" s="14">
        <f t="shared" si="49"/>
        <v>1.034548577568321E-2</v>
      </c>
      <c r="K57" s="15">
        <f t="shared" si="43"/>
        <v>5.6499999999999995</v>
      </c>
      <c r="L57" s="15">
        <f t="shared" si="44"/>
        <v>1.7315483417072965</v>
      </c>
      <c r="M57" s="14">
        <v>3.7</v>
      </c>
      <c r="N57" s="14">
        <v>3.69</v>
      </c>
      <c r="O57" s="14">
        <v>3.69</v>
      </c>
      <c r="P57" s="14">
        <f t="shared" si="45"/>
        <v>5.7735026918963907E-3</v>
      </c>
      <c r="Q57" s="14">
        <f t="shared" si="46"/>
        <v>3.3333333333334103E-3</v>
      </c>
      <c r="R57" s="16">
        <f t="shared" si="47"/>
        <v>3.6933333333333334</v>
      </c>
      <c r="S57" s="4"/>
      <c r="T57" s="4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</row>
    <row r="58" spans="1:117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</row>
    <row r="59" spans="1:117" x14ac:dyDescent="0.2">
      <c r="A59" s="109" t="s">
        <v>27</v>
      </c>
      <c r="B59" s="105"/>
      <c r="C59" s="129" t="s">
        <v>60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1"/>
      <c r="S59" s="4"/>
      <c r="T59" s="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</row>
    <row r="60" spans="1:117" x14ac:dyDescent="0.2">
      <c r="A60" s="110"/>
      <c r="B60" s="107"/>
      <c r="C60" s="125" t="s">
        <v>32</v>
      </c>
      <c r="D60" s="125"/>
      <c r="E60" s="125"/>
      <c r="F60" s="125"/>
      <c r="G60" s="125"/>
      <c r="H60" s="125"/>
      <c r="I60" s="125"/>
      <c r="J60" s="125"/>
      <c r="K60" s="125"/>
      <c r="L60" s="125"/>
      <c r="M60" s="125" t="s">
        <v>33</v>
      </c>
      <c r="N60" s="125"/>
      <c r="O60" s="125"/>
      <c r="P60" s="125"/>
      <c r="Q60" s="125"/>
      <c r="R60" s="125"/>
      <c r="S60" s="4"/>
      <c r="T60" s="4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</row>
    <row r="61" spans="1:117" x14ac:dyDescent="0.2">
      <c r="A61" s="110"/>
      <c r="B61" s="107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</row>
    <row r="62" spans="1:117" x14ac:dyDescent="0.2">
      <c r="A62" s="112"/>
      <c r="B62" s="113"/>
      <c r="C62" s="30" t="s">
        <v>34</v>
      </c>
      <c r="D62" s="30" t="s">
        <v>35</v>
      </c>
      <c r="E62" s="30" t="s">
        <v>36</v>
      </c>
      <c r="F62" s="30" t="s">
        <v>35</v>
      </c>
      <c r="G62" s="30" t="s">
        <v>37</v>
      </c>
      <c r="H62" s="30" t="s">
        <v>35</v>
      </c>
      <c r="I62" s="30" t="s">
        <v>38</v>
      </c>
      <c r="J62" s="30" t="s">
        <v>39</v>
      </c>
      <c r="K62" s="31" t="s">
        <v>40</v>
      </c>
      <c r="L62" s="31" t="s">
        <v>41</v>
      </c>
      <c r="M62" s="30" t="s">
        <v>34</v>
      </c>
      <c r="N62" s="30" t="s">
        <v>36</v>
      </c>
      <c r="O62" s="30" t="s">
        <v>37</v>
      </c>
      <c r="P62" s="30" t="s">
        <v>38</v>
      </c>
      <c r="Q62" s="30" t="s">
        <v>39</v>
      </c>
      <c r="R62" s="31" t="s">
        <v>42</v>
      </c>
      <c r="S62" s="4"/>
      <c r="T62" s="23"/>
      <c r="U62" s="23"/>
      <c r="V62" s="23"/>
      <c r="W62" s="23"/>
      <c r="X62" s="36"/>
      <c r="Y62" s="23"/>
      <c r="Z62" s="23"/>
      <c r="AA62" s="23"/>
      <c r="AB62" s="36"/>
      <c r="AC62" s="23"/>
      <c r="AD62" s="23"/>
      <c r="AE62" s="23"/>
      <c r="AF62" s="23"/>
      <c r="AG62" s="23"/>
      <c r="AH62" s="23"/>
      <c r="AI62" s="23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</row>
    <row r="63" spans="1:117" x14ac:dyDescent="0.2">
      <c r="A63" s="7">
        <v>0.33333333333333331</v>
      </c>
      <c r="B63" s="33">
        <v>0</v>
      </c>
      <c r="C63" s="9">
        <v>0.15</v>
      </c>
      <c r="D63" s="9">
        <f t="shared" ref="D63:D74" si="50">LN(C63)</f>
        <v>-1.8971199848858813</v>
      </c>
      <c r="E63" s="9">
        <v>0.104</v>
      </c>
      <c r="F63" s="9">
        <f t="shared" ref="F63:F74" si="51">LN(E63)</f>
        <v>-2.2633643798407643</v>
      </c>
      <c r="G63" s="9">
        <v>0.129</v>
      </c>
      <c r="H63" s="9">
        <f t="shared" ref="H63:H74" si="52">LN(G63)</f>
        <v>-2.0479428746204649</v>
      </c>
      <c r="I63" s="9">
        <f>STDEV(D63,F63,H63)</f>
        <v>0.18406924684981021</v>
      </c>
      <c r="J63" s="9">
        <f>I63/SQRT(3)</f>
        <v>0.10627242921826961</v>
      </c>
      <c r="K63" s="10">
        <f t="shared" ref="K63:K74" si="53">AVERAGE(C63,E63,G63)</f>
        <v>0.12766666666666668</v>
      </c>
      <c r="L63" s="10">
        <f t="shared" ref="L63:L74" si="54">AVERAGE(D63,F63,H63)</f>
        <v>-2.069475746449037</v>
      </c>
      <c r="M63" s="9">
        <v>5.99</v>
      </c>
      <c r="N63" s="9">
        <v>5.98</v>
      </c>
      <c r="O63" s="9">
        <v>5.99</v>
      </c>
      <c r="P63" s="9">
        <f t="shared" ref="P63:P74" si="55">STDEV(M63:O63)</f>
        <v>5.7735026918961348E-3</v>
      </c>
      <c r="Q63" s="9">
        <f t="shared" ref="Q63:Q74" si="56">P63/SQRT(3)</f>
        <v>3.3333333333332624E-3</v>
      </c>
      <c r="R63" s="11">
        <f t="shared" ref="R63:R74" si="57">AVERAGE(M63:O63)</f>
        <v>5.9866666666666672</v>
      </c>
      <c r="S63" s="4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</row>
    <row r="64" spans="1:117" x14ac:dyDescent="0.2">
      <c r="A64" s="7">
        <v>0.375</v>
      </c>
      <c r="B64" s="33">
        <v>1.117</v>
      </c>
      <c r="C64" s="9">
        <v>0.154</v>
      </c>
      <c r="D64" s="9">
        <f t="shared" si="50"/>
        <v>-1.870802676568508</v>
      </c>
      <c r="E64" s="9">
        <v>0.14499999999999999</v>
      </c>
      <c r="F64" s="9">
        <f t="shared" si="51"/>
        <v>-1.9310215365615626</v>
      </c>
      <c r="G64" s="9">
        <v>0.157</v>
      </c>
      <c r="H64" s="9">
        <f t="shared" si="52"/>
        <v>-1.8515094736338289</v>
      </c>
      <c r="I64" s="9">
        <f t="shared" ref="I64:I74" si="58">STDEV(D64,F64,H64)</f>
        <v>4.1474303147382145E-2</v>
      </c>
      <c r="J64" s="9">
        <f t="shared" ref="J64:J74" si="59">I64/SQRT(3)</f>
        <v>2.3945200086593225E-2</v>
      </c>
      <c r="K64" s="10">
        <f t="shared" si="53"/>
        <v>0.152</v>
      </c>
      <c r="L64" s="10">
        <f t="shared" si="54"/>
        <v>-1.8844445622546333</v>
      </c>
      <c r="M64" s="9">
        <v>5.99</v>
      </c>
      <c r="N64" s="9">
        <v>6</v>
      </c>
      <c r="O64" s="9">
        <v>5.97</v>
      </c>
      <c r="P64" s="9">
        <f t="shared" si="55"/>
        <v>1.5275252316519626E-2</v>
      </c>
      <c r="Q64" s="9">
        <f t="shared" si="56"/>
        <v>8.8191710368820606E-3</v>
      </c>
      <c r="R64" s="11">
        <f t="shared" si="57"/>
        <v>5.9866666666666672</v>
      </c>
      <c r="S64" s="4"/>
      <c r="T64" s="23"/>
      <c r="U64" s="23"/>
      <c r="V64" s="23"/>
      <c r="W64" s="23"/>
      <c r="X64" s="4"/>
      <c r="Y64" s="4"/>
      <c r="Z64" s="4"/>
      <c r="AA64" s="4"/>
      <c r="AB64" s="4"/>
      <c r="AC64" s="4"/>
      <c r="AD64" s="4"/>
      <c r="AE64" s="4"/>
      <c r="AF64" s="23"/>
      <c r="AG64" s="23"/>
      <c r="AH64" s="23"/>
      <c r="AI64" s="23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</row>
    <row r="65" spans="1:117" x14ac:dyDescent="0.2">
      <c r="A65" s="7">
        <v>0.41666666666666702</v>
      </c>
      <c r="B65" s="33">
        <v>2</v>
      </c>
      <c r="C65" s="9">
        <v>0.23200000000000001</v>
      </c>
      <c r="D65" s="9">
        <f t="shared" si="50"/>
        <v>-1.4610179073158271</v>
      </c>
      <c r="E65" s="9">
        <v>0.22800000000000001</v>
      </c>
      <c r="F65" s="9">
        <f t="shared" si="51"/>
        <v>-1.4784096500276962</v>
      </c>
      <c r="G65" s="9">
        <v>0.23200000000000001</v>
      </c>
      <c r="H65" s="9">
        <f t="shared" si="52"/>
        <v>-1.4610179073158271</v>
      </c>
      <c r="I65" s="9">
        <f t="shared" si="58"/>
        <v>1.0041127336374309E-2</v>
      </c>
      <c r="J65" s="9">
        <f t="shared" si="59"/>
        <v>5.7972475706230178E-3</v>
      </c>
      <c r="K65" s="10">
        <f t="shared" si="53"/>
        <v>0.23066666666666669</v>
      </c>
      <c r="L65" s="10">
        <f t="shared" si="54"/>
        <v>-1.4668151548864501</v>
      </c>
      <c r="M65" s="9">
        <v>5.78</v>
      </c>
      <c r="N65" s="9">
        <v>5.76</v>
      </c>
      <c r="O65" s="9">
        <v>5.77</v>
      </c>
      <c r="P65" s="9">
        <f t="shared" si="55"/>
        <v>1.0000000000000231E-2</v>
      </c>
      <c r="Q65" s="9">
        <f t="shared" si="56"/>
        <v>5.7735026918963915E-3</v>
      </c>
      <c r="R65" s="11">
        <f t="shared" si="57"/>
        <v>5.77</v>
      </c>
      <c r="S65" s="4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</row>
    <row r="66" spans="1:117" x14ac:dyDescent="0.2">
      <c r="A66" s="7">
        <v>0.45833333333333298</v>
      </c>
      <c r="B66" s="33">
        <v>3.05</v>
      </c>
      <c r="C66" s="9">
        <v>0.505</v>
      </c>
      <c r="D66" s="9">
        <f t="shared" si="50"/>
        <v>-0.68319684970677719</v>
      </c>
      <c r="E66" s="9">
        <v>0.51300000000000001</v>
      </c>
      <c r="F66" s="9">
        <f t="shared" si="51"/>
        <v>-0.66747943381136754</v>
      </c>
      <c r="G66" s="9">
        <v>0.53300000000000003</v>
      </c>
      <c r="H66" s="9">
        <f t="shared" si="52"/>
        <v>-0.62923385481629246</v>
      </c>
      <c r="I66" s="9">
        <f t="shared" si="58"/>
        <v>2.7754177741522942E-2</v>
      </c>
      <c r="J66" s="9">
        <f t="shared" si="59"/>
        <v>1.6023881990204991E-2</v>
      </c>
      <c r="K66" s="10">
        <f t="shared" si="53"/>
        <v>0.51700000000000002</v>
      </c>
      <c r="L66" s="10">
        <f t="shared" si="54"/>
        <v>-0.65997004611147903</v>
      </c>
      <c r="M66" s="9">
        <v>5.42</v>
      </c>
      <c r="N66" s="9">
        <v>5.43</v>
      </c>
      <c r="O66" s="9">
        <v>5.41</v>
      </c>
      <c r="P66" s="9">
        <f t="shared" si="55"/>
        <v>9.9999999999997868E-3</v>
      </c>
      <c r="Q66" s="9">
        <f t="shared" si="56"/>
        <v>5.7735026918961348E-3</v>
      </c>
      <c r="R66" s="11">
        <f t="shared" si="57"/>
        <v>5.419999999999999</v>
      </c>
      <c r="S66" s="4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</row>
    <row r="67" spans="1:117" x14ac:dyDescent="0.2">
      <c r="A67" s="7">
        <v>0.5</v>
      </c>
      <c r="B67" s="33">
        <v>3.96</v>
      </c>
      <c r="C67" s="9">
        <v>0.99</v>
      </c>
      <c r="D67" s="9">
        <f t="shared" si="50"/>
        <v>-1.0050335853501451E-2</v>
      </c>
      <c r="E67" s="9">
        <v>0.91</v>
      </c>
      <c r="F67" s="9">
        <f t="shared" si="51"/>
        <v>-9.431067947124129E-2</v>
      </c>
      <c r="G67" s="9">
        <v>0.98</v>
      </c>
      <c r="H67" s="9">
        <f t="shared" si="52"/>
        <v>-2.0202707317519466E-2</v>
      </c>
      <c r="I67" s="9">
        <f t="shared" si="58"/>
        <v>4.5997948667413073E-2</v>
      </c>
      <c r="J67" s="9">
        <f t="shared" si="59"/>
        <v>2.6556928045301527E-2</v>
      </c>
      <c r="K67" s="10">
        <f t="shared" si="53"/>
        <v>0.96</v>
      </c>
      <c r="L67" s="10">
        <f t="shared" si="54"/>
        <v>-4.1521240880754068E-2</v>
      </c>
      <c r="M67" s="9">
        <v>5.01</v>
      </c>
      <c r="N67" s="9">
        <v>4.99</v>
      </c>
      <c r="O67" s="9">
        <v>4.9800000000000004</v>
      </c>
      <c r="P67" s="9">
        <f t="shared" si="55"/>
        <v>1.5275252316519142E-2</v>
      </c>
      <c r="Q67" s="9">
        <f t="shared" si="56"/>
        <v>8.8191710368817813E-3</v>
      </c>
      <c r="R67" s="11">
        <f t="shared" si="57"/>
        <v>4.9933333333333332</v>
      </c>
      <c r="S67" s="4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</row>
    <row r="68" spans="1:117" x14ac:dyDescent="0.2">
      <c r="A68" s="7">
        <v>0.54166666666666696</v>
      </c>
      <c r="B68" s="33">
        <v>5.08</v>
      </c>
      <c r="C68" s="9">
        <v>2.12</v>
      </c>
      <c r="D68" s="9">
        <f t="shared" si="50"/>
        <v>0.75141608868392118</v>
      </c>
      <c r="E68" s="9">
        <v>2.14</v>
      </c>
      <c r="F68" s="9">
        <f t="shared" si="51"/>
        <v>0.76080582903376015</v>
      </c>
      <c r="G68" s="9">
        <v>2.0099999999999998</v>
      </c>
      <c r="H68" s="9">
        <f t="shared" si="52"/>
        <v>0.69813472207098426</v>
      </c>
      <c r="I68" s="9">
        <f t="shared" si="58"/>
        <v>3.3800243835213378E-2</v>
      </c>
      <c r="J68" s="9">
        <f t="shared" si="59"/>
        <v>1.9514579876935435E-2</v>
      </c>
      <c r="K68" s="10">
        <f t="shared" si="53"/>
        <v>2.09</v>
      </c>
      <c r="L68" s="10">
        <f t="shared" si="54"/>
        <v>0.73678554659622186</v>
      </c>
      <c r="M68" s="9">
        <v>4.5199999999999996</v>
      </c>
      <c r="N68" s="9">
        <v>4.51</v>
      </c>
      <c r="O68" s="9">
        <v>4.51</v>
      </c>
      <c r="P68" s="9">
        <f t="shared" si="55"/>
        <v>5.7735026918961348E-3</v>
      </c>
      <c r="Q68" s="9">
        <f t="shared" si="56"/>
        <v>3.3333333333332624E-3</v>
      </c>
      <c r="R68" s="11">
        <f t="shared" si="57"/>
        <v>4.5133333333333328</v>
      </c>
      <c r="S68" s="4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</row>
    <row r="69" spans="1:117" x14ac:dyDescent="0.2">
      <c r="A69" s="7">
        <v>0.58333333333333304</v>
      </c>
      <c r="B69" s="33">
        <v>6.05</v>
      </c>
      <c r="C69" s="9">
        <v>2.85</v>
      </c>
      <c r="D69" s="9">
        <f t="shared" si="50"/>
        <v>1.0473189942805592</v>
      </c>
      <c r="E69" s="9">
        <v>2.77</v>
      </c>
      <c r="F69" s="9">
        <f t="shared" si="51"/>
        <v>1.0188473201992472</v>
      </c>
      <c r="G69" s="9">
        <v>2.66</v>
      </c>
      <c r="H69" s="9">
        <f t="shared" si="52"/>
        <v>0.97832612279360776</v>
      </c>
      <c r="I69" s="9">
        <f t="shared" si="58"/>
        <v>3.4671361813929012E-2</v>
      </c>
      <c r="J69" s="9">
        <f t="shared" si="59"/>
        <v>2.0017520076442828E-2</v>
      </c>
      <c r="K69" s="10">
        <f t="shared" si="53"/>
        <v>2.7600000000000002</v>
      </c>
      <c r="L69" s="10">
        <f t="shared" si="54"/>
        <v>1.0148308124244714</v>
      </c>
      <c r="M69" s="9">
        <v>4.29</v>
      </c>
      <c r="N69" s="9">
        <v>4.2699999999999996</v>
      </c>
      <c r="O69" s="9">
        <v>4.28</v>
      </c>
      <c r="P69" s="9">
        <f t="shared" si="55"/>
        <v>1.0000000000000231E-2</v>
      </c>
      <c r="Q69" s="9">
        <f t="shared" si="56"/>
        <v>5.7735026918963915E-3</v>
      </c>
      <c r="R69" s="11">
        <f t="shared" si="57"/>
        <v>4.28</v>
      </c>
      <c r="S69" s="4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</row>
    <row r="70" spans="1:117" x14ac:dyDescent="0.2">
      <c r="A70" s="7">
        <v>0.625</v>
      </c>
      <c r="B70" s="33">
        <v>7.06</v>
      </c>
      <c r="C70" s="9">
        <v>3.29</v>
      </c>
      <c r="D70" s="9">
        <f t="shared" si="50"/>
        <v>1.1908875647772805</v>
      </c>
      <c r="E70" s="9">
        <v>3.23</v>
      </c>
      <c r="F70" s="9">
        <f t="shared" si="51"/>
        <v>1.1724821372345651</v>
      </c>
      <c r="G70" s="9">
        <v>3.2</v>
      </c>
      <c r="H70" s="9">
        <f t="shared" si="52"/>
        <v>1.1631508098056809</v>
      </c>
      <c r="I70" s="9">
        <f t="shared" si="58"/>
        <v>1.4113592803687245E-2</v>
      </c>
      <c r="J70" s="9">
        <f t="shared" si="59"/>
        <v>8.1484866044415957E-3</v>
      </c>
      <c r="K70" s="10">
        <f t="shared" si="53"/>
        <v>3.2399999999999998</v>
      </c>
      <c r="L70" s="10">
        <f t="shared" si="54"/>
        <v>1.1755068372725088</v>
      </c>
      <c r="M70" s="9">
        <v>4.13</v>
      </c>
      <c r="N70" s="9">
        <v>4.13</v>
      </c>
      <c r="O70" s="9">
        <v>4.12</v>
      </c>
      <c r="P70" s="9">
        <f t="shared" si="55"/>
        <v>5.7735026918961348E-3</v>
      </c>
      <c r="Q70" s="9">
        <f t="shared" si="56"/>
        <v>3.3333333333332624E-3</v>
      </c>
      <c r="R70" s="11">
        <f t="shared" si="57"/>
        <v>4.126666666666666</v>
      </c>
      <c r="S70" s="4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</row>
    <row r="71" spans="1:117" x14ac:dyDescent="0.2">
      <c r="A71" s="7">
        <v>0.66666666666666696</v>
      </c>
      <c r="B71" s="33">
        <v>8.1999999999999993</v>
      </c>
      <c r="C71" s="9">
        <v>4.0599999999999996</v>
      </c>
      <c r="D71" s="9">
        <f t="shared" si="50"/>
        <v>1.4011829736136412</v>
      </c>
      <c r="E71" s="9">
        <v>3.99</v>
      </c>
      <c r="F71" s="9">
        <f t="shared" si="51"/>
        <v>1.3837912309017721</v>
      </c>
      <c r="G71" s="9">
        <v>3.84</v>
      </c>
      <c r="H71" s="9">
        <f t="shared" si="52"/>
        <v>1.3454723665996355</v>
      </c>
      <c r="I71" s="9">
        <f t="shared" si="58"/>
        <v>2.8502864797040974E-2</v>
      </c>
      <c r="J71" s="9">
        <f t="shared" si="59"/>
        <v>1.6456136663247117E-2</v>
      </c>
      <c r="K71" s="10">
        <f t="shared" si="53"/>
        <v>3.9633333333333334</v>
      </c>
      <c r="L71" s="10">
        <f t="shared" si="54"/>
        <v>1.3768155237050166</v>
      </c>
      <c r="M71" s="9">
        <v>4.0199999999999996</v>
      </c>
      <c r="N71" s="9">
        <v>4.01</v>
      </c>
      <c r="O71" s="9">
        <v>4.0199999999999996</v>
      </c>
      <c r="P71" s="9">
        <f t="shared" si="55"/>
        <v>5.7735026918961348E-3</v>
      </c>
      <c r="Q71" s="9">
        <f t="shared" si="56"/>
        <v>3.3333333333332624E-3</v>
      </c>
      <c r="R71" s="11">
        <f t="shared" si="57"/>
        <v>4.0166666666666666</v>
      </c>
      <c r="S71" s="4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</row>
    <row r="72" spans="1:117" x14ac:dyDescent="0.2">
      <c r="A72" s="7">
        <v>0.70833333333333304</v>
      </c>
      <c r="B72" s="33">
        <v>9.2330000000000005</v>
      </c>
      <c r="C72" s="9">
        <v>4.84</v>
      </c>
      <c r="D72" s="9">
        <f t="shared" si="50"/>
        <v>1.5769147207285403</v>
      </c>
      <c r="E72" s="9">
        <v>4.6900000000000004</v>
      </c>
      <c r="F72" s="9">
        <f t="shared" si="51"/>
        <v>1.545432582458188</v>
      </c>
      <c r="G72" s="9">
        <v>4.5999999999999996</v>
      </c>
      <c r="H72" s="9">
        <f t="shared" si="52"/>
        <v>1.5260563034950492</v>
      </c>
      <c r="I72" s="9">
        <f t="shared" si="58"/>
        <v>2.5668215819137193E-2</v>
      </c>
      <c r="J72" s="9">
        <f t="shared" si="59"/>
        <v>1.481955131279627E-2</v>
      </c>
      <c r="K72" s="10">
        <f t="shared" si="53"/>
        <v>4.71</v>
      </c>
      <c r="L72" s="10">
        <f t="shared" si="54"/>
        <v>1.5494678688939258</v>
      </c>
      <c r="M72" s="9">
        <v>3.92</v>
      </c>
      <c r="N72" s="9">
        <v>3.91</v>
      </c>
      <c r="O72" s="9">
        <v>3.94</v>
      </c>
      <c r="P72" s="9">
        <f t="shared" si="55"/>
        <v>1.5275252316519383E-2</v>
      </c>
      <c r="Q72" s="9">
        <f t="shared" si="56"/>
        <v>8.8191710368819218E-3</v>
      </c>
      <c r="R72" s="11">
        <f t="shared" si="57"/>
        <v>3.9233333333333333</v>
      </c>
      <c r="S72" s="4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</row>
    <row r="73" spans="1:117" x14ac:dyDescent="0.2">
      <c r="A73" s="7">
        <v>0.75</v>
      </c>
      <c r="B73" s="33">
        <v>10</v>
      </c>
      <c r="C73" s="9">
        <v>4.7</v>
      </c>
      <c r="D73" s="9">
        <f t="shared" si="50"/>
        <v>1.547562508716013</v>
      </c>
      <c r="E73" s="9">
        <v>4.68</v>
      </c>
      <c r="F73" s="9">
        <f t="shared" si="51"/>
        <v>1.5432981099295553</v>
      </c>
      <c r="G73" s="9">
        <v>4.6399999999999997</v>
      </c>
      <c r="H73" s="9">
        <f t="shared" si="52"/>
        <v>1.5347143662381639</v>
      </c>
      <c r="I73" s="9">
        <f t="shared" si="58"/>
        <v>6.5439605477181761E-3</v>
      </c>
      <c r="J73" s="9">
        <f t="shared" si="59"/>
        <v>3.7781573837913801E-3</v>
      </c>
      <c r="K73" s="10">
        <f t="shared" si="53"/>
        <v>4.6733333333333329</v>
      </c>
      <c r="L73" s="10">
        <f t="shared" si="54"/>
        <v>1.5418583282945775</v>
      </c>
      <c r="M73" s="9">
        <v>3.83</v>
      </c>
      <c r="N73" s="9">
        <v>3.83</v>
      </c>
      <c r="O73" s="9">
        <v>3.84</v>
      </c>
      <c r="P73" s="9">
        <f t="shared" si="55"/>
        <v>5.7735026918961348E-3</v>
      </c>
      <c r="Q73" s="9">
        <f t="shared" si="56"/>
        <v>3.3333333333332624E-3</v>
      </c>
      <c r="R73" s="11">
        <f t="shared" si="57"/>
        <v>3.8333333333333335</v>
      </c>
      <c r="S73" s="4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</row>
    <row r="74" spans="1:117" x14ac:dyDescent="0.2">
      <c r="A74" s="25">
        <v>0.33333333333333331</v>
      </c>
      <c r="B74" s="35">
        <v>24</v>
      </c>
      <c r="C74" s="14">
        <v>4.75</v>
      </c>
      <c r="D74" s="14">
        <f t="shared" si="50"/>
        <v>1.5581446180465499</v>
      </c>
      <c r="E74" s="14">
        <v>4.71</v>
      </c>
      <c r="F74" s="14">
        <f t="shared" si="51"/>
        <v>1.5496879080283263</v>
      </c>
      <c r="G74" s="14">
        <v>4.6399999999999997</v>
      </c>
      <c r="H74" s="14">
        <f t="shared" si="52"/>
        <v>1.5347143662381639</v>
      </c>
      <c r="I74" s="14">
        <f t="shared" si="58"/>
        <v>1.1865212442812516E-2</v>
      </c>
      <c r="J74" s="14">
        <f t="shared" si="59"/>
        <v>6.8503835978499031E-3</v>
      </c>
      <c r="K74" s="15">
        <f t="shared" si="53"/>
        <v>4.7</v>
      </c>
      <c r="L74" s="15">
        <f t="shared" si="54"/>
        <v>1.5475156307710136</v>
      </c>
      <c r="M74" s="14">
        <v>3.68</v>
      </c>
      <c r="N74" s="14">
        <v>3.68</v>
      </c>
      <c r="O74" s="14">
        <v>3.68</v>
      </c>
      <c r="P74" s="14">
        <f t="shared" si="55"/>
        <v>0</v>
      </c>
      <c r="Q74" s="14">
        <f t="shared" si="56"/>
        <v>0</v>
      </c>
      <c r="R74" s="16">
        <f t="shared" si="57"/>
        <v>3.68</v>
      </c>
      <c r="S74" s="4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</row>
    <row r="75" spans="1:117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</row>
    <row r="76" spans="1:117" x14ac:dyDescent="0.2">
      <c r="A76" s="109" t="s">
        <v>27</v>
      </c>
      <c r="B76" s="105"/>
      <c r="C76" s="126" t="s">
        <v>61</v>
      </c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8"/>
      <c r="S76" s="4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</row>
    <row r="77" spans="1:117" x14ac:dyDescent="0.2">
      <c r="A77" s="110"/>
      <c r="B77" s="107"/>
      <c r="C77" s="125" t="s">
        <v>32</v>
      </c>
      <c r="D77" s="125"/>
      <c r="E77" s="125"/>
      <c r="F77" s="125"/>
      <c r="G77" s="125"/>
      <c r="H77" s="125"/>
      <c r="I77" s="125"/>
      <c r="J77" s="125"/>
      <c r="K77" s="125"/>
      <c r="L77" s="125"/>
      <c r="M77" s="125" t="s">
        <v>33</v>
      </c>
      <c r="N77" s="125"/>
      <c r="O77" s="125"/>
      <c r="P77" s="125"/>
      <c r="Q77" s="125"/>
      <c r="R77" s="125"/>
      <c r="S77" s="4"/>
      <c r="T77" s="17"/>
      <c r="U77" s="4"/>
      <c r="V77" s="4"/>
      <c r="W77" s="17"/>
      <c r="X77" s="17"/>
      <c r="Y77" s="4"/>
      <c r="Z77" s="4"/>
      <c r="AA77" s="4"/>
      <c r="AB77" s="17"/>
      <c r="AC77" s="4"/>
      <c r="AD77" s="4"/>
      <c r="AE77" s="4"/>
      <c r="AF77" s="17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</row>
    <row r="78" spans="1:117" x14ac:dyDescent="0.2">
      <c r="A78" s="110"/>
      <c r="B78" s="107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4"/>
      <c r="T78" s="17"/>
      <c r="U78" s="4"/>
      <c r="V78" s="4"/>
      <c r="W78" s="4"/>
      <c r="X78" s="17"/>
      <c r="Y78" s="4"/>
      <c r="Z78" s="4"/>
      <c r="AA78" s="4"/>
      <c r="AB78" s="17"/>
      <c r="AC78" s="4"/>
      <c r="AD78" s="4"/>
      <c r="AE78" s="4"/>
      <c r="AF78" s="17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</row>
    <row r="79" spans="1:117" x14ac:dyDescent="0.2">
      <c r="A79" s="112"/>
      <c r="B79" s="113"/>
      <c r="C79" s="30" t="s">
        <v>34</v>
      </c>
      <c r="D79" s="30" t="s">
        <v>35</v>
      </c>
      <c r="E79" s="30" t="s">
        <v>36</v>
      </c>
      <c r="F79" s="30" t="s">
        <v>35</v>
      </c>
      <c r="G79" s="30" t="s">
        <v>37</v>
      </c>
      <c r="H79" s="30" t="s">
        <v>35</v>
      </c>
      <c r="I79" s="30" t="s">
        <v>38</v>
      </c>
      <c r="J79" s="30" t="s">
        <v>39</v>
      </c>
      <c r="K79" s="31" t="s">
        <v>40</v>
      </c>
      <c r="L79" s="31" t="s">
        <v>41</v>
      </c>
      <c r="M79" s="30" t="s">
        <v>34</v>
      </c>
      <c r="N79" s="30" t="s">
        <v>36</v>
      </c>
      <c r="O79" s="30" t="s">
        <v>37</v>
      </c>
      <c r="P79" s="30" t="s">
        <v>38</v>
      </c>
      <c r="Q79" s="30" t="s">
        <v>39</v>
      </c>
      <c r="R79" s="31" t="s">
        <v>42</v>
      </c>
      <c r="S79" s="4"/>
      <c r="T79" s="17"/>
      <c r="U79" s="4"/>
      <c r="V79" s="4"/>
      <c r="W79" s="4"/>
      <c r="X79" s="17"/>
      <c r="Y79" s="4"/>
      <c r="Z79" s="4"/>
      <c r="AA79" s="4"/>
      <c r="AB79" s="17"/>
      <c r="AC79" s="4"/>
      <c r="AD79" s="4"/>
      <c r="AE79" s="4"/>
      <c r="AF79" s="17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</row>
    <row r="80" spans="1:117" x14ac:dyDescent="0.2">
      <c r="A80" s="7">
        <v>0.33333333333333331</v>
      </c>
      <c r="B80" s="33">
        <v>0</v>
      </c>
      <c r="C80" s="9">
        <v>0.09</v>
      </c>
      <c r="D80" s="9">
        <f t="shared" ref="D80:D91" si="60">LN(C80)</f>
        <v>-2.4079456086518722</v>
      </c>
      <c r="E80" s="9">
        <v>0.13700000000000001</v>
      </c>
      <c r="F80" s="9">
        <f t="shared" ref="F80:F91" si="61">LN(E80)</f>
        <v>-1.987774353154012</v>
      </c>
      <c r="G80" s="9">
        <v>9.9000000000000005E-2</v>
      </c>
      <c r="H80" s="9">
        <f t="shared" ref="H80:H91" si="62">LN(G80)</f>
        <v>-2.312635428847547</v>
      </c>
      <c r="I80" s="9">
        <f>STDEV(D80,F80,H80)</f>
        <v>0.22028868665977897</v>
      </c>
      <c r="J80" s="9">
        <f>I80/SQRT(3)</f>
        <v>0.12718373254245252</v>
      </c>
      <c r="K80" s="10">
        <f t="shared" ref="K80:K91" si="63">AVERAGE(C80,E80,G80)</f>
        <v>0.10866666666666668</v>
      </c>
      <c r="L80" s="10">
        <f t="shared" ref="L80:L91" si="64">AVERAGE(D80,F80,H80)</f>
        <v>-2.236118463551144</v>
      </c>
      <c r="M80" s="9">
        <v>5.89</v>
      </c>
      <c r="N80" s="9">
        <v>5.88</v>
      </c>
      <c r="O80" s="9">
        <v>5.88</v>
      </c>
      <c r="P80" s="9">
        <f t="shared" ref="P80:P91" si="65">STDEV(M80:O80)</f>
        <v>5.7735026918961348E-3</v>
      </c>
      <c r="Q80" s="9">
        <f t="shared" ref="Q80:Q91" si="66">P80/SQRT(3)</f>
        <v>3.3333333333332624E-3</v>
      </c>
      <c r="R80" s="11">
        <f t="shared" ref="R80:R91" si="67">AVERAGE(M80:O80)</f>
        <v>5.8833333333333329</v>
      </c>
      <c r="S80" s="4"/>
      <c r="T80" s="17"/>
      <c r="U80" s="4"/>
      <c r="V80" s="4"/>
      <c r="W80" s="4"/>
      <c r="X80" s="17"/>
      <c r="Y80" s="4"/>
      <c r="Z80" s="4"/>
      <c r="AA80" s="4"/>
      <c r="AB80" s="17"/>
      <c r="AC80" s="4"/>
      <c r="AD80" s="4"/>
      <c r="AE80" s="4"/>
      <c r="AF80" s="17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</row>
    <row r="81" spans="1:117" x14ac:dyDescent="0.2">
      <c r="A81" s="7">
        <v>0.375</v>
      </c>
      <c r="B81" s="33">
        <v>1.117</v>
      </c>
      <c r="C81" s="9">
        <v>0.115</v>
      </c>
      <c r="D81" s="9">
        <f t="shared" si="60"/>
        <v>-2.1628231506188871</v>
      </c>
      <c r="E81" s="9">
        <v>0.13500000000000001</v>
      </c>
      <c r="F81" s="9">
        <f t="shared" si="61"/>
        <v>-2.0024805005437076</v>
      </c>
      <c r="G81" s="9">
        <v>0.13500000000000001</v>
      </c>
      <c r="H81" s="9">
        <f t="shared" si="62"/>
        <v>-2.0024805005437076</v>
      </c>
      <c r="I81" s="9">
        <f t="shared" ref="I81:I91" si="68">STDEV(D81,F81,H81)</f>
        <v>9.2573872183482828E-2</v>
      </c>
      <c r="J81" s="9">
        <f t="shared" ref="J81:J91" si="69">I81/SQRT(3)</f>
        <v>5.3447550025059826E-2</v>
      </c>
      <c r="K81" s="10">
        <f t="shared" si="63"/>
        <v>0.12833333333333333</v>
      </c>
      <c r="L81" s="10">
        <f t="shared" si="64"/>
        <v>-2.0559280505687672</v>
      </c>
      <c r="M81" s="9">
        <v>5.81</v>
      </c>
      <c r="N81" s="9">
        <v>5.8</v>
      </c>
      <c r="O81" s="9">
        <v>5.82</v>
      </c>
      <c r="P81" s="9">
        <f t="shared" si="65"/>
        <v>1.0000000000000231E-2</v>
      </c>
      <c r="Q81" s="9">
        <f t="shared" si="66"/>
        <v>5.7735026918963915E-3</v>
      </c>
      <c r="R81" s="11">
        <f t="shared" si="67"/>
        <v>5.81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</row>
    <row r="82" spans="1:117" x14ac:dyDescent="0.2">
      <c r="A82" s="7">
        <v>0.41666666666666702</v>
      </c>
      <c r="B82" s="33">
        <v>2</v>
      </c>
      <c r="C82" s="9">
        <v>0.29699999999999999</v>
      </c>
      <c r="D82" s="9">
        <f t="shared" si="60"/>
        <v>-1.2140231401794375</v>
      </c>
      <c r="E82" s="9">
        <v>0.215</v>
      </c>
      <c r="F82" s="9">
        <f t="shared" si="61"/>
        <v>-1.5371172508544744</v>
      </c>
      <c r="G82" s="9">
        <v>0.20499999999999999</v>
      </c>
      <c r="H82" s="9">
        <f t="shared" si="62"/>
        <v>-1.584745299843729</v>
      </c>
      <c r="I82" s="9">
        <f t="shared" si="68"/>
        <v>0.20169827096828541</v>
      </c>
      <c r="J82" s="9">
        <f t="shared" si="69"/>
        <v>0.11645055103862166</v>
      </c>
      <c r="K82" s="10">
        <f t="shared" si="63"/>
        <v>0.23899999999999999</v>
      </c>
      <c r="L82" s="10">
        <f t="shared" si="64"/>
        <v>-1.4452952302925468</v>
      </c>
      <c r="M82" s="9">
        <v>5.68</v>
      </c>
      <c r="N82" s="9">
        <v>5.67</v>
      </c>
      <c r="O82" s="9">
        <v>5.69</v>
      </c>
      <c r="P82" s="9">
        <f t="shared" si="65"/>
        <v>1.0000000000000231E-2</v>
      </c>
      <c r="Q82" s="9">
        <f t="shared" si="66"/>
        <v>5.7735026918963915E-3</v>
      </c>
      <c r="R82" s="11">
        <f t="shared" si="67"/>
        <v>5.68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</row>
    <row r="83" spans="1:117" x14ac:dyDescent="0.2">
      <c r="A83" s="7">
        <v>0.45833333333333298</v>
      </c>
      <c r="B83" s="33">
        <v>3.05</v>
      </c>
      <c r="C83" s="9">
        <v>0.442</v>
      </c>
      <c r="D83" s="9">
        <f t="shared" si="60"/>
        <v>-0.81644539690443896</v>
      </c>
      <c r="E83" s="9">
        <v>0.46800000000000003</v>
      </c>
      <c r="F83" s="9">
        <f t="shared" si="61"/>
        <v>-0.75928698306449027</v>
      </c>
      <c r="G83" s="9">
        <v>0.46</v>
      </c>
      <c r="H83" s="9">
        <f t="shared" si="62"/>
        <v>-0.77652878949899629</v>
      </c>
      <c r="I83" s="9">
        <f t="shared" si="68"/>
        <v>2.9319219261387943E-2</v>
      </c>
      <c r="J83" s="9">
        <f t="shared" si="69"/>
        <v>1.6927459132991991E-2</v>
      </c>
      <c r="K83" s="10">
        <f t="shared" si="63"/>
        <v>0.45666666666666672</v>
      </c>
      <c r="L83" s="10">
        <f t="shared" si="64"/>
        <v>-0.78408705648930843</v>
      </c>
      <c r="M83" s="9">
        <v>5.32</v>
      </c>
      <c r="N83" s="9">
        <v>5.31</v>
      </c>
      <c r="O83" s="9">
        <v>5.33</v>
      </c>
      <c r="P83" s="9">
        <f t="shared" si="65"/>
        <v>1.0000000000000231E-2</v>
      </c>
      <c r="Q83" s="9">
        <f t="shared" si="66"/>
        <v>5.7735026918963915E-3</v>
      </c>
      <c r="R83" s="11">
        <f t="shared" si="67"/>
        <v>5.3199999999999994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</row>
    <row r="84" spans="1:117" x14ac:dyDescent="0.2">
      <c r="A84" s="7">
        <v>0.5</v>
      </c>
      <c r="B84" s="33">
        <v>3.96</v>
      </c>
      <c r="C84" s="9">
        <v>0.72</v>
      </c>
      <c r="D84" s="9">
        <f t="shared" si="60"/>
        <v>-0.3285040669720361</v>
      </c>
      <c r="E84" s="9">
        <v>0.82</v>
      </c>
      <c r="F84" s="9">
        <f t="shared" si="61"/>
        <v>-0.19845093872383832</v>
      </c>
      <c r="G84" s="9">
        <v>0.7</v>
      </c>
      <c r="H84" s="9">
        <f t="shared" si="62"/>
        <v>-0.35667494393873245</v>
      </c>
      <c r="I84" s="9">
        <f t="shared" si="68"/>
        <v>8.4402063859499249E-2</v>
      </c>
      <c r="J84" s="9">
        <f t="shared" si="69"/>
        <v>4.8729554289441881E-2</v>
      </c>
      <c r="K84" s="10">
        <f t="shared" si="63"/>
        <v>0.7466666666666667</v>
      </c>
      <c r="L84" s="10">
        <f t="shared" si="64"/>
        <v>-0.29454331654486893</v>
      </c>
      <c r="M84" s="9">
        <v>4.93</v>
      </c>
      <c r="N84" s="9">
        <v>4.92</v>
      </c>
      <c r="O84" s="9">
        <v>4.9400000000000004</v>
      </c>
      <c r="P84" s="9">
        <f t="shared" si="65"/>
        <v>1.0000000000000231E-2</v>
      </c>
      <c r="Q84" s="9">
        <f t="shared" si="66"/>
        <v>5.7735026918963915E-3</v>
      </c>
      <c r="R84" s="11">
        <f t="shared" si="67"/>
        <v>4.93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</row>
    <row r="85" spans="1:117" x14ac:dyDescent="0.2">
      <c r="A85" s="7">
        <v>0.54166666666666696</v>
      </c>
      <c r="B85" s="33">
        <v>5.08</v>
      </c>
      <c r="C85" s="9">
        <v>1.57</v>
      </c>
      <c r="D85" s="9">
        <f t="shared" si="60"/>
        <v>0.45107561936021673</v>
      </c>
      <c r="E85" s="9">
        <v>1.58</v>
      </c>
      <c r="F85" s="9">
        <f t="shared" si="61"/>
        <v>0.45742484703887548</v>
      </c>
      <c r="G85" s="9">
        <v>1.53</v>
      </c>
      <c r="H85" s="9">
        <f t="shared" si="62"/>
        <v>0.42526773540434409</v>
      </c>
      <c r="I85" s="9">
        <f t="shared" si="68"/>
        <v>1.7031536410782932E-2</v>
      </c>
      <c r="J85" s="9">
        <f t="shared" si="69"/>
        <v>9.8331621314784387E-3</v>
      </c>
      <c r="K85" s="10">
        <f t="shared" si="63"/>
        <v>1.5600000000000003</v>
      </c>
      <c r="L85" s="10">
        <f t="shared" si="64"/>
        <v>0.44458940060114543</v>
      </c>
      <c r="M85" s="9">
        <v>4.49</v>
      </c>
      <c r="N85" s="9">
        <v>4.4800000000000004</v>
      </c>
      <c r="O85" s="9">
        <v>4.5</v>
      </c>
      <c r="P85" s="9">
        <f t="shared" si="65"/>
        <v>9.9999999999997868E-3</v>
      </c>
      <c r="Q85" s="9">
        <f t="shared" si="66"/>
        <v>5.7735026918961348E-3</v>
      </c>
      <c r="R85" s="11">
        <f t="shared" si="67"/>
        <v>4.49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</row>
    <row r="86" spans="1:117" x14ac:dyDescent="0.2">
      <c r="A86" s="7">
        <v>0.58333333333333304</v>
      </c>
      <c r="B86" s="33">
        <v>6.05</v>
      </c>
      <c r="C86" s="9">
        <v>2.37</v>
      </c>
      <c r="D86" s="9">
        <f t="shared" si="60"/>
        <v>0.86288995514703981</v>
      </c>
      <c r="E86" s="9">
        <v>2.3199999999999998</v>
      </c>
      <c r="F86" s="9">
        <f t="shared" si="61"/>
        <v>0.84156718567821853</v>
      </c>
      <c r="G86" s="9">
        <v>2.29</v>
      </c>
      <c r="H86" s="9">
        <f t="shared" si="62"/>
        <v>0.82855181756614826</v>
      </c>
      <c r="I86" s="9">
        <f t="shared" si="68"/>
        <v>1.7335743409871551E-2</v>
      </c>
      <c r="J86" s="9">
        <f t="shared" si="69"/>
        <v>1.0008796124291621E-2</v>
      </c>
      <c r="K86" s="10">
        <f t="shared" si="63"/>
        <v>2.3266666666666667</v>
      </c>
      <c r="L86" s="10">
        <f t="shared" si="64"/>
        <v>0.84433631946380217</v>
      </c>
      <c r="M86" s="9">
        <v>4.2699999999999996</v>
      </c>
      <c r="N86" s="9">
        <v>4.25</v>
      </c>
      <c r="O86" s="9">
        <v>4.26</v>
      </c>
      <c r="P86" s="9">
        <f t="shared" si="65"/>
        <v>9.9999999999997868E-3</v>
      </c>
      <c r="Q86" s="9">
        <f t="shared" si="66"/>
        <v>5.7735026918961348E-3</v>
      </c>
      <c r="R86" s="11">
        <f t="shared" si="67"/>
        <v>4.26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</row>
    <row r="87" spans="1:117" x14ac:dyDescent="0.2">
      <c r="A87" s="7">
        <v>0.625</v>
      </c>
      <c r="B87" s="33">
        <v>7.06</v>
      </c>
      <c r="C87" s="9">
        <v>2.87</v>
      </c>
      <c r="D87" s="9">
        <f t="shared" si="60"/>
        <v>1.0543120297715298</v>
      </c>
      <c r="E87" s="9">
        <v>2.91</v>
      </c>
      <c r="F87" s="9">
        <f t="shared" si="61"/>
        <v>1.0681530811834012</v>
      </c>
      <c r="G87" s="9">
        <v>2.81</v>
      </c>
      <c r="H87" s="9">
        <f t="shared" si="62"/>
        <v>1.0331844833456545</v>
      </c>
      <c r="I87" s="9">
        <f t="shared" si="68"/>
        <v>1.7610369847061002E-2</v>
      </c>
      <c r="J87" s="9">
        <f t="shared" si="69"/>
        <v>1.0167351771729539E-2</v>
      </c>
      <c r="K87" s="10">
        <f t="shared" si="63"/>
        <v>2.8633333333333333</v>
      </c>
      <c r="L87" s="10">
        <f t="shared" si="64"/>
        <v>1.0518831981001953</v>
      </c>
      <c r="M87" s="9">
        <v>4.1100000000000003</v>
      </c>
      <c r="N87" s="9">
        <v>4.1100000000000003</v>
      </c>
      <c r="O87" s="9">
        <v>4.1399999999999997</v>
      </c>
      <c r="P87" s="9">
        <f t="shared" si="65"/>
        <v>1.7320508075688405E-2</v>
      </c>
      <c r="Q87" s="9">
        <f t="shared" si="66"/>
        <v>9.9999999999997886E-3</v>
      </c>
      <c r="R87" s="11">
        <f t="shared" si="67"/>
        <v>4.12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</row>
    <row r="88" spans="1:117" x14ac:dyDescent="0.2">
      <c r="A88" s="7">
        <v>0.66666666666666696</v>
      </c>
      <c r="B88" s="33">
        <v>8.1999999999999993</v>
      </c>
      <c r="C88" s="9">
        <v>3.29</v>
      </c>
      <c r="D88" s="9">
        <f t="shared" si="60"/>
        <v>1.1908875647772805</v>
      </c>
      <c r="E88" s="9">
        <v>3.17</v>
      </c>
      <c r="F88" s="9">
        <f t="shared" si="61"/>
        <v>1.1537315878891892</v>
      </c>
      <c r="G88" s="9">
        <v>3.29</v>
      </c>
      <c r="H88" s="9">
        <f t="shared" si="62"/>
        <v>1.1908875647772805</v>
      </c>
      <c r="I88" s="9">
        <f t="shared" si="68"/>
        <v>2.1452013258343061E-2</v>
      </c>
      <c r="J88" s="9">
        <f t="shared" si="69"/>
        <v>1.2385325629363788E-2</v>
      </c>
      <c r="K88" s="10">
        <f t="shared" si="63"/>
        <v>3.25</v>
      </c>
      <c r="L88" s="10">
        <f t="shared" si="64"/>
        <v>1.1785022391479167</v>
      </c>
      <c r="M88" s="9">
        <v>4.0199999999999996</v>
      </c>
      <c r="N88" s="9">
        <v>4</v>
      </c>
      <c r="O88" s="9">
        <v>4.01</v>
      </c>
      <c r="P88" s="9">
        <f t="shared" si="65"/>
        <v>9.9999999999997868E-3</v>
      </c>
      <c r="Q88" s="9">
        <f t="shared" si="66"/>
        <v>5.7735026918961348E-3</v>
      </c>
      <c r="R88" s="11">
        <f t="shared" si="67"/>
        <v>4.01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</row>
    <row r="89" spans="1:117" x14ac:dyDescent="0.2">
      <c r="A89" s="7">
        <v>0.70833333333333304</v>
      </c>
      <c r="B89" s="33">
        <v>9.2330000000000005</v>
      </c>
      <c r="C89" s="9">
        <v>3.28</v>
      </c>
      <c r="D89" s="9">
        <f t="shared" si="60"/>
        <v>1.1878434223960523</v>
      </c>
      <c r="E89" s="9">
        <v>3.33</v>
      </c>
      <c r="F89" s="9">
        <f t="shared" si="61"/>
        <v>1.2029723039923526</v>
      </c>
      <c r="G89" s="9">
        <v>3.49</v>
      </c>
      <c r="H89" s="9">
        <f t="shared" si="62"/>
        <v>1.2499017362143359</v>
      </c>
      <c r="I89" s="9">
        <f t="shared" si="68"/>
        <v>3.2358638673985134E-2</v>
      </c>
      <c r="J89" s="9">
        <f t="shared" si="69"/>
        <v>1.8682268749035152E-2</v>
      </c>
      <c r="K89" s="10">
        <f t="shared" si="63"/>
        <v>3.3666666666666667</v>
      </c>
      <c r="L89" s="10">
        <f t="shared" si="64"/>
        <v>1.2135724875342468</v>
      </c>
      <c r="M89" s="9">
        <v>3.84</v>
      </c>
      <c r="N89" s="9">
        <v>3.93</v>
      </c>
      <c r="O89" s="9">
        <v>3.92</v>
      </c>
      <c r="P89" s="9">
        <f t="shared" si="65"/>
        <v>4.9328828623162589E-2</v>
      </c>
      <c r="Q89" s="9">
        <f t="shared" si="66"/>
        <v>2.8480012484391838E-2</v>
      </c>
      <c r="R89" s="11">
        <f t="shared" si="67"/>
        <v>3.8966666666666665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</row>
    <row r="90" spans="1:117" x14ac:dyDescent="0.2">
      <c r="A90" s="7">
        <v>0.75</v>
      </c>
      <c r="B90" s="33">
        <v>10</v>
      </c>
      <c r="C90" s="9">
        <v>3.79</v>
      </c>
      <c r="D90" s="9">
        <f t="shared" si="60"/>
        <v>1.3323660190943349</v>
      </c>
      <c r="E90" s="9">
        <v>3.8</v>
      </c>
      <c r="F90" s="9">
        <f t="shared" si="61"/>
        <v>1.33500106673234</v>
      </c>
      <c r="G90" s="9">
        <v>3.8</v>
      </c>
      <c r="H90" s="9">
        <f t="shared" si="62"/>
        <v>1.33500106673234</v>
      </c>
      <c r="I90" s="9">
        <f t="shared" si="68"/>
        <v>1.5213454631296968E-3</v>
      </c>
      <c r="J90" s="9">
        <f t="shared" si="69"/>
        <v>8.7834921266834642E-4</v>
      </c>
      <c r="K90" s="10">
        <f t="shared" si="63"/>
        <v>3.7966666666666669</v>
      </c>
      <c r="L90" s="10">
        <f t="shared" si="64"/>
        <v>1.3341227175196717</v>
      </c>
      <c r="M90" s="9">
        <v>3.76</v>
      </c>
      <c r="N90" s="9">
        <v>3.79</v>
      </c>
      <c r="O90" s="9">
        <v>3.8</v>
      </c>
      <c r="P90" s="9">
        <f t="shared" si="65"/>
        <v>2.0816659994661382E-2</v>
      </c>
      <c r="Q90" s="9">
        <f t="shared" si="66"/>
        <v>1.2018504251546663E-2</v>
      </c>
      <c r="R90" s="11">
        <f t="shared" si="67"/>
        <v>3.7833333333333332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</row>
    <row r="91" spans="1:117" x14ac:dyDescent="0.2">
      <c r="A91" s="25">
        <v>0.33333333333333331</v>
      </c>
      <c r="B91" s="35">
        <v>24</v>
      </c>
      <c r="C91" s="14">
        <v>5.25</v>
      </c>
      <c r="D91" s="14">
        <f t="shared" si="60"/>
        <v>1.6582280766035324</v>
      </c>
      <c r="E91" s="14">
        <v>5.34</v>
      </c>
      <c r="F91" s="14">
        <f t="shared" si="61"/>
        <v>1.6752256529721035</v>
      </c>
      <c r="G91" s="14">
        <v>5.59</v>
      </c>
      <c r="H91" s="14">
        <f t="shared" si="62"/>
        <v>1.7209792871670078</v>
      </c>
      <c r="I91" s="14">
        <f t="shared" si="68"/>
        <v>3.2455166696095647E-2</v>
      </c>
      <c r="J91" s="14">
        <f t="shared" si="69"/>
        <v>1.8737999228585E-2</v>
      </c>
      <c r="K91" s="15">
        <f t="shared" si="63"/>
        <v>5.3933333333333335</v>
      </c>
      <c r="L91" s="15">
        <f t="shared" si="64"/>
        <v>1.6848110055808814</v>
      </c>
      <c r="M91" s="14">
        <v>3.67</v>
      </c>
      <c r="N91" s="14">
        <v>3.67</v>
      </c>
      <c r="O91" s="14">
        <v>3.67</v>
      </c>
      <c r="P91" s="14">
        <f t="shared" si="65"/>
        <v>0</v>
      </c>
      <c r="Q91" s="14">
        <f t="shared" si="66"/>
        <v>0</v>
      </c>
      <c r="R91" s="16">
        <f t="shared" si="67"/>
        <v>3.67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</row>
    <row r="92" spans="1:117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</row>
    <row r="93" spans="1:117" x14ac:dyDescent="0.2">
      <c r="A93" s="109" t="s">
        <v>27</v>
      </c>
      <c r="B93" s="105"/>
      <c r="C93" s="102" t="s">
        <v>31</v>
      </c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</row>
    <row r="94" spans="1:117" x14ac:dyDescent="0.2">
      <c r="A94" s="110"/>
      <c r="B94" s="107"/>
      <c r="C94" s="125" t="s">
        <v>32</v>
      </c>
      <c r="D94" s="125"/>
      <c r="E94" s="125"/>
      <c r="F94" s="125"/>
      <c r="G94" s="125"/>
      <c r="H94" s="125"/>
      <c r="I94" s="125"/>
      <c r="J94" s="125"/>
      <c r="K94" s="125"/>
      <c r="L94" s="125"/>
      <c r="M94" s="125" t="s">
        <v>33</v>
      </c>
      <c r="N94" s="125"/>
      <c r="O94" s="125"/>
      <c r="P94" s="125"/>
      <c r="Q94" s="125"/>
      <c r="R94" s="125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</row>
    <row r="95" spans="1:117" x14ac:dyDescent="0.2">
      <c r="A95" s="110"/>
      <c r="B95" s="107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</row>
    <row r="96" spans="1:117" x14ac:dyDescent="0.2">
      <c r="A96" s="112"/>
      <c r="B96" s="113"/>
      <c r="C96" s="30" t="s">
        <v>34</v>
      </c>
      <c r="D96" s="30" t="s">
        <v>35</v>
      </c>
      <c r="E96" s="30" t="s">
        <v>36</v>
      </c>
      <c r="F96" s="30" t="s">
        <v>35</v>
      </c>
      <c r="G96" s="30" t="s">
        <v>37</v>
      </c>
      <c r="H96" s="30" t="s">
        <v>35</v>
      </c>
      <c r="I96" s="30" t="s">
        <v>38</v>
      </c>
      <c r="J96" s="30" t="s">
        <v>39</v>
      </c>
      <c r="K96" s="31" t="s">
        <v>40</v>
      </c>
      <c r="L96" s="31" t="s">
        <v>41</v>
      </c>
      <c r="M96" s="30" t="s">
        <v>34</v>
      </c>
      <c r="N96" s="30" t="s">
        <v>36</v>
      </c>
      <c r="O96" s="30" t="s">
        <v>37</v>
      </c>
      <c r="P96" s="30" t="s">
        <v>38</v>
      </c>
      <c r="Q96" s="30" t="s">
        <v>39</v>
      </c>
      <c r="R96" s="31" t="s">
        <v>42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</row>
    <row r="97" spans="1:117" x14ac:dyDescent="0.2">
      <c r="A97" s="7">
        <v>0.33333333333333331</v>
      </c>
      <c r="B97" s="33">
        <v>0</v>
      </c>
      <c r="C97" s="9">
        <v>0.109</v>
      </c>
      <c r="D97" s="9">
        <f t="shared" ref="D97:D108" si="70">LN(C97)</f>
        <v>-2.2164073967529934</v>
      </c>
      <c r="E97" s="9">
        <v>9.6000000000000002E-2</v>
      </c>
      <c r="F97" s="9">
        <f t="shared" ref="F97:F108" si="71">LN(E97)</f>
        <v>-2.3434070875143007</v>
      </c>
      <c r="G97" s="9">
        <v>0.14000000000000001</v>
      </c>
      <c r="H97" s="9">
        <f t="shared" ref="H97:H108" si="72">LN(G97)</f>
        <v>-1.9661128563728327</v>
      </c>
      <c r="I97" s="9">
        <f>STDEV(D97,F97,H97)</f>
        <v>0.19197535225917892</v>
      </c>
      <c r="J97" s="9">
        <f>I97/SQRT(3)</f>
        <v>0.11083702130461018</v>
      </c>
      <c r="K97" s="10">
        <f t="shared" ref="K97:K108" si="73">AVERAGE(C97,E97,G97)</f>
        <v>0.115</v>
      </c>
      <c r="L97" s="10">
        <f t="shared" ref="L97:L108" si="74">AVERAGE(D97,F97,H97)</f>
        <v>-2.1753091135467089</v>
      </c>
      <c r="M97" s="9">
        <v>6.06</v>
      </c>
      <c r="N97" s="9">
        <v>6.08</v>
      </c>
      <c r="O97" s="9">
        <v>6.05</v>
      </c>
      <c r="P97" s="9">
        <f t="shared" ref="P97:P108" si="75">STDEV(M97:O97)</f>
        <v>1.5275252316519626E-2</v>
      </c>
      <c r="Q97" s="9">
        <f t="shared" ref="Q97:Q108" si="76">P97/SQRT(3)</f>
        <v>8.8191710368820606E-3</v>
      </c>
      <c r="R97" s="11">
        <f t="shared" ref="R97:R108" si="77">AVERAGE(M97:O97)</f>
        <v>6.0633333333333335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</row>
    <row r="98" spans="1:117" x14ac:dyDescent="0.2">
      <c r="A98" s="7">
        <v>0.375</v>
      </c>
      <c r="B98" s="33">
        <v>1.117</v>
      </c>
      <c r="C98" s="9">
        <v>0.14699999999999999</v>
      </c>
      <c r="D98" s="9">
        <f t="shared" si="70"/>
        <v>-1.9173226922034008</v>
      </c>
      <c r="E98" s="9">
        <v>0.13500000000000001</v>
      </c>
      <c r="F98" s="9">
        <f t="shared" si="71"/>
        <v>-2.0024805005437076</v>
      </c>
      <c r="G98" s="9">
        <v>0.155</v>
      </c>
      <c r="H98" s="9">
        <f t="shared" si="72"/>
        <v>-1.8643301620628905</v>
      </c>
      <c r="I98" s="9">
        <f t="shared" ref="I98:I108" si="78">STDEV(D98,F98,H98)</f>
        <v>6.9696456861619668E-2</v>
      </c>
      <c r="J98" s="9">
        <f t="shared" ref="J98:J108" si="79">I98/SQRT(3)</f>
        <v>4.023926813061926E-2</v>
      </c>
      <c r="K98" s="10">
        <f t="shared" si="73"/>
        <v>0.14566666666666669</v>
      </c>
      <c r="L98" s="10">
        <f t="shared" si="74"/>
        <v>-1.928044451603333</v>
      </c>
      <c r="M98" s="9">
        <v>5.99</v>
      </c>
      <c r="N98" s="9">
        <v>6</v>
      </c>
      <c r="O98" s="9">
        <v>5.97</v>
      </c>
      <c r="P98" s="9">
        <f t="shared" si="75"/>
        <v>1.5275252316519626E-2</v>
      </c>
      <c r="Q98" s="9">
        <f t="shared" si="76"/>
        <v>8.8191710368820606E-3</v>
      </c>
      <c r="R98" s="11">
        <f t="shared" si="77"/>
        <v>5.9866666666666672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</row>
    <row r="99" spans="1:117" x14ac:dyDescent="0.2">
      <c r="A99" s="7">
        <v>0.41666666666666702</v>
      </c>
      <c r="B99" s="33">
        <v>2</v>
      </c>
      <c r="C99" s="9">
        <v>0.27300000000000002</v>
      </c>
      <c r="D99" s="9">
        <f t="shared" si="70"/>
        <v>-1.2982834837971773</v>
      </c>
      <c r="E99" s="9">
        <v>0.249</v>
      </c>
      <c r="F99" s="9">
        <f t="shared" si="71"/>
        <v>-1.3903023825174294</v>
      </c>
      <c r="G99" s="9">
        <v>0.29299999999999998</v>
      </c>
      <c r="H99" s="9">
        <f t="shared" si="72"/>
        <v>-1.2275826699650698</v>
      </c>
      <c r="I99" s="9">
        <f t="shared" si="78"/>
        <v>8.1592266434318481E-2</v>
      </c>
      <c r="J99" s="9">
        <f t="shared" si="79"/>
        <v>4.7107316989645445E-2</v>
      </c>
      <c r="K99" s="10">
        <f t="shared" si="73"/>
        <v>0.27166666666666667</v>
      </c>
      <c r="L99" s="10">
        <f t="shared" si="74"/>
        <v>-1.3053895120932255</v>
      </c>
      <c r="M99" s="9">
        <v>5.84</v>
      </c>
      <c r="N99" s="9">
        <v>5.87</v>
      </c>
      <c r="O99" s="9">
        <v>5.83</v>
      </c>
      <c r="P99" s="9">
        <f t="shared" si="75"/>
        <v>2.0816659994661382E-2</v>
      </c>
      <c r="Q99" s="9">
        <f t="shared" si="76"/>
        <v>1.2018504251546663E-2</v>
      </c>
      <c r="R99" s="11">
        <f t="shared" si="77"/>
        <v>5.8466666666666667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</row>
    <row r="100" spans="1:117" x14ac:dyDescent="0.2">
      <c r="A100" s="7">
        <v>0.45833333333333298</v>
      </c>
      <c r="B100" s="33">
        <v>3.05</v>
      </c>
      <c r="C100" s="9">
        <v>0.57399999999999995</v>
      </c>
      <c r="D100" s="9">
        <f t="shared" si="70"/>
        <v>-0.55512588266257068</v>
      </c>
      <c r="E100" s="9">
        <v>0.54600000000000004</v>
      </c>
      <c r="F100" s="9">
        <f t="shared" si="71"/>
        <v>-0.60513630323723189</v>
      </c>
      <c r="G100" s="9">
        <v>0.59799999999999998</v>
      </c>
      <c r="H100" s="9">
        <f t="shared" si="72"/>
        <v>-0.51416452503150534</v>
      </c>
      <c r="I100" s="9">
        <f t="shared" si="78"/>
        <v>4.5560837376974021E-2</v>
      </c>
      <c r="J100" s="9">
        <f t="shared" si="79"/>
        <v>2.6304561724100714E-2</v>
      </c>
      <c r="K100" s="10">
        <f t="shared" si="73"/>
        <v>0.57266666666666666</v>
      </c>
      <c r="L100" s="10">
        <f t="shared" si="74"/>
        <v>-0.55814223697710263</v>
      </c>
      <c r="M100" s="9">
        <v>5.52</v>
      </c>
      <c r="N100" s="9">
        <v>5.56</v>
      </c>
      <c r="O100" s="9">
        <v>5.5</v>
      </c>
      <c r="P100" s="9">
        <f t="shared" si="75"/>
        <v>3.055050463303877E-2</v>
      </c>
      <c r="Q100" s="9">
        <f t="shared" si="76"/>
        <v>1.7638342073763844E-2</v>
      </c>
      <c r="R100" s="11">
        <f t="shared" si="77"/>
        <v>5.5266666666666664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</row>
    <row r="101" spans="1:117" x14ac:dyDescent="0.2">
      <c r="A101" s="7">
        <v>0.5</v>
      </c>
      <c r="B101" s="33">
        <v>3.96</v>
      </c>
      <c r="C101" s="9">
        <v>1.38</v>
      </c>
      <c r="D101" s="9">
        <f t="shared" si="70"/>
        <v>0.32208349916911322</v>
      </c>
      <c r="E101" s="9">
        <v>1.28</v>
      </c>
      <c r="F101" s="9">
        <f t="shared" si="71"/>
        <v>0.24686007793152581</v>
      </c>
      <c r="G101" s="9">
        <v>1.42</v>
      </c>
      <c r="H101" s="9">
        <f t="shared" si="72"/>
        <v>0.35065687161316933</v>
      </c>
      <c r="I101" s="9">
        <f t="shared" si="78"/>
        <v>5.3617122722292195E-2</v>
      </c>
      <c r="J101" s="9">
        <f t="shared" si="79"/>
        <v>3.0955860236888601E-2</v>
      </c>
      <c r="K101" s="10">
        <f t="shared" si="73"/>
        <v>1.36</v>
      </c>
      <c r="L101" s="10">
        <f t="shared" si="74"/>
        <v>0.30653348290460275</v>
      </c>
      <c r="M101" s="9">
        <v>5.0599999999999996</v>
      </c>
      <c r="N101" s="9">
        <v>5.0999999999999996</v>
      </c>
      <c r="O101" s="9">
        <v>5.05</v>
      </c>
      <c r="P101" s="9">
        <f t="shared" si="75"/>
        <v>2.6457513110645845E-2</v>
      </c>
      <c r="Q101" s="9">
        <f t="shared" si="76"/>
        <v>1.5275252316519432E-2</v>
      </c>
      <c r="R101" s="11">
        <f t="shared" si="77"/>
        <v>5.07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</row>
    <row r="102" spans="1:117" x14ac:dyDescent="0.2">
      <c r="A102" s="7">
        <v>0.54166666666666696</v>
      </c>
      <c r="B102" s="33">
        <v>5.08</v>
      </c>
      <c r="C102" s="9">
        <v>2.4700000000000002</v>
      </c>
      <c r="D102" s="9">
        <f t="shared" si="70"/>
        <v>0.90421815063988586</v>
      </c>
      <c r="E102" s="9">
        <v>2.38</v>
      </c>
      <c r="F102" s="9">
        <f t="shared" si="71"/>
        <v>0.86710048768338333</v>
      </c>
      <c r="G102" s="9">
        <v>2.42</v>
      </c>
      <c r="H102" s="9">
        <f t="shared" si="72"/>
        <v>0.88376754016859504</v>
      </c>
      <c r="I102" s="9">
        <f t="shared" si="78"/>
        <v>1.8590943182751615E-2</v>
      </c>
      <c r="J102" s="9">
        <f t="shared" si="79"/>
        <v>1.0733486051050683E-2</v>
      </c>
      <c r="K102" s="10">
        <f t="shared" si="73"/>
        <v>2.4233333333333333</v>
      </c>
      <c r="L102" s="10">
        <f t="shared" si="74"/>
        <v>0.88502872616395478</v>
      </c>
      <c r="M102" s="9">
        <v>4.57</v>
      </c>
      <c r="N102" s="9">
        <v>4.59</v>
      </c>
      <c r="O102" s="9">
        <v>4.55</v>
      </c>
      <c r="P102" s="9">
        <f t="shared" si="75"/>
        <v>2.0000000000000018E-2</v>
      </c>
      <c r="Q102" s="9">
        <f t="shared" si="76"/>
        <v>1.1547005383792526E-2</v>
      </c>
      <c r="R102" s="11">
        <f t="shared" si="77"/>
        <v>4.57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</row>
    <row r="103" spans="1:117" x14ac:dyDescent="0.2">
      <c r="A103" s="7">
        <v>0.58333333333333304</v>
      </c>
      <c r="B103" s="33">
        <v>6.05</v>
      </c>
      <c r="C103" s="9">
        <v>3.51</v>
      </c>
      <c r="D103" s="9">
        <f t="shared" si="70"/>
        <v>1.2556160374777743</v>
      </c>
      <c r="E103" s="9">
        <v>3.43</v>
      </c>
      <c r="F103" s="9">
        <f t="shared" si="71"/>
        <v>1.2325602611778486</v>
      </c>
      <c r="G103" s="9">
        <v>3.52</v>
      </c>
      <c r="H103" s="9">
        <f t="shared" si="72"/>
        <v>1.2584609896100056</v>
      </c>
      <c r="I103" s="9">
        <f t="shared" si="78"/>
        <v>1.4203933180304051E-2</v>
      </c>
      <c r="J103" s="9">
        <f t="shared" si="79"/>
        <v>8.2006446452000011E-3</v>
      </c>
      <c r="K103" s="10">
        <f t="shared" si="73"/>
        <v>3.4866666666666664</v>
      </c>
      <c r="L103" s="10">
        <f t="shared" si="74"/>
        <v>1.248879096088543</v>
      </c>
      <c r="M103" s="9">
        <v>4.32</v>
      </c>
      <c r="N103" s="9">
        <v>4.32</v>
      </c>
      <c r="O103" s="9">
        <v>4.29</v>
      </c>
      <c r="P103" s="9">
        <f t="shared" si="75"/>
        <v>1.7320508075688915E-2</v>
      </c>
      <c r="Q103" s="9">
        <f t="shared" si="76"/>
        <v>1.0000000000000083E-2</v>
      </c>
      <c r="R103" s="11">
        <f t="shared" si="77"/>
        <v>4.3099999999999996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</row>
    <row r="104" spans="1:117" x14ac:dyDescent="0.2">
      <c r="A104" s="7">
        <v>0.625</v>
      </c>
      <c r="B104" s="33">
        <v>7.06</v>
      </c>
      <c r="C104" s="9">
        <v>3.99</v>
      </c>
      <c r="D104" s="9">
        <f t="shared" si="70"/>
        <v>1.3837912309017721</v>
      </c>
      <c r="E104" s="9">
        <v>4</v>
      </c>
      <c r="F104" s="9">
        <f t="shared" si="71"/>
        <v>1.3862943611198906</v>
      </c>
      <c r="G104" s="9">
        <v>3.97</v>
      </c>
      <c r="H104" s="9">
        <f t="shared" si="72"/>
        <v>1.3787660946990992</v>
      </c>
      <c r="I104" s="9">
        <f t="shared" si="78"/>
        <v>3.8338938006220184E-3</v>
      </c>
      <c r="J104" s="9">
        <f t="shared" si="79"/>
        <v>2.2134996178335598E-3</v>
      </c>
      <c r="K104" s="10">
        <f t="shared" si="73"/>
        <v>3.9866666666666668</v>
      </c>
      <c r="L104" s="10">
        <f t="shared" si="74"/>
        <v>1.3829505622402538</v>
      </c>
      <c r="M104" s="9">
        <v>4.17</v>
      </c>
      <c r="N104" s="9">
        <v>4.17</v>
      </c>
      <c r="O104" s="9">
        <v>4.16</v>
      </c>
      <c r="P104" s="9">
        <f t="shared" si="75"/>
        <v>5.7735026918961348E-3</v>
      </c>
      <c r="Q104" s="9">
        <f t="shared" si="76"/>
        <v>3.3333333333332624E-3</v>
      </c>
      <c r="R104" s="11">
        <f t="shared" si="77"/>
        <v>4.166666666666667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</row>
    <row r="105" spans="1:117" x14ac:dyDescent="0.2">
      <c r="A105" s="7">
        <v>0.66666666666666696</v>
      </c>
      <c r="B105" s="33">
        <v>8.1999999999999993</v>
      </c>
      <c r="C105" s="9">
        <v>4.49</v>
      </c>
      <c r="D105" s="9">
        <f t="shared" si="70"/>
        <v>1.501852701754163</v>
      </c>
      <c r="E105" s="9">
        <v>4.6500000000000004</v>
      </c>
      <c r="F105" s="9">
        <f t="shared" si="71"/>
        <v>1.536867219599265</v>
      </c>
      <c r="G105" s="9">
        <v>4.6900000000000004</v>
      </c>
      <c r="H105" s="9">
        <f t="shared" si="72"/>
        <v>1.545432582458188</v>
      </c>
      <c r="I105" s="9">
        <f t="shared" si="78"/>
        <v>2.3088914739209963E-2</v>
      </c>
      <c r="J105" s="9">
        <f t="shared" si="79"/>
        <v>1.333039113997919E-2</v>
      </c>
      <c r="K105" s="10">
        <f t="shared" si="73"/>
        <v>4.6100000000000003</v>
      </c>
      <c r="L105" s="10">
        <f t="shared" si="74"/>
        <v>1.5280508346038719</v>
      </c>
      <c r="M105" s="9">
        <v>4.03</v>
      </c>
      <c r="N105" s="9">
        <v>4.0199999999999996</v>
      </c>
      <c r="O105" s="9">
        <v>4.03</v>
      </c>
      <c r="P105" s="9">
        <f t="shared" si="75"/>
        <v>5.7735026918966474E-3</v>
      </c>
      <c r="Q105" s="9">
        <f t="shared" si="76"/>
        <v>3.3333333333335586E-3</v>
      </c>
      <c r="R105" s="11">
        <f t="shared" si="77"/>
        <v>4.0266666666666673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</row>
    <row r="106" spans="1:117" x14ac:dyDescent="0.2">
      <c r="A106" s="7">
        <v>0.70833333333333304</v>
      </c>
      <c r="B106" s="33">
        <v>9.2330000000000005</v>
      </c>
      <c r="C106" s="9">
        <v>5.04</v>
      </c>
      <c r="D106" s="9">
        <f t="shared" si="70"/>
        <v>1.6174060820832772</v>
      </c>
      <c r="E106" s="9">
        <v>4.93</v>
      </c>
      <c r="F106" s="9">
        <f t="shared" si="71"/>
        <v>1.5953389880545987</v>
      </c>
      <c r="G106" s="9">
        <v>5.03</v>
      </c>
      <c r="H106" s="9">
        <f t="shared" si="72"/>
        <v>1.6154199841116479</v>
      </c>
      <c r="I106" s="9">
        <f t="shared" si="78"/>
        <v>1.220756341144477E-2</v>
      </c>
      <c r="J106" s="9">
        <f t="shared" si="79"/>
        <v>7.0480400217470644E-3</v>
      </c>
      <c r="K106" s="10">
        <f t="shared" si="73"/>
        <v>5</v>
      </c>
      <c r="L106" s="10">
        <f t="shared" si="74"/>
        <v>1.6093883514165082</v>
      </c>
      <c r="M106" s="9">
        <v>3.92</v>
      </c>
      <c r="N106" s="9">
        <v>3.9</v>
      </c>
      <c r="O106" s="9">
        <v>3.91</v>
      </c>
      <c r="P106" s="9">
        <f t="shared" si="75"/>
        <v>1.0000000000000009E-2</v>
      </c>
      <c r="Q106" s="9">
        <f t="shared" si="76"/>
        <v>5.7735026918962632E-3</v>
      </c>
      <c r="R106" s="11">
        <f t="shared" si="77"/>
        <v>3.91</v>
      </c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</row>
    <row r="107" spans="1:117" x14ac:dyDescent="0.2">
      <c r="A107" s="7">
        <v>0.75</v>
      </c>
      <c r="B107" s="33">
        <v>10</v>
      </c>
      <c r="C107" s="9">
        <v>5.12</v>
      </c>
      <c r="D107" s="9">
        <f t="shared" si="70"/>
        <v>1.6331544390514163</v>
      </c>
      <c r="E107" s="9">
        <v>5.1100000000000003</v>
      </c>
      <c r="F107" s="9">
        <f t="shared" si="71"/>
        <v>1.631199404215613</v>
      </c>
      <c r="G107" s="9">
        <v>5.0999999999999996</v>
      </c>
      <c r="H107" s="9">
        <f t="shared" si="72"/>
        <v>1.62924053973028</v>
      </c>
      <c r="I107" s="9">
        <f t="shared" si="78"/>
        <v>1.9569499728358899E-3</v>
      </c>
      <c r="J107" s="9">
        <f t="shared" si="79"/>
        <v>1.1298455936074319E-3</v>
      </c>
      <c r="K107" s="10">
        <f t="shared" si="73"/>
        <v>5.1100000000000003</v>
      </c>
      <c r="L107" s="10">
        <f t="shared" si="74"/>
        <v>1.6311981276657699</v>
      </c>
      <c r="M107" s="9">
        <v>3.8</v>
      </c>
      <c r="N107" s="9">
        <v>3.82</v>
      </c>
      <c r="O107" s="9">
        <v>3.8</v>
      </c>
      <c r="P107" s="9">
        <f t="shared" si="75"/>
        <v>1.1547005383792526E-2</v>
      </c>
      <c r="Q107" s="9">
        <f t="shared" si="76"/>
        <v>6.6666666666666732E-3</v>
      </c>
      <c r="R107" s="11">
        <f t="shared" si="77"/>
        <v>3.8066666666666662</v>
      </c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</row>
    <row r="108" spans="1:117" x14ac:dyDescent="0.2">
      <c r="A108" s="25">
        <v>0.33333333333333331</v>
      </c>
      <c r="B108" s="35">
        <v>24</v>
      </c>
      <c r="C108" s="14">
        <v>5</v>
      </c>
      <c r="D108" s="14">
        <f t="shared" si="70"/>
        <v>1.6094379124341003</v>
      </c>
      <c r="E108" s="14">
        <v>5.08</v>
      </c>
      <c r="F108" s="14">
        <f t="shared" si="71"/>
        <v>1.6253112615903906</v>
      </c>
      <c r="G108" s="14">
        <v>5.09</v>
      </c>
      <c r="H108" s="14">
        <f t="shared" si="72"/>
        <v>1.6272778305624314</v>
      </c>
      <c r="I108" s="14">
        <f t="shared" si="78"/>
        <v>9.7817285945519597E-3</v>
      </c>
      <c r="J108" s="14">
        <f t="shared" si="79"/>
        <v>5.6474836372044342E-3</v>
      </c>
      <c r="K108" s="15">
        <f t="shared" si="73"/>
        <v>5.0566666666666666</v>
      </c>
      <c r="L108" s="15">
        <f t="shared" si="74"/>
        <v>1.6206756681956407</v>
      </c>
      <c r="M108" s="14">
        <v>3.62</v>
      </c>
      <c r="N108" s="14">
        <v>3.62</v>
      </c>
      <c r="O108" s="14">
        <v>3.62</v>
      </c>
      <c r="P108" s="14">
        <f t="shared" si="75"/>
        <v>5.4389598220420729E-16</v>
      </c>
      <c r="Q108" s="14">
        <f t="shared" si="76"/>
        <v>3.1401849173675498E-16</v>
      </c>
      <c r="R108" s="16">
        <f t="shared" si="77"/>
        <v>3.6199999999999997</v>
      </c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</row>
    <row r="109" spans="1:117" x14ac:dyDescent="0.2">
      <c r="A109" s="88"/>
      <c r="B109" s="3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</row>
    <row r="110" spans="1:117" x14ac:dyDescent="0.2">
      <c r="A110" s="123" t="s">
        <v>44</v>
      </c>
      <c r="B110" s="124"/>
      <c r="C110" s="43" t="s">
        <v>45</v>
      </c>
      <c r="D110" s="43" t="s">
        <v>46</v>
      </c>
      <c r="E110" s="43" t="s">
        <v>38</v>
      </c>
      <c r="F110" s="43" t="s">
        <v>39</v>
      </c>
      <c r="G110" s="43" t="s">
        <v>47</v>
      </c>
      <c r="H110" s="43" t="s">
        <v>46</v>
      </c>
      <c r="I110" s="43" t="s">
        <v>38</v>
      </c>
      <c r="J110" s="43" t="s">
        <v>39</v>
      </c>
      <c r="K110" s="43" t="s">
        <v>48</v>
      </c>
      <c r="L110" s="43" t="s">
        <v>46</v>
      </c>
      <c r="M110" s="43" t="s">
        <v>38</v>
      </c>
      <c r="N110" s="44" t="s">
        <v>39</v>
      </c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</row>
    <row r="111" spans="1:117" x14ac:dyDescent="0.2">
      <c r="A111" s="94" t="s">
        <v>49</v>
      </c>
      <c r="B111" s="4" t="s">
        <v>68</v>
      </c>
      <c r="C111" s="17">
        <f>SLOPE($D47:$D52,B47:B52)</f>
        <v>0.61564929747871555</v>
      </c>
      <c r="D111" s="97">
        <f>AVERAGE(C111,C112,C113)</f>
        <v>0.56990967590618691</v>
      </c>
      <c r="E111" s="97">
        <f>STDEV(C111,C112,C113)</f>
        <v>6.1179109031615615E-2</v>
      </c>
      <c r="F111" s="97">
        <f>E111/SQRT(3)</f>
        <v>3.5321775068184742E-2</v>
      </c>
      <c r="G111" s="17">
        <v>1</v>
      </c>
      <c r="H111" s="97">
        <f>AVERAGE(G111,G112,G113)</f>
        <v>1</v>
      </c>
      <c r="I111" s="97">
        <f>STDEV(G111,G112,G113)</f>
        <v>0</v>
      </c>
      <c r="J111" s="97">
        <f>I111/SQRT(3)</f>
        <v>0</v>
      </c>
      <c r="K111" s="17">
        <v>5.63</v>
      </c>
      <c r="L111" s="97">
        <f>AVERAGE(K111,K112,K113)</f>
        <v>5.6499999999999995</v>
      </c>
      <c r="M111" s="97">
        <f>STDEV(K111,K112,K113)</f>
        <v>0.10148891565092226</v>
      </c>
      <c r="N111" s="100">
        <f>M111/SQRT(3)</f>
        <v>5.8594652770823194E-2</v>
      </c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</row>
    <row r="112" spans="1:117" x14ac:dyDescent="0.2">
      <c r="A112" s="94"/>
      <c r="B112" s="4" t="s">
        <v>69</v>
      </c>
      <c r="C112" s="17">
        <f>SLOPE($F47:$F52,B47:B52)</f>
        <v>0.50041585150350687</v>
      </c>
      <c r="D112" s="97"/>
      <c r="E112" s="97"/>
      <c r="F112" s="97"/>
      <c r="G112" s="17">
        <v>1</v>
      </c>
      <c r="H112" s="97"/>
      <c r="I112" s="97"/>
      <c r="J112" s="97"/>
      <c r="K112" s="17">
        <v>5.76</v>
      </c>
      <c r="L112" s="97"/>
      <c r="M112" s="97"/>
      <c r="N112" s="100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</row>
    <row r="113" spans="1:117" x14ac:dyDescent="0.2">
      <c r="A113" s="94"/>
      <c r="B113" s="4" t="s">
        <v>70</v>
      </c>
      <c r="C113" s="17">
        <f>SLOPE($H47:$H52,B47:B52)</f>
        <v>0.59366387873633819</v>
      </c>
      <c r="D113" s="97"/>
      <c r="E113" s="97"/>
      <c r="F113" s="97"/>
      <c r="G113" s="17">
        <v>1</v>
      </c>
      <c r="H113" s="97"/>
      <c r="I113" s="97"/>
      <c r="J113" s="97"/>
      <c r="K113" s="17">
        <v>5.56</v>
      </c>
      <c r="L113" s="97"/>
      <c r="M113" s="97"/>
      <c r="N113" s="100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</row>
    <row r="114" spans="1:117" x14ac:dyDescent="0.2">
      <c r="A114" s="94">
        <v>0.02</v>
      </c>
      <c r="B114" s="4" t="s">
        <v>68</v>
      </c>
      <c r="C114" s="17">
        <f>SLOPE($D64:$D68,B64:B68)</f>
        <v>0.67824520864437354</v>
      </c>
      <c r="D114" s="97">
        <f>AVERAGE(C114,C115,C116)</f>
        <v>0.67556370388040887</v>
      </c>
      <c r="E114" s="97">
        <f>STDEV(C114,C115,C116)</f>
        <v>1.2000967648511952E-2</v>
      </c>
      <c r="F114" s="97">
        <f>E114/SQRT(3)</f>
        <v>6.9287619024043659E-3</v>
      </c>
      <c r="G114" s="17">
        <v>1</v>
      </c>
      <c r="H114" s="97">
        <f>AVERAGE(G114,G115,G116)</f>
        <v>1</v>
      </c>
      <c r="I114" s="97">
        <f>STDEV(G114,G115,G116)</f>
        <v>0</v>
      </c>
      <c r="J114" s="97">
        <f>I114/SQRT(3)</f>
        <v>0</v>
      </c>
      <c r="K114" s="17">
        <v>4.84</v>
      </c>
      <c r="L114" s="97">
        <f>AVERAGE(K114,K115,K116)</f>
        <v>4.7300000000000004</v>
      </c>
      <c r="M114" s="97">
        <f>STDEV(K114,K115,K116)</f>
        <v>0.10148891565092226</v>
      </c>
      <c r="N114" s="100">
        <f>M114/SQRT(3)</f>
        <v>5.8594652770823194E-2</v>
      </c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</row>
    <row r="115" spans="1:117" x14ac:dyDescent="0.2">
      <c r="A115" s="94"/>
      <c r="B115" s="4" t="s">
        <v>69</v>
      </c>
      <c r="C115" s="17">
        <f>SLOPE($F64:$F68,B64:B68)</f>
        <v>0.68599709153714084</v>
      </c>
      <c r="D115" s="97"/>
      <c r="E115" s="97"/>
      <c r="F115" s="97"/>
      <c r="G115" s="17">
        <v>1</v>
      </c>
      <c r="H115" s="97"/>
      <c r="I115" s="97"/>
      <c r="J115" s="97"/>
      <c r="K115" s="17">
        <v>4.71</v>
      </c>
      <c r="L115" s="97"/>
      <c r="M115" s="97"/>
      <c r="N115" s="100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</row>
    <row r="116" spans="1:117" x14ac:dyDescent="0.2">
      <c r="A116" s="94"/>
      <c r="B116" s="4" t="s">
        <v>70</v>
      </c>
      <c r="C116" s="17">
        <f>SLOPE($H64:$H68,B64:B68)</f>
        <v>0.66244881145971213</v>
      </c>
      <c r="D116" s="97"/>
      <c r="E116" s="97"/>
      <c r="F116" s="97"/>
      <c r="G116" s="17">
        <v>1</v>
      </c>
      <c r="H116" s="97"/>
      <c r="I116" s="97"/>
      <c r="J116" s="97"/>
      <c r="K116" s="17">
        <v>4.6399999999999997</v>
      </c>
      <c r="L116" s="97"/>
      <c r="M116" s="97"/>
      <c r="N116" s="100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</row>
    <row r="117" spans="1:117" x14ac:dyDescent="0.2">
      <c r="A117" s="94">
        <v>0.04</v>
      </c>
      <c r="B117" s="4" t="s">
        <v>68</v>
      </c>
      <c r="C117" s="17">
        <f>SLOPE($D81:$D86,B81:B86)</f>
        <v>0.59096361291778998</v>
      </c>
      <c r="D117" s="97">
        <f>AVERAGE(C117,C118,C119)</f>
        <v>0.59322764173971365</v>
      </c>
      <c r="E117" s="97">
        <f>STDEV(C117,C118,C119)</f>
        <v>2.7349363985779661E-3</v>
      </c>
      <c r="F117" s="97">
        <f>E117/SQRT(3)</f>
        <v>1.5790162659354945E-3</v>
      </c>
      <c r="G117" s="17">
        <v>1</v>
      </c>
      <c r="H117" s="97">
        <f>AVERAGE(G117,G118,G119)</f>
        <v>1</v>
      </c>
      <c r="I117" s="97">
        <f>STDEV(G117,G118,G119)</f>
        <v>0</v>
      </c>
      <c r="J117" s="97">
        <f>I117/SQRT(3)</f>
        <v>0</v>
      </c>
      <c r="K117" s="17">
        <v>5.25</v>
      </c>
      <c r="L117" s="97">
        <f>AVERAGE(K117,K118,K119)</f>
        <v>5.3933333333333335</v>
      </c>
      <c r="M117" s="97">
        <f>STDEV(K117,K118,K119)</f>
        <v>0.17616280348965077</v>
      </c>
      <c r="N117" s="100">
        <f>M117/SQRT(3)</f>
        <v>0.10170764201594902</v>
      </c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</row>
    <row r="118" spans="1:117" x14ac:dyDescent="0.2">
      <c r="A118" s="94"/>
      <c r="B118" s="4" t="s">
        <v>69</v>
      </c>
      <c r="C118" s="17">
        <f>SLOPE($F81:$F86,B81:B86)</f>
        <v>0.59626635676283013</v>
      </c>
      <c r="D118" s="97"/>
      <c r="E118" s="97"/>
      <c r="F118" s="97"/>
      <c r="G118" s="17">
        <v>1</v>
      </c>
      <c r="H118" s="97"/>
      <c r="I118" s="97"/>
      <c r="J118" s="97"/>
      <c r="K118" s="17">
        <v>5.34</v>
      </c>
      <c r="L118" s="97"/>
      <c r="M118" s="97"/>
      <c r="N118" s="100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</row>
    <row r="119" spans="1:117" x14ac:dyDescent="0.2">
      <c r="A119" s="94"/>
      <c r="B119" s="4" t="s">
        <v>70</v>
      </c>
      <c r="C119" s="17">
        <f>SLOPE($H81:$H86,B81:B86)</f>
        <v>0.59245295553852095</v>
      </c>
      <c r="D119" s="97"/>
      <c r="E119" s="97"/>
      <c r="F119" s="97"/>
      <c r="G119" s="17">
        <v>1</v>
      </c>
      <c r="H119" s="97"/>
      <c r="I119" s="97"/>
      <c r="J119" s="97"/>
      <c r="K119" s="17">
        <v>5.59</v>
      </c>
      <c r="L119" s="97"/>
      <c r="M119" s="97"/>
      <c r="N119" s="100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</row>
    <row r="120" spans="1:117" x14ac:dyDescent="0.2">
      <c r="A120" s="95" t="s">
        <v>52</v>
      </c>
      <c r="B120" s="4" t="s">
        <v>68</v>
      </c>
      <c r="C120" s="17">
        <f>SLOPE($D98:$D103,B98:B103)</f>
        <v>0.66933666130845215</v>
      </c>
      <c r="D120" s="97">
        <f>AVERAGE(C120,C121,C122)</f>
        <v>0.6685048562273268</v>
      </c>
      <c r="E120" s="97">
        <f>STDEV(C120,C121,C122)</f>
        <v>1.4361281977578858E-2</v>
      </c>
      <c r="F120" s="97">
        <f>E120/SQRT(3)</f>
        <v>8.2914900156632748E-3</v>
      </c>
      <c r="G120" s="17">
        <v>1</v>
      </c>
      <c r="H120" s="97">
        <f>AVERAGE(G120,G121,G122)</f>
        <v>1</v>
      </c>
      <c r="I120" s="97">
        <f>STDEV(G120,G121,G122)</f>
        <v>0</v>
      </c>
      <c r="J120" s="97">
        <f>I120/SQRT(3)</f>
        <v>0</v>
      </c>
      <c r="K120" s="4">
        <v>5</v>
      </c>
      <c r="L120" s="97">
        <f>AVERAGE(K120,K121,K122)</f>
        <v>5.0566666666666666</v>
      </c>
      <c r="M120" s="97">
        <f>STDEV(K120,K121,K122)</f>
        <v>4.9328828623162443E-2</v>
      </c>
      <c r="N120" s="100">
        <f>M120/SQRT(3)</f>
        <v>2.8480012484391755E-2</v>
      </c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</row>
    <row r="121" spans="1:117" x14ac:dyDescent="0.2">
      <c r="A121" s="95"/>
      <c r="B121" s="4" t="s">
        <v>69</v>
      </c>
      <c r="C121" s="17">
        <f>SLOPE($F98:$F103,B98:B103)</f>
        <v>0.68243215748751196</v>
      </c>
      <c r="D121" s="97"/>
      <c r="E121" s="97"/>
      <c r="F121" s="97"/>
      <c r="G121" s="17">
        <v>1</v>
      </c>
      <c r="H121" s="97"/>
      <c r="I121" s="97"/>
      <c r="J121" s="97"/>
      <c r="K121" s="17">
        <v>5.08</v>
      </c>
      <c r="L121" s="97"/>
      <c r="M121" s="97"/>
      <c r="N121" s="100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</row>
    <row r="122" spans="1:117" x14ac:dyDescent="0.2">
      <c r="A122" s="96"/>
      <c r="B122" s="20" t="s">
        <v>70</v>
      </c>
      <c r="C122" s="46">
        <f>SLOPE($H98:$H103,B98:B103)</f>
        <v>0.65374574988601597</v>
      </c>
      <c r="D122" s="99"/>
      <c r="E122" s="99"/>
      <c r="F122" s="99"/>
      <c r="G122" s="46">
        <v>1</v>
      </c>
      <c r="H122" s="99"/>
      <c r="I122" s="99"/>
      <c r="J122" s="99"/>
      <c r="K122" s="46">
        <v>5.09</v>
      </c>
      <c r="L122" s="99"/>
      <c r="M122" s="99"/>
      <c r="N122" s="101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</row>
    <row r="123" spans="1:117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</row>
    <row r="124" spans="1:117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</row>
    <row r="125" spans="1:117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</row>
    <row r="126" spans="1:117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</row>
    <row r="127" spans="1:117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</row>
    <row r="128" spans="1:117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</row>
    <row r="129" spans="1:117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</row>
    <row r="130" spans="1:117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</row>
    <row r="131" spans="1:117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</row>
    <row r="132" spans="1:117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</row>
    <row r="133" spans="1:117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</row>
    <row r="134" spans="1:117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</row>
    <row r="135" spans="1:117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</row>
    <row r="136" spans="1:117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</row>
    <row r="137" spans="1:117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</row>
    <row r="138" spans="1:117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</row>
    <row r="139" spans="1:117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</row>
    <row r="140" spans="1:117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</row>
    <row r="141" spans="1:117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</row>
    <row r="142" spans="1:117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</row>
    <row r="143" spans="1:117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</row>
    <row r="144" spans="1:117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</row>
    <row r="145" spans="1:117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</row>
    <row r="146" spans="1:117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</row>
    <row r="147" spans="1:117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</row>
    <row r="148" spans="1:117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</row>
    <row r="149" spans="1:117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</row>
    <row r="150" spans="1:117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</row>
    <row r="151" spans="1:117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</row>
    <row r="152" spans="1:117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</row>
    <row r="153" spans="1:117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</row>
    <row r="154" spans="1:117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</row>
    <row r="155" spans="1:117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</row>
    <row r="156" spans="1:117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</row>
    <row r="157" spans="1:117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</row>
    <row r="158" spans="1:117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</row>
    <row r="159" spans="1:117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</row>
    <row r="160" spans="1:117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</row>
    <row r="161" spans="1:117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</row>
    <row r="162" spans="1:117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</row>
    <row r="163" spans="1:117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</row>
    <row r="164" spans="1:117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</row>
    <row r="165" spans="1:117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</row>
    <row r="166" spans="1:117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</row>
    <row r="167" spans="1:117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</row>
    <row r="168" spans="1:117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</row>
    <row r="169" spans="1:117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</row>
    <row r="170" spans="1:117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</row>
    <row r="171" spans="1:117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</row>
    <row r="172" spans="1:117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</row>
    <row r="173" spans="1:117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</row>
    <row r="174" spans="1:117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</row>
    <row r="175" spans="1:117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</row>
    <row r="176" spans="1:117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</row>
    <row r="177" spans="1:117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</row>
    <row r="178" spans="1:117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</row>
    <row r="179" spans="1:117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</row>
    <row r="180" spans="1:117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</row>
    <row r="181" spans="1:117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</row>
    <row r="182" spans="1:117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</row>
    <row r="183" spans="1:117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</row>
    <row r="184" spans="1:117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</row>
    <row r="185" spans="1:117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</row>
    <row r="186" spans="1:117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</row>
    <row r="187" spans="1:117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</row>
    <row r="188" spans="1:117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</row>
    <row r="189" spans="1:117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</row>
    <row r="190" spans="1:117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</row>
    <row r="191" spans="1:117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</row>
    <row r="192" spans="1:117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</row>
    <row r="193" spans="1:117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</row>
    <row r="194" spans="1:117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</row>
    <row r="195" spans="1:117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</row>
    <row r="196" spans="1:117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</row>
    <row r="197" spans="1:117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</row>
    <row r="198" spans="1:117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</row>
    <row r="199" spans="1:117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</row>
    <row r="200" spans="1:117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</row>
    <row r="201" spans="1:117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</row>
    <row r="202" spans="1:117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</row>
    <row r="203" spans="1:117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</row>
    <row r="204" spans="1:117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</row>
    <row r="205" spans="1:117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</row>
    <row r="206" spans="1:117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</row>
    <row r="207" spans="1:117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</row>
    <row r="208" spans="1:117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</row>
    <row r="209" spans="1:117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</row>
    <row r="210" spans="1:117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</row>
    <row r="211" spans="1:117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</row>
    <row r="212" spans="1:117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</row>
    <row r="213" spans="1:117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</row>
    <row r="214" spans="1:117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</row>
    <row r="215" spans="1:117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</row>
    <row r="216" spans="1:117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</row>
    <row r="217" spans="1:117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</row>
    <row r="218" spans="1:117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</row>
    <row r="219" spans="1:117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</row>
    <row r="220" spans="1:117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</row>
    <row r="221" spans="1:117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</row>
    <row r="222" spans="1:117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</row>
    <row r="223" spans="1:117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</row>
    <row r="224" spans="1:117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</row>
    <row r="225" spans="1:117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</row>
    <row r="226" spans="1:117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</row>
    <row r="227" spans="1:117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</row>
    <row r="228" spans="1:117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</row>
    <row r="229" spans="1:117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</row>
    <row r="230" spans="1:117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</row>
    <row r="231" spans="1:117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</row>
    <row r="232" spans="1:117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</row>
    <row r="233" spans="1:117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</row>
    <row r="234" spans="1:117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</row>
    <row r="235" spans="1:117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</row>
    <row r="236" spans="1:117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</row>
    <row r="237" spans="1:117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</row>
    <row r="238" spans="1:117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</row>
    <row r="239" spans="1:117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</row>
    <row r="240" spans="1:117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</row>
    <row r="241" spans="1:117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</row>
    <row r="242" spans="1:117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</row>
    <row r="243" spans="1:117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</row>
    <row r="244" spans="1:117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</row>
    <row r="245" spans="1:117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</row>
    <row r="246" spans="1:117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</row>
    <row r="247" spans="1:117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</row>
    <row r="248" spans="1:117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</row>
    <row r="249" spans="1:117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</row>
    <row r="250" spans="1:117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</row>
    <row r="251" spans="1:117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</row>
    <row r="252" spans="1:117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</row>
    <row r="253" spans="1:117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</row>
    <row r="254" spans="1:117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</row>
    <row r="255" spans="1:117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</row>
    <row r="256" spans="1:117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</row>
    <row r="257" spans="1:117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</row>
    <row r="258" spans="1:117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</row>
    <row r="259" spans="1:117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</row>
    <row r="260" spans="1:117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</row>
    <row r="261" spans="1:117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</row>
    <row r="262" spans="1:117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</row>
    <row r="263" spans="1:117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</row>
    <row r="264" spans="1:117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</row>
    <row r="265" spans="1:117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</row>
    <row r="266" spans="1:117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</row>
    <row r="267" spans="1:117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</row>
    <row r="268" spans="1:117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</row>
    <row r="269" spans="1:117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</row>
    <row r="270" spans="1:117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</row>
    <row r="271" spans="1:117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</row>
    <row r="272" spans="1:117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</row>
    <row r="273" spans="1:117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</row>
    <row r="274" spans="1:117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</row>
    <row r="275" spans="1:117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</row>
    <row r="276" spans="1:117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</row>
    <row r="277" spans="1:117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</row>
    <row r="278" spans="1:117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</row>
    <row r="279" spans="1:117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</row>
    <row r="280" spans="1:117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</row>
    <row r="281" spans="1:117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</row>
    <row r="282" spans="1:117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</row>
    <row r="283" spans="1:117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</row>
    <row r="284" spans="1:117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</row>
    <row r="285" spans="1:117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</row>
    <row r="286" spans="1:117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</row>
    <row r="287" spans="1:117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</row>
    <row r="288" spans="1:117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</row>
    <row r="289" spans="1:117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</row>
    <row r="290" spans="1:117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</row>
    <row r="291" spans="1:117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</row>
    <row r="292" spans="1:117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</row>
    <row r="293" spans="1:117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</row>
    <row r="294" spans="1:117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</row>
    <row r="295" spans="1:117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</row>
    <row r="296" spans="1:117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</row>
    <row r="297" spans="1:117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</row>
    <row r="298" spans="1:117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</row>
    <row r="299" spans="1:117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</row>
    <row r="300" spans="1:117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</row>
    <row r="301" spans="1:117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</row>
    <row r="302" spans="1:117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</row>
    <row r="303" spans="1:117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</row>
    <row r="304" spans="1:117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</row>
    <row r="305" spans="1:117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</row>
    <row r="306" spans="1:117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</row>
    <row r="307" spans="1:117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</row>
    <row r="308" spans="1:117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</row>
    <row r="309" spans="1:117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</row>
    <row r="310" spans="1:117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</row>
    <row r="311" spans="1:117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</row>
    <row r="312" spans="1:117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</row>
    <row r="313" spans="1:117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</row>
    <row r="314" spans="1:117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</row>
    <row r="315" spans="1:117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</row>
    <row r="316" spans="1:117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</row>
    <row r="317" spans="1:117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</row>
    <row r="318" spans="1:117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</row>
    <row r="319" spans="1:117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</row>
    <row r="320" spans="1:117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</row>
    <row r="321" spans="1:117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</row>
    <row r="322" spans="1:117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</row>
    <row r="323" spans="1:117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</row>
    <row r="324" spans="1:117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</row>
    <row r="325" spans="1:117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</row>
    <row r="326" spans="1:117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</row>
    <row r="327" spans="1:117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</row>
    <row r="328" spans="1:117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</row>
    <row r="329" spans="1:117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</row>
    <row r="330" spans="1:117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</row>
    <row r="331" spans="1:117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</row>
    <row r="332" spans="1:117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</row>
    <row r="333" spans="1:117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</row>
    <row r="334" spans="1:117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</row>
    <row r="335" spans="1:117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</row>
    <row r="336" spans="1:117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</row>
    <row r="337" spans="1:117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</row>
    <row r="338" spans="1:117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</row>
    <row r="339" spans="1:117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</row>
    <row r="340" spans="1:117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</row>
    <row r="341" spans="1:117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</row>
    <row r="342" spans="1:117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</row>
    <row r="343" spans="1:117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</row>
    <row r="344" spans="1:117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</row>
    <row r="345" spans="1:117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</row>
    <row r="346" spans="1:117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</row>
    <row r="347" spans="1:117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</row>
    <row r="348" spans="1:117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</row>
    <row r="349" spans="1:117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</row>
    <row r="350" spans="1:117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</row>
    <row r="351" spans="1:117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</row>
    <row r="352" spans="1:117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</row>
    <row r="353" spans="1:117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</row>
    <row r="354" spans="1:117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</row>
    <row r="355" spans="1:117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</row>
    <row r="356" spans="1:117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</row>
    <row r="357" spans="1:117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</row>
    <row r="358" spans="1:117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</row>
    <row r="359" spans="1:117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</row>
    <row r="360" spans="1:117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</row>
    <row r="361" spans="1:117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</row>
    <row r="362" spans="1:117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</row>
    <row r="363" spans="1:117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</row>
    <row r="364" spans="1:117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</row>
    <row r="365" spans="1:117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</row>
    <row r="366" spans="1:117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</row>
    <row r="367" spans="1:117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</row>
    <row r="368" spans="1:117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</row>
    <row r="369" spans="1:117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</row>
    <row r="370" spans="1:117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</row>
    <row r="371" spans="1:117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</row>
    <row r="372" spans="1:117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</row>
    <row r="373" spans="1:117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</row>
    <row r="374" spans="1:117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</row>
    <row r="375" spans="1:117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</row>
    <row r="376" spans="1:117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</row>
    <row r="377" spans="1:117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</row>
    <row r="378" spans="1:117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</row>
    <row r="379" spans="1:117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</row>
    <row r="380" spans="1:117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</row>
    <row r="381" spans="1:117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</row>
    <row r="382" spans="1:117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</row>
    <row r="383" spans="1:117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</row>
    <row r="384" spans="1:117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</row>
    <row r="385" spans="1:117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</row>
    <row r="386" spans="1:117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</row>
    <row r="387" spans="1:117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</row>
    <row r="388" spans="1:117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</row>
    <row r="389" spans="1:117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</row>
    <row r="390" spans="1:117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</row>
    <row r="391" spans="1:117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</row>
    <row r="392" spans="1:117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</row>
    <row r="393" spans="1:117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</row>
    <row r="394" spans="1:117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</row>
    <row r="395" spans="1:117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</row>
    <row r="396" spans="1:117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</row>
    <row r="397" spans="1:117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</row>
    <row r="398" spans="1:117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</row>
    <row r="399" spans="1:117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</row>
    <row r="400" spans="1:117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</row>
    <row r="401" spans="1:117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</row>
    <row r="402" spans="1:117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</row>
    <row r="403" spans="1:117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</row>
    <row r="404" spans="1:117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</row>
    <row r="405" spans="1:117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</row>
    <row r="406" spans="1:117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</row>
    <row r="407" spans="1:117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</row>
    <row r="408" spans="1:117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</row>
    <row r="409" spans="1:117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</row>
    <row r="410" spans="1:117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</row>
    <row r="411" spans="1:117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</row>
    <row r="412" spans="1:117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</row>
    <row r="413" spans="1:117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</row>
    <row r="414" spans="1:117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</row>
    <row r="415" spans="1:117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</row>
    <row r="416" spans="1:117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</row>
    <row r="417" spans="1:117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</row>
    <row r="418" spans="1:117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</row>
    <row r="419" spans="1:117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</row>
    <row r="420" spans="1:117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</row>
    <row r="421" spans="1:117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</row>
    <row r="422" spans="1:117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</row>
    <row r="423" spans="1:117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</row>
    <row r="424" spans="1:117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</row>
    <row r="425" spans="1:117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</row>
    <row r="426" spans="1:117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</row>
    <row r="427" spans="1:117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</row>
    <row r="428" spans="1:117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</row>
    <row r="429" spans="1:117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</row>
    <row r="430" spans="1:117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</row>
    <row r="431" spans="1:117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</row>
    <row r="432" spans="1:117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</row>
    <row r="433" spans="1:117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</row>
    <row r="434" spans="1:117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</row>
    <row r="435" spans="1:117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</row>
    <row r="436" spans="1:117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</row>
    <row r="437" spans="1:117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</row>
    <row r="438" spans="1:117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</row>
    <row r="439" spans="1:117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</row>
    <row r="440" spans="1:117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</row>
    <row r="441" spans="1:117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</row>
    <row r="442" spans="1:117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</row>
    <row r="443" spans="1:117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</row>
    <row r="444" spans="1:117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</row>
    <row r="445" spans="1:117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</row>
    <row r="446" spans="1:117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</row>
    <row r="447" spans="1:117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</row>
    <row r="448" spans="1:117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</row>
    <row r="449" spans="1:117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</row>
    <row r="450" spans="1:117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</row>
    <row r="451" spans="1:117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</row>
    <row r="452" spans="1:117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</row>
    <row r="453" spans="1:117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</row>
    <row r="454" spans="1:117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</row>
    <row r="455" spans="1:117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</row>
    <row r="456" spans="1:117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</row>
    <row r="457" spans="1:117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</row>
    <row r="458" spans="1:117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</row>
    <row r="459" spans="1:117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</row>
    <row r="460" spans="1:117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</row>
    <row r="461" spans="1:117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</row>
    <row r="462" spans="1:117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</row>
    <row r="463" spans="1:117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</row>
    <row r="464" spans="1:117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</row>
    <row r="465" spans="1:117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</row>
    <row r="466" spans="1:117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</row>
    <row r="467" spans="1:117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</row>
    <row r="468" spans="1:117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</row>
    <row r="469" spans="1:117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</row>
    <row r="470" spans="1:117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</row>
    <row r="471" spans="1:117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</row>
    <row r="472" spans="1:117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</row>
    <row r="473" spans="1:117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</row>
    <row r="474" spans="1:117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</row>
    <row r="475" spans="1:117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</row>
    <row r="476" spans="1:117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</row>
    <row r="477" spans="1:117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</row>
    <row r="478" spans="1:117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</row>
    <row r="479" spans="1:117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</row>
    <row r="480" spans="1:117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</row>
    <row r="481" spans="1:117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</row>
    <row r="482" spans="1:117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</row>
    <row r="483" spans="1:117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</row>
    <row r="484" spans="1:117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</row>
    <row r="485" spans="1:117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</row>
    <row r="486" spans="1:117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</row>
    <row r="487" spans="1:117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</row>
    <row r="488" spans="1:117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</row>
    <row r="489" spans="1:117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</row>
    <row r="490" spans="1:117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</row>
    <row r="491" spans="1:117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</row>
    <row r="492" spans="1:117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</row>
    <row r="493" spans="1:117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</row>
    <row r="494" spans="1:117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</row>
    <row r="495" spans="1:117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</row>
    <row r="496" spans="1:117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</row>
    <row r="497" spans="1:117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</row>
    <row r="498" spans="1:117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</row>
    <row r="499" spans="1:117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</row>
    <row r="500" spans="1:117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</row>
    <row r="501" spans="1:117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</row>
    <row r="502" spans="1:117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</row>
    <row r="503" spans="1:117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</row>
    <row r="504" spans="1:117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</row>
    <row r="505" spans="1:117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</row>
    <row r="506" spans="1:117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</row>
    <row r="507" spans="1:117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</row>
    <row r="508" spans="1:117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</row>
    <row r="509" spans="1:117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</row>
    <row r="510" spans="1:117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</row>
    <row r="511" spans="1:117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</row>
    <row r="512" spans="1:117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</row>
    <row r="513" spans="1:117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</row>
    <row r="514" spans="1:117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</row>
    <row r="515" spans="1:117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</row>
    <row r="516" spans="1:117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</row>
    <row r="517" spans="1:117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</row>
    <row r="518" spans="1:117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</row>
    <row r="519" spans="1:117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</row>
    <row r="520" spans="1:117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</row>
    <row r="521" spans="1:117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</row>
    <row r="522" spans="1:117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</row>
    <row r="523" spans="1:117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</row>
    <row r="524" spans="1:117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</row>
    <row r="525" spans="1:117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</row>
    <row r="526" spans="1:117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</row>
    <row r="527" spans="1:117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</row>
    <row r="528" spans="1:117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</row>
    <row r="529" spans="1:117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</row>
    <row r="530" spans="1:117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</row>
    <row r="531" spans="1:117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</row>
    <row r="532" spans="1:117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</row>
    <row r="533" spans="1:117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</row>
    <row r="534" spans="1:117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</row>
    <row r="535" spans="1:117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</row>
    <row r="536" spans="1:117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</row>
    <row r="537" spans="1:117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</row>
    <row r="538" spans="1:117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</row>
    <row r="539" spans="1:117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</row>
    <row r="540" spans="1:117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</row>
    <row r="541" spans="1:117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</row>
    <row r="542" spans="1:117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</row>
    <row r="543" spans="1:117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</row>
    <row r="544" spans="1:117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</row>
    <row r="545" spans="1:117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</row>
    <row r="546" spans="1:117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</row>
    <row r="547" spans="1:117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</row>
    <row r="548" spans="1:117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</row>
    <row r="549" spans="1:117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</row>
    <row r="550" spans="1:117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</row>
    <row r="551" spans="1:117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</row>
    <row r="552" spans="1:117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</row>
    <row r="553" spans="1:117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</row>
    <row r="554" spans="1:117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</row>
    <row r="555" spans="1:117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</row>
    <row r="556" spans="1:117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</row>
    <row r="557" spans="1:117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</row>
    <row r="558" spans="1:117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</row>
    <row r="559" spans="1:117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</row>
    <row r="560" spans="1:117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</row>
    <row r="561" spans="1:117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</row>
    <row r="562" spans="1:117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</row>
    <row r="563" spans="1:117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</row>
    <row r="564" spans="1:117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</row>
    <row r="565" spans="1:117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</row>
    <row r="566" spans="1:117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</row>
    <row r="567" spans="1:117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</row>
    <row r="568" spans="1:117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</row>
    <row r="569" spans="1:117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</row>
    <row r="570" spans="1:117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</row>
    <row r="571" spans="1:117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</row>
    <row r="572" spans="1:117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</row>
    <row r="573" spans="1:117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</row>
    <row r="574" spans="1:117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</row>
    <row r="575" spans="1:117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</row>
    <row r="576" spans="1:117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</row>
    <row r="577" spans="1:117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</row>
    <row r="578" spans="1:117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</row>
    <row r="579" spans="1:117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</row>
    <row r="580" spans="1:117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</row>
    <row r="581" spans="1:117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</row>
    <row r="582" spans="1:117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</row>
    <row r="583" spans="1:117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</row>
    <row r="584" spans="1:117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</row>
    <row r="585" spans="1:117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</row>
    <row r="586" spans="1:117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</row>
    <row r="587" spans="1:117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</row>
    <row r="588" spans="1:117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</row>
    <row r="589" spans="1:117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</row>
    <row r="590" spans="1:117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</row>
    <row r="591" spans="1:117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</row>
    <row r="592" spans="1:117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</row>
    <row r="593" spans="1:117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</row>
    <row r="594" spans="1:117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</row>
    <row r="595" spans="1:117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</row>
    <row r="596" spans="1:117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</row>
    <row r="597" spans="1:117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</row>
    <row r="598" spans="1:117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</row>
    <row r="599" spans="1:117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</row>
    <row r="600" spans="1:117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</row>
    <row r="601" spans="1:117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</row>
    <row r="602" spans="1:117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</row>
    <row r="603" spans="1:117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</row>
    <row r="604" spans="1:117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</row>
    <row r="605" spans="1:117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</row>
    <row r="606" spans="1:117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</row>
    <row r="607" spans="1:117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</row>
    <row r="608" spans="1:117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</row>
    <row r="609" spans="1:117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</row>
    <row r="610" spans="1:117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</row>
    <row r="611" spans="1:117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</row>
    <row r="612" spans="1:117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</row>
    <row r="613" spans="1:117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</row>
    <row r="614" spans="1:117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</row>
    <row r="615" spans="1:117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</row>
    <row r="616" spans="1:117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</row>
    <row r="617" spans="1:117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</row>
    <row r="618" spans="1:117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</row>
    <row r="619" spans="1:117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</row>
    <row r="620" spans="1:117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</row>
    <row r="621" spans="1:117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</row>
    <row r="622" spans="1:117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</row>
    <row r="623" spans="1:117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</row>
    <row r="624" spans="1:117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</row>
    <row r="625" spans="1:117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</row>
    <row r="626" spans="1:117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</row>
    <row r="627" spans="1:117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</row>
    <row r="628" spans="1:117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</row>
    <row r="629" spans="1:117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</row>
    <row r="630" spans="1:117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</row>
    <row r="631" spans="1:117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</row>
    <row r="632" spans="1:117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</row>
    <row r="633" spans="1:117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</row>
    <row r="634" spans="1:117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</row>
    <row r="635" spans="1:117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</row>
    <row r="636" spans="1:117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</row>
    <row r="637" spans="1:117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</row>
    <row r="638" spans="1:117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</row>
    <row r="639" spans="1:117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</row>
    <row r="640" spans="1:117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</row>
    <row r="641" spans="1:117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</row>
    <row r="642" spans="1:117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</row>
    <row r="643" spans="1:117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</row>
    <row r="644" spans="1:117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</row>
    <row r="645" spans="1:117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</row>
    <row r="646" spans="1:117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</row>
    <row r="647" spans="1:117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</row>
    <row r="648" spans="1:117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</row>
    <row r="649" spans="1:117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</row>
    <row r="650" spans="1:117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</row>
    <row r="651" spans="1:117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</row>
    <row r="652" spans="1:117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</row>
    <row r="653" spans="1:117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</row>
    <row r="654" spans="1:117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</row>
    <row r="655" spans="1:117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</row>
    <row r="656" spans="1:117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</row>
    <row r="657" spans="1:117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</row>
    <row r="658" spans="1:117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</row>
    <row r="659" spans="1:117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</row>
    <row r="660" spans="1:117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</row>
    <row r="661" spans="1:117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</row>
    <row r="662" spans="1:117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</row>
    <row r="663" spans="1:117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</row>
    <row r="664" spans="1:117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</row>
    <row r="665" spans="1:117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</row>
    <row r="666" spans="1:117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</row>
    <row r="667" spans="1:117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</row>
    <row r="668" spans="1:117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</row>
    <row r="669" spans="1:117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</row>
    <row r="670" spans="1:117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</row>
    <row r="671" spans="1:117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</row>
    <row r="672" spans="1:117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</row>
    <row r="673" spans="1:117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</row>
    <row r="674" spans="1:117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</row>
    <row r="675" spans="1:117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</row>
    <row r="676" spans="1:117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</row>
    <row r="677" spans="1:117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</row>
    <row r="678" spans="1:117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</row>
    <row r="679" spans="1:117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</row>
    <row r="680" spans="1:117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</row>
    <row r="681" spans="1:117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</row>
    <row r="682" spans="1:117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</row>
    <row r="683" spans="1:117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</row>
    <row r="684" spans="1:117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</row>
    <row r="685" spans="1:117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</row>
    <row r="686" spans="1:117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</row>
    <row r="687" spans="1:117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</row>
    <row r="688" spans="1:117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</row>
    <row r="689" spans="1:117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</row>
    <row r="690" spans="1:117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</row>
    <row r="691" spans="1:117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</row>
    <row r="692" spans="1:117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</row>
    <row r="693" spans="1:117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</row>
    <row r="694" spans="1:117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</row>
    <row r="695" spans="1:117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</row>
    <row r="696" spans="1:117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</row>
    <row r="697" spans="1:117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</row>
    <row r="698" spans="1:117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</row>
    <row r="699" spans="1:117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</row>
    <row r="700" spans="1:117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</row>
    <row r="701" spans="1:117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</row>
    <row r="702" spans="1:117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</row>
    <row r="703" spans="1:117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</row>
    <row r="704" spans="1:117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</row>
    <row r="705" spans="1:117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</row>
    <row r="706" spans="1:117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</row>
    <row r="707" spans="1:117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</row>
    <row r="708" spans="1:117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</row>
    <row r="709" spans="1:117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</row>
    <row r="710" spans="1:117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</row>
    <row r="711" spans="1:117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</row>
    <row r="712" spans="1:117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</row>
    <row r="713" spans="1:117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</row>
    <row r="714" spans="1:117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</row>
    <row r="715" spans="1:117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</row>
    <row r="716" spans="1:117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</row>
    <row r="717" spans="1:117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</row>
    <row r="718" spans="1:117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</row>
    <row r="719" spans="1:117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</row>
    <row r="720" spans="1:117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</row>
    <row r="721" spans="1:117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</row>
    <row r="722" spans="1:117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</row>
    <row r="723" spans="1:117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</row>
    <row r="724" spans="1:117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</row>
    <row r="725" spans="1:117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</row>
    <row r="726" spans="1:117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</row>
    <row r="727" spans="1:117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</row>
    <row r="728" spans="1:117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</row>
    <row r="729" spans="1:117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</row>
    <row r="730" spans="1:117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</row>
    <row r="731" spans="1:117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</row>
    <row r="732" spans="1:117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</row>
    <row r="733" spans="1:117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</row>
    <row r="734" spans="1:117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</row>
    <row r="735" spans="1:117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</row>
    <row r="736" spans="1:117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</row>
    <row r="737" spans="1:117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</row>
    <row r="738" spans="1:117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</row>
    <row r="739" spans="1:117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</row>
    <row r="740" spans="1:117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</row>
    <row r="741" spans="1:117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</row>
    <row r="742" spans="1:117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</row>
    <row r="743" spans="1:117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</row>
    <row r="744" spans="1:117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</row>
    <row r="745" spans="1:117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</row>
    <row r="746" spans="1:117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</row>
    <row r="747" spans="1:117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</row>
    <row r="748" spans="1:117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</row>
    <row r="749" spans="1:117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</row>
    <row r="750" spans="1:117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</row>
    <row r="751" spans="1:117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</row>
    <row r="752" spans="1:117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</row>
    <row r="753" spans="1:117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</row>
    <row r="754" spans="1:117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</row>
    <row r="755" spans="1:117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</row>
    <row r="756" spans="1:117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</row>
    <row r="757" spans="1:117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</row>
    <row r="758" spans="1:117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</row>
    <row r="759" spans="1:117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</row>
    <row r="760" spans="1:117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</row>
    <row r="761" spans="1:117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</row>
    <row r="762" spans="1:117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</row>
    <row r="763" spans="1:117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</row>
    <row r="764" spans="1:117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</row>
    <row r="765" spans="1:117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</row>
    <row r="766" spans="1:117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</row>
    <row r="767" spans="1:117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</row>
    <row r="768" spans="1:117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</row>
    <row r="769" spans="1:117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</row>
    <row r="770" spans="1:117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</row>
    <row r="771" spans="1:117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</row>
    <row r="772" spans="1:117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</row>
    <row r="773" spans="1:117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</row>
    <row r="774" spans="1:117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</row>
    <row r="775" spans="1:117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</row>
    <row r="776" spans="1:117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</row>
    <row r="777" spans="1:117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</row>
    <row r="778" spans="1:117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</row>
    <row r="779" spans="1:117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</row>
    <row r="780" spans="1:117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</row>
    <row r="781" spans="1:117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</row>
    <row r="782" spans="1:117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</row>
    <row r="783" spans="1:117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</row>
    <row r="784" spans="1:117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</row>
    <row r="785" spans="1:117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</row>
    <row r="786" spans="1:117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</row>
    <row r="787" spans="1:117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</row>
    <row r="788" spans="1:117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</row>
    <row r="789" spans="1:117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</row>
    <row r="790" spans="1:117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</row>
    <row r="791" spans="1:117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</row>
    <row r="792" spans="1:117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</row>
    <row r="793" spans="1:117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</row>
    <row r="794" spans="1:117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</row>
    <row r="795" spans="1:117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</row>
    <row r="796" spans="1:117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</row>
    <row r="797" spans="1:117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</row>
    <row r="798" spans="1:117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</row>
    <row r="799" spans="1:117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</row>
    <row r="800" spans="1:117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</row>
    <row r="801" spans="1:117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</row>
    <row r="802" spans="1:117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</row>
  </sheetData>
  <mergeCells count="71">
    <mergeCell ref="A41:R41"/>
    <mergeCell ref="E117:E119"/>
    <mergeCell ref="F117:F119"/>
    <mergeCell ref="I117:I119"/>
    <mergeCell ref="J117:J119"/>
    <mergeCell ref="M117:M119"/>
    <mergeCell ref="H117:H119"/>
    <mergeCell ref="H114:H116"/>
    <mergeCell ref="L111:L113"/>
    <mergeCell ref="L114:L116"/>
    <mergeCell ref="N117:N119"/>
    <mergeCell ref="E114:E116"/>
    <mergeCell ref="F114:F116"/>
    <mergeCell ref="I114:I116"/>
    <mergeCell ref="J114:J116"/>
    <mergeCell ref="M114:M116"/>
    <mergeCell ref="I120:I122"/>
    <mergeCell ref="J120:J122"/>
    <mergeCell ref="M120:M122"/>
    <mergeCell ref="N120:N122"/>
    <mergeCell ref="E111:E113"/>
    <mergeCell ref="F111:F113"/>
    <mergeCell ref="I111:I113"/>
    <mergeCell ref="J111:J113"/>
    <mergeCell ref="M111:M113"/>
    <mergeCell ref="H111:H113"/>
    <mergeCell ref="H120:H122"/>
    <mergeCell ref="L117:L119"/>
    <mergeCell ref="L120:L122"/>
    <mergeCell ref="E120:E122"/>
    <mergeCell ref="F120:F122"/>
    <mergeCell ref="N111:N113"/>
    <mergeCell ref="N114:N116"/>
    <mergeCell ref="A2:B5"/>
    <mergeCell ref="AI3:AR4"/>
    <mergeCell ref="AS3:AX4"/>
    <mergeCell ref="AY3:BH4"/>
    <mergeCell ref="A59:B62"/>
    <mergeCell ref="A42:B45"/>
    <mergeCell ref="C42:R42"/>
    <mergeCell ref="C43:L44"/>
    <mergeCell ref="M43:R44"/>
    <mergeCell ref="C59:R59"/>
    <mergeCell ref="C60:L61"/>
    <mergeCell ref="M60:R61"/>
    <mergeCell ref="A76:B79"/>
    <mergeCell ref="A93:B96"/>
    <mergeCell ref="C76:R76"/>
    <mergeCell ref="BI3:BN4"/>
    <mergeCell ref="C2:R2"/>
    <mergeCell ref="S2:AH2"/>
    <mergeCell ref="AI2:AX2"/>
    <mergeCell ref="AY2:BN2"/>
    <mergeCell ref="C3:L4"/>
    <mergeCell ref="M3:R4"/>
    <mergeCell ref="S3:AB4"/>
    <mergeCell ref="AC3:AH4"/>
    <mergeCell ref="C77:L78"/>
    <mergeCell ref="M77:R78"/>
    <mergeCell ref="C93:R93"/>
    <mergeCell ref="C94:L95"/>
    <mergeCell ref="M94:R95"/>
    <mergeCell ref="A110:B110"/>
    <mergeCell ref="D111:D113"/>
    <mergeCell ref="D114:D116"/>
    <mergeCell ref="D117:D119"/>
    <mergeCell ref="D120:D122"/>
    <mergeCell ref="A111:A113"/>
    <mergeCell ref="A114:A116"/>
    <mergeCell ref="A117:A119"/>
    <mergeCell ref="A120:A12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001A8-64D7-A54C-B21C-87014F2B5D2C}">
  <dimension ref="A1:BN125"/>
  <sheetViews>
    <sheetView tabSelected="1" topLeftCell="A52" zoomScale="60" zoomScaleNormal="60" workbookViewId="0">
      <selection activeCell="Y104" sqref="Y104"/>
    </sheetView>
  </sheetViews>
  <sheetFormatPr baseColWidth="10" defaultColWidth="8.83203125" defaultRowHeight="14" x14ac:dyDescent="0.15"/>
  <cols>
    <col min="1" max="1" width="11.5" style="57" customWidth="1"/>
    <col min="2" max="2" width="6.83203125" style="57" customWidth="1"/>
    <col min="3" max="10" width="8.83203125" style="57"/>
    <col min="11" max="11" width="10.5" style="57" customWidth="1"/>
    <col min="12" max="12" width="12" style="57" customWidth="1"/>
    <col min="13" max="17" width="8.83203125" style="57"/>
    <col min="18" max="18" width="12.33203125" style="57" customWidth="1"/>
    <col min="19" max="16384" width="8.83203125" style="57"/>
  </cols>
  <sheetData>
    <row r="1" spans="1:66" x14ac:dyDescent="0.15">
      <c r="A1" s="55">
        <v>43789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</row>
    <row r="2" spans="1:66" x14ac:dyDescent="0.15">
      <c r="A2" s="141" t="s">
        <v>53</v>
      </c>
      <c r="B2" s="142"/>
      <c r="C2" s="149" t="s">
        <v>71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50"/>
      <c r="S2" s="153" t="s">
        <v>72</v>
      </c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5"/>
      <c r="AI2" s="156" t="s">
        <v>73</v>
      </c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50"/>
      <c r="AY2" s="102" t="s">
        <v>31</v>
      </c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4"/>
    </row>
    <row r="3" spans="1:66" x14ac:dyDescent="0.15">
      <c r="A3" s="147"/>
      <c r="B3" s="152"/>
      <c r="C3" s="141" t="s">
        <v>32</v>
      </c>
      <c r="D3" s="142"/>
      <c r="E3" s="142"/>
      <c r="F3" s="142"/>
      <c r="G3" s="142"/>
      <c r="H3" s="142"/>
      <c r="I3" s="142"/>
      <c r="J3" s="142"/>
      <c r="K3" s="142"/>
      <c r="L3" s="143"/>
      <c r="M3" s="141" t="s">
        <v>33</v>
      </c>
      <c r="N3" s="142"/>
      <c r="O3" s="142"/>
      <c r="P3" s="142"/>
      <c r="Q3" s="142"/>
      <c r="R3" s="143"/>
      <c r="S3" s="141" t="s">
        <v>32</v>
      </c>
      <c r="T3" s="142"/>
      <c r="U3" s="142"/>
      <c r="V3" s="142"/>
      <c r="W3" s="142"/>
      <c r="X3" s="142"/>
      <c r="Y3" s="142"/>
      <c r="Z3" s="142"/>
      <c r="AA3" s="142"/>
      <c r="AB3" s="143"/>
      <c r="AC3" s="141" t="s">
        <v>33</v>
      </c>
      <c r="AD3" s="142"/>
      <c r="AE3" s="142"/>
      <c r="AF3" s="142"/>
      <c r="AG3" s="142"/>
      <c r="AH3" s="143"/>
      <c r="AI3" s="141" t="s">
        <v>32</v>
      </c>
      <c r="AJ3" s="142"/>
      <c r="AK3" s="142"/>
      <c r="AL3" s="142"/>
      <c r="AM3" s="142"/>
      <c r="AN3" s="142"/>
      <c r="AO3" s="142"/>
      <c r="AP3" s="142"/>
      <c r="AQ3" s="142"/>
      <c r="AR3" s="143"/>
      <c r="AS3" s="141" t="s">
        <v>33</v>
      </c>
      <c r="AT3" s="142"/>
      <c r="AU3" s="142"/>
      <c r="AV3" s="142"/>
      <c r="AW3" s="142"/>
      <c r="AX3" s="143"/>
      <c r="AY3" s="141" t="s">
        <v>32</v>
      </c>
      <c r="AZ3" s="142"/>
      <c r="BA3" s="142"/>
      <c r="BB3" s="142"/>
      <c r="BC3" s="142"/>
      <c r="BD3" s="142"/>
      <c r="BE3" s="142"/>
      <c r="BF3" s="142"/>
      <c r="BG3" s="142"/>
      <c r="BH3" s="143"/>
      <c r="BI3" s="141" t="s">
        <v>33</v>
      </c>
      <c r="BJ3" s="142"/>
      <c r="BK3" s="142"/>
      <c r="BL3" s="142"/>
      <c r="BM3" s="142"/>
      <c r="BN3" s="143"/>
    </row>
    <row r="4" spans="1:66" x14ac:dyDescent="0.15">
      <c r="A4" s="147"/>
      <c r="B4" s="152"/>
      <c r="C4" s="144"/>
      <c r="D4" s="145"/>
      <c r="E4" s="145"/>
      <c r="F4" s="145"/>
      <c r="G4" s="145"/>
      <c r="H4" s="145"/>
      <c r="I4" s="145"/>
      <c r="J4" s="145"/>
      <c r="K4" s="145"/>
      <c r="L4" s="146"/>
      <c r="M4" s="144"/>
      <c r="N4" s="145"/>
      <c r="O4" s="145"/>
      <c r="P4" s="145"/>
      <c r="Q4" s="145"/>
      <c r="R4" s="146"/>
      <c r="S4" s="144"/>
      <c r="T4" s="145"/>
      <c r="U4" s="145"/>
      <c r="V4" s="145"/>
      <c r="W4" s="145"/>
      <c r="X4" s="145"/>
      <c r="Y4" s="145"/>
      <c r="Z4" s="145"/>
      <c r="AA4" s="145"/>
      <c r="AB4" s="146"/>
      <c r="AC4" s="144"/>
      <c r="AD4" s="145"/>
      <c r="AE4" s="145"/>
      <c r="AF4" s="145"/>
      <c r="AG4" s="145"/>
      <c r="AH4" s="146"/>
      <c r="AI4" s="144"/>
      <c r="AJ4" s="145"/>
      <c r="AK4" s="145"/>
      <c r="AL4" s="145"/>
      <c r="AM4" s="145"/>
      <c r="AN4" s="145"/>
      <c r="AO4" s="145"/>
      <c r="AP4" s="145"/>
      <c r="AQ4" s="145"/>
      <c r="AR4" s="146"/>
      <c r="AS4" s="144"/>
      <c r="AT4" s="145"/>
      <c r="AU4" s="145"/>
      <c r="AV4" s="145"/>
      <c r="AW4" s="145"/>
      <c r="AX4" s="146"/>
      <c r="AY4" s="144"/>
      <c r="AZ4" s="145"/>
      <c r="BA4" s="145"/>
      <c r="BB4" s="145"/>
      <c r="BC4" s="145"/>
      <c r="BD4" s="145"/>
      <c r="BE4" s="145"/>
      <c r="BF4" s="145"/>
      <c r="BG4" s="145"/>
      <c r="BH4" s="146"/>
      <c r="BI4" s="144"/>
      <c r="BJ4" s="145"/>
      <c r="BK4" s="145"/>
      <c r="BL4" s="145"/>
      <c r="BM4" s="145"/>
      <c r="BN4" s="146"/>
    </row>
    <row r="5" spans="1:66" x14ac:dyDescent="0.15">
      <c r="A5" s="144"/>
      <c r="B5" s="145"/>
      <c r="C5" s="58" t="s">
        <v>34</v>
      </c>
      <c r="D5" s="58" t="s">
        <v>35</v>
      </c>
      <c r="E5" s="58" t="s">
        <v>36</v>
      </c>
      <c r="F5" s="58" t="s">
        <v>35</v>
      </c>
      <c r="G5" s="58" t="s">
        <v>37</v>
      </c>
      <c r="H5" s="58" t="s">
        <v>35</v>
      </c>
      <c r="I5" s="58" t="s">
        <v>38</v>
      </c>
      <c r="J5" s="58" t="s">
        <v>39</v>
      </c>
      <c r="K5" s="59" t="s">
        <v>40</v>
      </c>
      <c r="L5" s="59" t="s">
        <v>41</v>
      </c>
      <c r="M5" s="58" t="s">
        <v>34</v>
      </c>
      <c r="N5" s="58" t="s">
        <v>36</v>
      </c>
      <c r="O5" s="58" t="s">
        <v>37</v>
      </c>
      <c r="P5" s="58" t="s">
        <v>38</v>
      </c>
      <c r="Q5" s="58" t="s">
        <v>39</v>
      </c>
      <c r="R5" s="59" t="s">
        <v>42</v>
      </c>
      <c r="S5" s="58" t="s">
        <v>34</v>
      </c>
      <c r="T5" s="58" t="s">
        <v>35</v>
      </c>
      <c r="U5" s="58" t="s">
        <v>36</v>
      </c>
      <c r="V5" s="58" t="s">
        <v>35</v>
      </c>
      <c r="W5" s="58" t="s">
        <v>37</v>
      </c>
      <c r="X5" s="58" t="s">
        <v>35</v>
      </c>
      <c r="Y5" s="58" t="s">
        <v>38</v>
      </c>
      <c r="Z5" s="58" t="s">
        <v>39</v>
      </c>
      <c r="AA5" s="59" t="s">
        <v>40</v>
      </c>
      <c r="AB5" s="59" t="s">
        <v>41</v>
      </c>
      <c r="AC5" s="58" t="s">
        <v>34</v>
      </c>
      <c r="AD5" s="58" t="s">
        <v>36</v>
      </c>
      <c r="AE5" s="58" t="s">
        <v>37</v>
      </c>
      <c r="AF5" s="58" t="s">
        <v>38</v>
      </c>
      <c r="AG5" s="58" t="s">
        <v>39</v>
      </c>
      <c r="AH5" s="59" t="s">
        <v>42</v>
      </c>
      <c r="AI5" s="58" t="s">
        <v>34</v>
      </c>
      <c r="AJ5" s="58" t="s">
        <v>35</v>
      </c>
      <c r="AK5" s="58" t="s">
        <v>36</v>
      </c>
      <c r="AL5" s="58" t="s">
        <v>35</v>
      </c>
      <c r="AM5" s="58" t="s">
        <v>37</v>
      </c>
      <c r="AN5" s="58" t="s">
        <v>35</v>
      </c>
      <c r="AO5" s="58" t="s">
        <v>38</v>
      </c>
      <c r="AP5" s="58" t="s">
        <v>39</v>
      </c>
      <c r="AQ5" s="59" t="s">
        <v>40</v>
      </c>
      <c r="AR5" s="59" t="s">
        <v>41</v>
      </c>
      <c r="AS5" s="58" t="s">
        <v>34</v>
      </c>
      <c r="AT5" s="58" t="s">
        <v>36</v>
      </c>
      <c r="AU5" s="58" t="s">
        <v>37</v>
      </c>
      <c r="AV5" s="58" t="s">
        <v>38</v>
      </c>
      <c r="AW5" s="58" t="s">
        <v>39</v>
      </c>
      <c r="AX5" s="59" t="s">
        <v>42</v>
      </c>
      <c r="AY5" s="58" t="s">
        <v>34</v>
      </c>
      <c r="AZ5" s="58" t="s">
        <v>35</v>
      </c>
      <c r="BA5" s="58" t="s">
        <v>36</v>
      </c>
      <c r="BB5" s="58" t="s">
        <v>35</v>
      </c>
      <c r="BC5" s="58" t="s">
        <v>37</v>
      </c>
      <c r="BD5" s="58" t="s">
        <v>35</v>
      </c>
      <c r="BE5" s="58" t="s">
        <v>38</v>
      </c>
      <c r="BF5" s="58" t="s">
        <v>39</v>
      </c>
      <c r="BG5" s="59" t="s">
        <v>40</v>
      </c>
      <c r="BH5" s="59" t="s">
        <v>41</v>
      </c>
      <c r="BI5" s="58" t="s">
        <v>34</v>
      </c>
      <c r="BJ5" s="58" t="s">
        <v>36</v>
      </c>
      <c r="BK5" s="58" t="s">
        <v>37</v>
      </c>
      <c r="BL5" s="58" t="s">
        <v>38</v>
      </c>
      <c r="BM5" s="58" t="s">
        <v>39</v>
      </c>
      <c r="BN5" s="59" t="s">
        <v>42</v>
      </c>
    </row>
    <row r="6" spans="1:66" x14ac:dyDescent="0.15">
      <c r="A6" s="60">
        <v>0.33333333333333331</v>
      </c>
      <c r="B6" s="61">
        <v>0</v>
      </c>
      <c r="C6" s="62">
        <v>0.15</v>
      </c>
      <c r="D6" s="62">
        <f t="shared" ref="D6:D17" si="0">LN(C6)</f>
        <v>-1.8971199848858813</v>
      </c>
      <c r="E6" s="62">
        <v>0.16900000000000001</v>
      </c>
      <c r="F6" s="62">
        <f t="shared" ref="F6:F17" si="1">LN(E6)</f>
        <v>-1.7778565640590636</v>
      </c>
      <c r="G6" s="62">
        <v>0.156</v>
      </c>
      <c r="H6" s="62">
        <f t="shared" ref="H6:H17" si="2">LN(G6)</f>
        <v>-1.8578992717325999</v>
      </c>
      <c r="I6" s="89">
        <f>STDEV(D6,F6,H6)</f>
        <v>6.0784952824524202E-2</v>
      </c>
      <c r="J6" s="89">
        <f>I6/SQRT(3)</f>
        <v>3.509420887591775E-2</v>
      </c>
      <c r="K6" s="63">
        <f t="shared" ref="K6:K17" si="3">AVERAGE(C6,E6,G6)</f>
        <v>0.15833333333333333</v>
      </c>
      <c r="L6" s="63">
        <f t="shared" ref="L6:L17" si="4">AVERAGE(D6,F6,H6)</f>
        <v>-1.8442919402258482</v>
      </c>
      <c r="M6" s="62">
        <v>6.09</v>
      </c>
      <c r="N6" s="62">
        <v>6.16</v>
      </c>
      <c r="O6" s="62">
        <v>6.2</v>
      </c>
      <c r="P6" s="62">
        <f t="shared" ref="P6:P17" si="5">STDEV(M6:O6)</f>
        <v>5.567764362830039E-2</v>
      </c>
      <c r="Q6" s="62">
        <f t="shared" ref="Q6:Q17" si="6">P6/SQRT(3)</f>
        <v>3.2145502536643285E-2</v>
      </c>
      <c r="R6" s="63">
        <f t="shared" ref="R6:R17" si="7">AVERAGE(M6:O6)</f>
        <v>6.1499999999999995</v>
      </c>
      <c r="S6" s="62">
        <v>0.129</v>
      </c>
      <c r="T6" s="62">
        <f t="shared" ref="T6:T17" si="8">LN(S6)</f>
        <v>-2.0479428746204649</v>
      </c>
      <c r="U6" s="62">
        <v>0.12</v>
      </c>
      <c r="V6" s="62">
        <f t="shared" ref="V6:V17" si="9">LN(U6)</f>
        <v>-2.120263536200091</v>
      </c>
      <c r="W6" s="62">
        <v>0.14299999999999999</v>
      </c>
      <c r="X6" s="62">
        <f t="shared" ref="X6:X17" si="10">LN(W6)</f>
        <v>-1.9449106487222299</v>
      </c>
      <c r="Y6" s="62">
        <f>STDEV(T6,V6,X6)</f>
        <v>8.8123542835880114E-2</v>
      </c>
      <c r="Z6" s="62">
        <f>Y6/SQRT(3)</f>
        <v>5.0878151178238906E-2</v>
      </c>
      <c r="AA6" s="63">
        <f t="shared" ref="AA6:AA17" si="11">AVERAGE(S6,U6,W6)</f>
        <v>0.13066666666666668</v>
      </c>
      <c r="AB6" s="63">
        <f t="shared" ref="AB6:AB17" si="12">AVERAGE(T6,V6,X6)</f>
        <v>-2.0377056865142618</v>
      </c>
      <c r="AC6" s="62">
        <v>6.21</v>
      </c>
      <c r="AD6" s="62">
        <v>6.24</v>
      </c>
      <c r="AE6" s="62">
        <v>6.14</v>
      </c>
      <c r="AF6" s="62">
        <f t="shared" ref="AF6:AF17" si="13">STDEV(AC6:AE6)</f>
        <v>5.1316014394469103E-2</v>
      </c>
      <c r="AG6" s="62">
        <f t="shared" ref="AG6:AG17" si="14">AF6/SQRT(3)</f>
        <v>2.9627314724385449E-2</v>
      </c>
      <c r="AH6" s="63">
        <f t="shared" ref="AH6:AH17" si="15">AVERAGE(AC6:AE6)</f>
        <v>6.1966666666666663</v>
      </c>
      <c r="AI6" s="62">
        <v>0.127</v>
      </c>
      <c r="AJ6" s="56">
        <f t="shared" ref="AJ6:AJ17" si="16">LN(AI6)</f>
        <v>-2.0635681925235456</v>
      </c>
      <c r="AK6" s="62">
        <v>0.127</v>
      </c>
      <c r="AL6" s="62">
        <f t="shared" ref="AL6:AL17" si="17">LN(AK6)</f>
        <v>-2.0635681925235456</v>
      </c>
      <c r="AM6" s="62">
        <v>0.14299999999999999</v>
      </c>
      <c r="AN6" s="62">
        <f t="shared" ref="AN6:AN17" si="18">LN(AM6)</f>
        <v>-1.9449106487222299</v>
      </c>
      <c r="AO6" s="62">
        <f>STDEV(AJ6,AL6,AN6)</f>
        <v>6.8506964855069463E-2</v>
      </c>
      <c r="AP6" s="62">
        <f>AO6/SQRT(3)</f>
        <v>3.9552514600438592E-2</v>
      </c>
      <c r="AQ6" s="63">
        <f t="shared" ref="AQ6:AQ17" si="19">AVERAGE(AI6,AK6,AM6)</f>
        <v>0.13233333333333333</v>
      </c>
      <c r="AR6" s="63">
        <f t="shared" ref="AR6:AR17" si="20">AVERAGE(AJ6,AL6,AN6)</f>
        <v>-2.0240156779231069</v>
      </c>
      <c r="AS6" s="62">
        <v>6.19</v>
      </c>
      <c r="AT6" s="62">
        <v>6.19</v>
      </c>
      <c r="AU6" s="62">
        <v>6.12</v>
      </c>
      <c r="AV6" s="62">
        <f t="shared" ref="AV6:AV17" si="21">STDEV(AS6:AU6)</f>
        <v>4.0414518843273968E-2</v>
      </c>
      <c r="AW6" s="62">
        <f t="shared" ref="AW6:AW17" si="22">AV6/SQRT(3)</f>
        <v>2.3333333333333428E-2</v>
      </c>
      <c r="AX6" s="63">
        <f t="shared" ref="AX6:AX17" si="23">AVERAGE(AS6:AU6)</f>
        <v>6.166666666666667</v>
      </c>
      <c r="AY6" s="62">
        <v>0.13600000000000001</v>
      </c>
      <c r="AZ6" s="62">
        <f t="shared" ref="AZ6:AZ17" si="24">LN(AY6)</f>
        <v>-1.9951003932460849</v>
      </c>
      <c r="BA6" s="62">
        <v>0.09</v>
      </c>
      <c r="BB6" s="62">
        <f t="shared" ref="BB6:BB17" si="25">LN(BA6)</f>
        <v>-2.4079456086518722</v>
      </c>
      <c r="BC6" s="62">
        <v>0.09</v>
      </c>
      <c r="BD6" s="62">
        <f t="shared" ref="BD6:BD17" si="26">LN(BC6)</f>
        <v>-2.4079456086518722</v>
      </c>
      <c r="BE6" s="62">
        <f>STDEV(AZ6,BB6,BD6)</f>
        <v>0.23835629624818036</v>
      </c>
      <c r="BF6" s="62">
        <f>BE6/SQRT(3)</f>
        <v>0.13761507180192911</v>
      </c>
      <c r="BG6" s="63">
        <f t="shared" ref="BG6:BG17" si="27">AVERAGE(AY6,BA6,BC6)</f>
        <v>0.10533333333333333</v>
      </c>
      <c r="BH6" s="63">
        <f t="shared" ref="BH6:BH17" si="28">AVERAGE(AZ6,BB6,BD6)</f>
        <v>-2.2703305368499431</v>
      </c>
      <c r="BI6" s="62">
        <v>6.25</v>
      </c>
      <c r="BJ6" s="62">
        <v>6.27</v>
      </c>
      <c r="BK6" s="62">
        <v>6.24</v>
      </c>
      <c r="BL6" s="62">
        <f t="shared" ref="BL6:BL17" si="29">STDEV(BI6:BK6)</f>
        <v>1.5275252316519142E-2</v>
      </c>
      <c r="BM6" s="62">
        <f t="shared" ref="BM6:BM17" si="30">BL6/SQRT(3)</f>
        <v>8.8191710368817813E-3</v>
      </c>
      <c r="BN6" s="64">
        <f t="shared" ref="BN6:BN17" si="31">AVERAGE(BI6:BK6)</f>
        <v>6.253333333333333</v>
      </c>
    </row>
    <row r="7" spans="1:66" x14ac:dyDescent="0.15">
      <c r="A7" s="60">
        <v>0.375</v>
      </c>
      <c r="B7" s="61">
        <v>1.117</v>
      </c>
      <c r="C7" s="62">
        <v>0.188</v>
      </c>
      <c r="D7" s="62">
        <f t="shared" si="0"/>
        <v>-1.6713133161521878</v>
      </c>
      <c r="E7" s="62">
        <v>0.20200000000000001</v>
      </c>
      <c r="F7" s="62">
        <f t="shared" si="1"/>
        <v>-1.5994875815809322</v>
      </c>
      <c r="G7" s="62">
        <v>0.188</v>
      </c>
      <c r="H7" s="62">
        <f t="shared" si="2"/>
        <v>-1.6713133161521878</v>
      </c>
      <c r="I7" s="62">
        <f t="shared" ref="I7:I17" si="32">STDEV(D7,F7,H7)</f>
        <v>4.1468607189457052E-2</v>
      </c>
      <c r="J7" s="62">
        <f t="shared" ref="J7:J17" si="33">I7/SQRT(3)</f>
        <v>2.3941911523751882E-2</v>
      </c>
      <c r="K7" s="63">
        <f t="shared" si="3"/>
        <v>0.19266666666666668</v>
      </c>
      <c r="L7" s="63">
        <f t="shared" si="4"/>
        <v>-1.647371404628436</v>
      </c>
      <c r="M7" s="62">
        <v>6.15</v>
      </c>
      <c r="N7" s="62">
        <v>6.11</v>
      </c>
      <c r="O7" s="62">
        <v>6.15</v>
      </c>
      <c r="P7" s="62">
        <f t="shared" si="5"/>
        <v>2.3094010767585053E-2</v>
      </c>
      <c r="Q7" s="62">
        <f t="shared" si="6"/>
        <v>1.3333333333333346E-2</v>
      </c>
      <c r="R7" s="63">
        <f t="shared" si="7"/>
        <v>6.1366666666666676</v>
      </c>
      <c r="S7" s="62">
        <v>0.154</v>
      </c>
      <c r="T7" s="62">
        <f t="shared" si="8"/>
        <v>-1.870802676568508</v>
      </c>
      <c r="U7" s="62">
        <v>0.20599999999999999</v>
      </c>
      <c r="V7" s="62">
        <f t="shared" si="9"/>
        <v>-1.579879110192556</v>
      </c>
      <c r="W7" s="62">
        <v>0.184</v>
      </c>
      <c r="X7" s="62">
        <f t="shared" si="10"/>
        <v>-1.6928195213731514</v>
      </c>
      <c r="Y7" s="62">
        <f t="shared" ref="Y7:Y17" si="34">STDEV(T7,V7,X7)</f>
        <v>0.14666859552737666</v>
      </c>
      <c r="Z7" s="62">
        <f t="shared" ref="Z7:Z17" si="35">Y7/SQRT(3)</f>
        <v>8.4679153109395264E-2</v>
      </c>
      <c r="AA7" s="63">
        <f t="shared" si="11"/>
        <v>0.18133333333333335</v>
      </c>
      <c r="AB7" s="63">
        <f t="shared" si="12"/>
        <v>-1.7145004360447385</v>
      </c>
      <c r="AC7" s="62">
        <v>6.14</v>
      </c>
      <c r="AD7" s="62">
        <v>6.15</v>
      </c>
      <c r="AE7" s="62">
        <v>6.04</v>
      </c>
      <c r="AF7" s="62">
        <f t="shared" si="13"/>
        <v>6.0827625302982219E-2</v>
      </c>
      <c r="AG7" s="62">
        <f t="shared" si="14"/>
        <v>3.5118845842842479E-2</v>
      </c>
      <c r="AH7" s="63">
        <f t="shared" si="15"/>
        <v>6.1099999999999994</v>
      </c>
      <c r="AI7" s="62">
        <v>0.154</v>
      </c>
      <c r="AJ7" s="56">
        <f t="shared" si="16"/>
        <v>-1.870802676568508</v>
      </c>
      <c r="AK7" s="62">
        <v>0.20599999999999999</v>
      </c>
      <c r="AL7" s="62">
        <f t="shared" si="17"/>
        <v>-1.579879110192556</v>
      </c>
      <c r="AM7" s="62">
        <v>0.184</v>
      </c>
      <c r="AN7" s="62">
        <f t="shared" si="18"/>
        <v>-1.6928195213731514</v>
      </c>
      <c r="AO7" s="62">
        <f t="shared" ref="AO7:AO17" si="36">STDEV(AJ7,AL7,AN7)</f>
        <v>0.14666859552737666</v>
      </c>
      <c r="AP7" s="62">
        <f t="shared" ref="AP7:AP17" si="37">AO7/SQRT(3)</f>
        <v>8.4679153109395264E-2</v>
      </c>
      <c r="AQ7" s="63">
        <f t="shared" si="19"/>
        <v>0.18133333333333335</v>
      </c>
      <c r="AR7" s="63">
        <f t="shared" si="20"/>
        <v>-1.7145004360447385</v>
      </c>
      <c r="AS7" s="62">
        <v>6.1</v>
      </c>
      <c r="AT7" s="62">
        <v>6.09</v>
      </c>
      <c r="AU7" s="62">
        <v>6.04</v>
      </c>
      <c r="AV7" s="62">
        <f t="shared" si="21"/>
        <v>3.2145502536643007E-2</v>
      </c>
      <c r="AW7" s="62">
        <f t="shared" si="22"/>
        <v>1.8559214542766638E-2</v>
      </c>
      <c r="AX7" s="63">
        <f t="shared" si="23"/>
        <v>6.0766666666666671</v>
      </c>
      <c r="AY7" s="62">
        <v>0.16800000000000001</v>
      </c>
      <c r="AZ7" s="62">
        <f t="shared" si="24"/>
        <v>-1.7837912995788781</v>
      </c>
      <c r="BA7" s="62">
        <v>0.17</v>
      </c>
      <c r="BB7" s="62">
        <f t="shared" si="25"/>
        <v>-1.7719568419318752</v>
      </c>
      <c r="BC7" s="62">
        <v>0.17199999999999999</v>
      </c>
      <c r="BD7" s="62">
        <f t="shared" si="26"/>
        <v>-1.7602608021686841</v>
      </c>
      <c r="BE7" s="62">
        <f t="shared" ref="BE7:BE17" si="38">STDEV(AZ7,BB7,BD7)</f>
        <v>1.1765316558370464E-2</v>
      </c>
      <c r="BF7" s="62">
        <f t="shared" ref="BF7:BF17" si="39">BE7/SQRT(3)</f>
        <v>6.7927086820763491E-3</v>
      </c>
      <c r="BG7" s="63">
        <f t="shared" si="27"/>
        <v>0.17</v>
      </c>
      <c r="BH7" s="63">
        <f t="shared" si="28"/>
        <v>-1.772002981226479</v>
      </c>
      <c r="BI7" s="62">
        <v>6.11</v>
      </c>
      <c r="BJ7" s="62">
        <v>6.14</v>
      </c>
      <c r="BK7" s="62">
        <v>6.16</v>
      </c>
      <c r="BL7" s="62">
        <f t="shared" si="29"/>
        <v>2.5166114784235707E-2</v>
      </c>
      <c r="BM7" s="62">
        <f t="shared" si="30"/>
        <v>1.4529663145135508E-2</v>
      </c>
      <c r="BN7" s="64">
        <f t="shared" si="31"/>
        <v>6.1366666666666667</v>
      </c>
    </row>
    <row r="8" spans="1:66" x14ac:dyDescent="0.15">
      <c r="A8" s="60">
        <v>0.41666666666666702</v>
      </c>
      <c r="B8" s="61">
        <v>2</v>
      </c>
      <c r="C8" s="62">
        <v>0.34200000000000003</v>
      </c>
      <c r="D8" s="62">
        <f t="shared" si="0"/>
        <v>-1.0729445419195318</v>
      </c>
      <c r="E8" s="62">
        <v>0.35399999999999998</v>
      </c>
      <c r="F8" s="62">
        <f t="shared" si="1"/>
        <v>-1.0384583658483626</v>
      </c>
      <c r="G8" s="62">
        <v>0.33700000000000002</v>
      </c>
      <c r="H8" s="62">
        <f t="shared" si="2"/>
        <v>-1.0876723486297752</v>
      </c>
      <c r="I8" s="62">
        <f t="shared" si="32"/>
        <v>2.5259390107823122E-2</v>
      </c>
      <c r="J8" s="62">
        <f t="shared" si="33"/>
        <v>1.4583515678317451E-2</v>
      </c>
      <c r="K8" s="63">
        <f t="shared" si="3"/>
        <v>0.34433333333333332</v>
      </c>
      <c r="L8" s="63">
        <f t="shared" si="4"/>
        <v>-1.0663584187992232</v>
      </c>
      <c r="M8" s="62">
        <v>5.94</v>
      </c>
      <c r="N8" s="62">
        <v>5.9</v>
      </c>
      <c r="O8" s="62">
        <v>5.94</v>
      </c>
      <c r="P8" s="62">
        <f t="shared" si="5"/>
        <v>2.3094010767585053E-2</v>
      </c>
      <c r="Q8" s="62">
        <f t="shared" si="6"/>
        <v>1.3333333333333346E-2</v>
      </c>
      <c r="R8" s="63">
        <f t="shared" si="7"/>
        <v>5.9266666666666667</v>
      </c>
      <c r="S8" s="62">
        <v>0.29399999999999998</v>
      </c>
      <c r="T8" s="62">
        <f t="shared" si="8"/>
        <v>-1.2241755116434554</v>
      </c>
      <c r="U8" s="62">
        <v>0.29799999999999999</v>
      </c>
      <c r="V8" s="62">
        <f t="shared" si="9"/>
        <v>-1.2106617924767327</v>
      </c>
      <c r="W8" s="62">
        <v>0.33</v>
      </c>
      <c r="X8" s="62">
        <f t="shared" si="10"/>
        <v>-1.1086626245216111</v>
      </c>
      <c r="Y8" s="62">
        <f t="shared" si="34"/>
        <v>6.315282780746781E-2</v>
      </c>
      <c r="Z8" s="62">
        <f t="shared" si="35"/>
        <v>3.6461302134727626E-2</v>
      </c>
      <c r="AA8" s="63">
        <f t="shared" si="11"/>
        <v>0.30733333333333329</v>
      </c>
      <c r="AB8" s="63">
        <f t="shared" si="12"/>
        <v>-1.1811666428805998</v>
      </c>
      <c r="AC8" s="62">
        <v>5.96</v>
      </c>
      <c r="AD8" s="62">
        <v>5.96</v>
      </c>
      <c r="AE8" s="62">
        <v>5.87</v>
      </c>
      <c r="AF8" s="62">
        <f t="shared" si="13"/>
        <v>5.1961524227066236E-2</v>
      </c>
      <c r="AG8" s="62">
        <f t="shared" si="14"/>
        <v>2.9999999999999954E-2</v>
      </c>
      <c r="AH8" s="63">
        <f t="shared" si="15"/>
        <v>5.93</v>
      </c>
      <c r="AI8" s="62">
        <v>0.29399999999999998</v>
      </c>
      <c r="AJ8" s="62">
        <f t="shared" si="16"/>
        <v>-1.2241755116434554</v>
      </c>
      <c r="AK8" s="62">
        <v>0.29099999999999998</v>
      </c>
      <c r="AL8" s="62">
        <f t="shared" si="17"/>
        <v>-1.2344320118106447</v>
      </c>
      <c r="AM8" s="62">
        <v>0.309</v>
      </c>
      <c r="AN8" s="62">
        <f t="shared" si="18"/>
        <v>-1.1744140020843916</v>
      </c>
      <c r="AO8" s="62">
        <f t="shared" si="36"/>
        <v>3.2102868825015604E-2</v>
      </c>
      <c r="AP8" s="62">
        <f t="shared" si="37"/>
        <v>1.8534599957882005E-2</v>
      </c>
      <c r="AQ8" s="63">
        <f t="shared" si="19"/>
        <v>0.29799999999999999</v>
      </c>
      <c r="AR8" s="63">
        <f t="shared" si="20"/>
        <v>-1.2110071751794973</v>
      </c>
      <c r="AS8" s="62">
        <v>5.93</v>
      </c>
      <c r="AT8" s="62">
        <v>5.93</v>
      </c>
      <c r="AU8" s="62">
        <v>5.87</v>
      </c>
      <c r="AV8" s="62">
        <f t="shared" si="21"/>
        <v>3.4641016151377324E-2</v>
      </c>
      <c r="AW8" s="62">
        <f t="shared" si="22"/>
        <v>1.9999999999999872E-2</v>
      </c>
      <c r="AX8" s="63">
        <f t="shared" si="23"/>
        <v>5.91</v>
      </c>
      <c r="AY8" s="62">
        <v>0.32700000000000001</v>
      </c>
      <c r="AZ8" s="62">
        <f t="shared" si="24"/>
        <v>-1.1177951080848836</v>
      </c>
      <c r="BA8" s="62">
        <v>0.316</v>
      </c>
      <c r="BB8" s="62">
        <f t="shared" si="25"/>
        <v>-1.152013065395225</v>
      </c>
      <c r="BC8" s="62">
        <v>0.33900000000000002</v>
      </c>
      <c r="BD8" s="62">
        <f t="shared" si="26"/>
        <v>-1.0817551716016867</v>
      </c>
      <c r="BE8" s="62">
        <f t="shared" si="38"/>
        <v>3.5132884084357309E-2</v>
      </c>
      <c r="BF8" s="62">
        <f t="shared" si="39"/>
        <v>2.0283980083511611E-2</v>
      </c>
      <c r="BG8" s="63">
        <f t="shared" si="27"/>
        <v>0.32733333333333331</v>
      </c>
      <c r="BH8" s="63">
        <f t="shared" si="28"/>
        <v>-1.117187781693932</v>
      </c>
      <c r="BI8" s="62">
        <v>5.94</v>
      </c>
      <c r="BJ8" s="62">
        <v>5.98</v>
      </c>
      <c r="BK8" s="62">
        <v>5.96</v>
      </c>
      <c r="BL8" s="62">
        <f t="shared" si="29"/>
        <v>2.0000000000000018E-2</v>
      </c>
      <c r="BM8" s="62">
        <f t="shared" si="30"/>
        <v>1.1547005383792526E-2</v>
      </c>
      <c r="BN8" s="64">
        <f t="shared" si="31"/>
        <v>5.9600000000000009</v>
      </c>
    </row>
    <row r="9" spans="1:66" x14ac:dyDescent="0.15">
      <c r="A9" s="60">
        <v>0.45833333333333298</v>
      </c>
      <c r="B9" s="61">
        <v>3.05</v>
      </c>
      <c r="C9" s="62">
        <v>0.67500000000000004</v>
      </c>
      <c r="D9" s="62">
        <f t="shared" si="0"/>
        <v>-0.39304258810960718</v>
      </c>
      <c r="E9" s="62">
        <v>0.65500000000000003</v>
      </c>
      <c r="F9" s="62">
        <f t="shared" si="1"/>
        <v>-0.42312004334688508</v>
      </c>
      <c r="G9" s="62">
        <v>0.67600000000000005</v>
      </c>
      <c r="H9" s="62">
        <f t="shared" si="2"/>
        <v>-0.39156220293917288</v>
      </c>
      <c r="I9" s="62">
        <f t="shared" si="32"/>
        <v>1.7807967060662906E-2</v>
      </c>
      <c r="J9" s="62">
        <f t="shared" si="33"/>
        <v>1.0281434576193718E-2</v>
      </c>
      <c r="K9" s="63">
        <f t="shared" si="3"/>
        <v>0.66866666666666674</v>
      </c>
      <c r="L9" s="63">
        <f t="shared" si="4"/>
        <v>-0.4025749447985551</v>
      </c>
      <c r="M9" s="62">
        <v>5.57</v>
      </c>
      <c r="N9" s="62">
        <v>5.59</v>
      </c>
      <c r="O9" s="62">
        <v>5.52</v>
      </c>
      <c r="P9" s="62">
        <f t="shared" si="5"/>
        <v>3.6055512754640105E-2</v>
      </c>
      <c r="Q9" s="62">
        <f t="shared" si="6"/>
        <v>2.0816659994661452E-2</v>
      </c>
      <c r="R9" s="63">
        <f t="shared" si="7"/>
        <v>5.56</v>
      </c>
      <c r="S9" s="62">
        <v>0.60299999999999998</v>
      </c>
      <c r="T9" s="62">
        <f t="shared" si="8"/>
        <v>-0.50583808225495164</v>
      </c>
      <c r="U9" s="62">
        <v>0.64300000000000002</v>
      </c>
      <c r="V9" s="62">
        <f t="shared" si="9"/>
        <v>-0.44161055474451766</v>
      </c>
      <c r="W9" s="62">
        <v>0.65600000000000003</v>
      </c>
      <c r="X9" s="62">
        <f t="shared" si="10"/>
        <v>-0.42159449003804794</v>
      </c>
      <c r="Y9" s="62">
        <f t="shared" si="34"/>
        <v>4.4012878732716962E-2</v>
      </c>
      <c r="Z9" s="62">
        <f t="shared" si="35"/>
        <v>2.5410847384144494E-2</v>
      </c>
      <c r="AA9" s="63">
        <f t="shared" si="11"/>
        <v>0.63400000000000001</v>
      </c>
      <c r="AB9" s="63">
        <f t="shared" si="12"/>
        <v>-0.45634770901250571</v>
      </c>
      <c r="AC9" s="62">
        <v>5.59</v>
      </c>
      <c r="AD9" s="62">
        <v>5.59</v>
      </c>
      <c r="AE9" s="62">
        <v>5.48</v>
      </c>
      <c r="AF9" s="62">
        <f t="shared" si="13"/>
        <v>6.3508529610858511E-2</v>
      </c>
      <c r="AG9" s="62">
        <f t="shared" si="14"/>
        <v>3.666666666666648E-2</v>
      </c>
      <c r="AH9" s="63">
        <f t="shared" si="15"/>
        <v>5.5533333333333337</v>
      </c>
      <c r="AI9" s="62">
        <v>0.59299999999999997</v>
      </c>
      <c r="AJ9" s="62">
        <f t="shared" si="16"/>
        <v>-0.5225608799844117</v>
      </c>
      <c r="AK9" s="62">
        <v>0.55300000000000005</v>
      </c>
      <c r="AL9" s="62">
        <f t="shared" si="17"/>
        <v>-0.5923972774598022</v>
      </c>
      <c r="AM9" s="62">
        <v>0.57599999999999996</v>
      </c>
      <c r="AN9" s="62">
        <f t="shared" si="18"/>
        <v>-0.55164761828624587</v>
      </c>
      <c r="AO9" s="62">
        <f t="shared" si="36"/>
        <v>3.5080135594904041E-2</v>
      </c>
      <c r="AP9" s="62">
        <f t="shared" si="37"/>
        <v>2.0253525728926421E-2</v>
      </c>
      <c r="AQ9" s="63">
        <f t="shared" si="19"/>
        <v>0.57399999999999995</v>
      </c>
      <c r="AR9" s="63">
        <f t="shared" si="20"/>
        <v>-0.55553525857681985</v>
      </c>
      <c r="AS9" s="62">
        <v>5.5</v>
      </c>
      <c r="AT9" s="62">
        <v>5.52</v>
      </c>
      <c r="AU9" s="62">
        <v>5.46</v>
      </c>
      <c r="AV9" s="62">
        <f t="shared" si="21"/>
        <v>3.0550504633038766E-2</v>
      </c>
      <c r="AW9" s="62">
        <f t="shared" si="22"/>
        <v>1.7638342073763844E-2</v>
      </c>
      <c r="AX9" s="63">
        <f t="shared" si="23"/>
        <v>5.4933333333333332</v>
      </c>
      <c r="AY9" s="62">
        <v>0.63200000000000001</v>
      </c>
      <c r="AZ9" s="62">
        <f t="shared" si="24"/>
        <v>-0.45886588483527962</v>
      </c>
      <c r="BA9" s="62">
        <v>0.67900000000000005</v>
      </c>
      <c r="BB9" s="62">
        <f t="shared" si="25"/>
        <v>-0.38713415142344088</v>
      </c>
      <c r="BC9" s="62">
        <v>0.68200000000000005</v>
      </c>
      <c r="BD9" s="62">
        <f t="shared" si="26"/>
        <v>-0.38272562113867487</v>
      </c>
      <c r="BE9" s="62">
        <f t="shared" si="38"/>
        <v>4.2743842584492625E-2</v>
      </c>
      <c r="BF9" s="62">
        <f t="shared" si="39"/>
        <v>2.4678169022355808E-2</v>
      </c>
      <c r="BG9" s="63">
        <f t="shared" si="27"/>
        <v>0.66433333333333333</v>
      </c>
      <c r="BH9" s="63">
        <f t="shared" si="28"/>
        <v>-0.40957521913246514</v>
      </c>
      <c r="BI9" s="62">
        <v>5.54</v>
      </c>
      <c r="BJ9" s="62">
        <v>5.46</v>
      </c>
      <c r="BK9" s="62">
        <v>5.53</v>
      </c>
      <c r="BL9" s="62">
        <f t="shared" si="29"/>
        <v>4.3588989435406823E-2</v>
      </c>
      <c r="BM9" s="62">
        <f t="shared" si="30"/>
        <v>2.5166114784235884E-2</v>
      </c>
      <c r="BN9" s="64">
        <f t="shared" si="31"/>
        <v>5.5100000000000007</v>
      </c>
    </row>
    <row r="10" spans="1:66" x14ac:dyDescent="0.15">
      <c r="A10" s="60">
        <v>0.5</v>
      </c>
      <c r="B10" s="61">
        <v>3.96</v>
      </c>
      <c r="C10" s="62">
        <v>1.38</v>
      </c>
      <c r="D10" s="62">
        <f t="shared" si="0"/>
        <v>0.32208349916911322</v>
      </c>
      <c r="E10" s="62">
        <v>1.34</v>
      </c>
      <c r="F10" s="62">
        <f t="shared" si="1"/>
        <v>0.29266961396282004</v>
      </c>
      <c r="G10" s="62">
        <v>1.28</v>
      </c>
      <c r="H10" s="62">
        <f t="shared" si="2"/>
        <v>0.24686007793152581</v>
      </c>
      <c r="I10" s="62">
        <f t="shared" si="32"/>
        <v>3.7908339753100852E-2</v>
      </c>
      <c r="J10" s="62">
        <f t="shared" si="33"/>
        <v>2.1886390160984568E-2</v>
      </c>
      <c r="K10" s="63">
        <f t="shared" si="3"/>
        <v>1.3333333333333333</v>
      </c>
      <c r="L10" s="63">
        <f t="shared" si="4"/>
        <v>0.28720439702115302</v>
      </c>
      <c r="M10" s="62">
        <v>4.99</v>
      </c>
      <c r="N10" s="62">
        <v>4.99</v>
      </c>
      <c r="O10" s="62">
        <v>4.99</v>
      </c>
      <c r="P10" s="62">
        <f t="shared" si="5"/>
        <v>0</v>
      </c>
      <c r="Q10" s="62">
        <f t="shared" si="6"/>
        <v>0</v>
      </c>
      <c r="R10" s="63">
        <f t="shared" si="7"/>
        <v>4.99</v>
      </c>
      <c r="S10" s="62">
        <v>1.2</v>
      </c>
      <c r="T10" s="62">
        <f t="shared" si="8"/>
        <v>0.18232155679395459</v>
      </c>
      <c r="U10" s="62">
        <v>1.27</v>
      </c>
      <c r="V10" s="62">
        <f t="shared" si="9"/>
        <v>0.23901690047049992</v>
      </c>
      <c r="W10" s="62">
        <v>1.27</v>
      </c>
      <c r="X10" s="62">
        <f t="shared" si="10"/>
        <v>0.23901690047049992</v>
      </c>
      <c r="Y10" s="62">
        <f t="shared" si="34"/>
        <v>3.273307193345168E-2</v>
      </c>
      <c r="Z10" s="62">
        <f t="shared" si="35"/>
        <v>1.8898447892181713E-2</v>
      </c>
      <c r="AA10" s="63">
        <f t="shared" si="11"/>
        <v>1.2466666666666666</v>
      </c>
      <c r="AB10" s="63">
        <f t="shared" si="12"/>
        <v>0.22011845257831816</v>
      </c>
      <c r="AC10" s="62">
        <v>5.03</v>
      </c>
      <c r="AD10" s="62">
        <v>4.95</v>
      </c>
      <c r="AE10" s="62">
        <v>4.95</v>
      </c>
      <c r="AF10" s="62">
        <f t="shared" si="13"/>
        <v>4.6188021535170098E-2</v>
      </c>
      <c r="AG10" s="62">
        <f t="shared" si="14"/>
        <v>2.6666666666666689E-2</v>
      </c>
      <c r="AH10" s="63">
        <f t="shared" si="15"/>
        <v>4.9766666666666666</v>
      </c>
      <c r="AI10" s="62">
        <v>0.92</v>
      </c>
      <c r="AJ10" s="62">
        <f t="shared" si="16"/>
        <v>-8.3381608939051013E-2</v>
      </c>
      <c r="AK10" s="62">
        <v>0.53</v>
      </c>
      <c r="AL10" s="62">
        <f t="shared" si="17"/>
        <v>-0.6348782724359695</v>
      </c>
      <c r="AM10" s="62">
        <v>2.64</v>
      </c>
      <c r="AN10" s="62">
        <f t="shared" si="18"/>
        <v>0.97077891715822484</v>
      </c>
      <c r="AO10" s="62">
        <f t="shared" si="36"/>
        <v>0.8158367887354927</v>
      </c>
      <c r="AP10" s="62">
        <f t="shared" si="37"/>
        <v>0.47102358959123658</v>
      </c>
      <c r="AQ10" s="63">
        <f t="shared" si="19"/>
        <v>1.3633333333333333</v>
      </c>
      <c r="AR10" s="63">
        <f t="shared" si="20"/>
        <v>8.4173011927734784E-2</v>
      </c>
      <c r="AS10" s="62">
        <v>4.96</v>
      </c>
      <c r="AT10" s="62">
        <v>4.97</v>
      </c>
      <c r="AU10" s="62">
        <v>4.95</v>
      </c>
      <c r="AV10" s="62">
        <f t="shared" si="21"/>
        <v>9.9999999999997868E-3</v>
      </c>
      <c r="AW10" s="62">
        <f t="shared" si="22"/>
        <v>5.7735026918961348E-3</v>
      </c>
      <c r="AX10" s="63">
        <f t="shared" si="23"/>
        <v>4.96</v>
      </c>
      <c r="AY10" s="62">
        <v>1.87</v>
      </c>
      <c r="AZ10" s="62">
        <f t="shared" si="24"/>
        <v>0.62593843086649537</v>
      </c>
      <c r="BA10" s="62">
        <v>1.87</v>
      </c>
      <c r="BB10" s="62">
        <f t="shared" si="25"/>
        <v>0.62593843086649537</v>
      </c>
      <c r="BC10" s="62">
        <v>1.88</v>
      </c>
      <c r="BD10" s="62">
        <f t="shared" si="26"/>
        <v>0.63127177684185776</v>
      </c>
      <c r="BE10" s="62">
        <f t="shared" si="38"/>
        <v>3.0792087345568836E-3</v>
      </c>
      <c r="BF10" s="62">
        <f t="shared" si="39"/>
        <v>1.7777819917874638E-3</v>
      </c>
      <c r="BG10" s="63">
        <f t="shared" si="27"/>
        <v>1.8733333333333333</v>
      </c>
      <c r="BH10" s="63">
        <f t="shared" si="28"/>
        <v>0.62771621285828283</v>
      </c>
      <c r="BI10" s="62">
        <v>5</v>
      </c>
      <c r="BJ10" s="62">
        <v>4.99</v>
      </c>
      <c r="BK10" s="62">
        <v>4.96</v>
      </c>
      <c r="BL10" s="62">
        <f t="shared" si="29"/>
        <v>2.0816659994661382E-2</v>
      </c>
      <c r="BM10" s="62">
        <f t="shared" si="30"/>
        <v>1.2018504251546663E-2</v>
      </c>
      <c r="BN10" s="64">
        <f t="shared" si="31"/>
        <v>4.9833333333333334</v>
      </c>
    </row>
    <row r="11" spans="1:66" x14ac:dyDescent="0.15">
      <c r="A11" s="60">
        <v>0.54166666666666696</v>
      </c>
      <c r="B11" s="61">
        <v>5.08</v>
      </c>
      <c r="C11" s="62">
        <v>2.1</v>
      </c>
      <c r="D11" s="62">
        <f t="shared" si="0"/>
        <v>0.74193734472937733</v>
      </c>
      <c r="E11" s="62">
        <v>2.1800000000000002</v>
      </c>
      <c r="F11" s="62">
        <f t="shared" si="1"/>
        <v>0.77932487680099771</v>
      </c>
      <c r="G11" s="62">
        <v>2.2400000000000002</v>
      </c>
      <c r="H11" s="62">
        <f t="shared" si="2"/>
        <v>0.80647586586694853</v>
      </c>
      <c r="I11" s="62">
        <f t="shared" si="32"/>
        <v>3.2404280767337278E-2</v>
      </c>
      <c r="J11" s="62">
        <f t="shared" si="33"/>
        <v>1.8708620223918393E-2</v>
      </c>
      <c r="K11" s="63">
        <f t="shared" si="3"/>
        <v>2.1733333333333333</v>
      </c>
      <c r="L11" s="63">
        <f t="shared" si="4"/>
        <v>0.77591269579910793</v>
      </c>
      <c r="M11" s="62">
        <v>4.67</v>
      </c>
      <c r="N11" s="62">
        <v>4.63</v>
      </c>
      <c r="O11" s="62">
        <v>4.6100000000000003</v>
      </c>
      <c r="P11" s="62">
        <f t="shared" si="5"/>
        <v>3.055050463303877E-2</v>
      </c>
      <c r="Q11" s="62">
        <f t="shared" si="6"/>
        <v>1.7638342073763844E-2</v>
      </c>
      <c r="R11" s="63">
        <f t="shared" si="7"/>
        <v>4.6366666666666667</v>
      </c>
      <c r="S11" s="62">
        <v>2</v>
      </c>
      <c r="T11" s="62">
        <f t="shared" si="8"/>
        <v>0.69314718055994529</v>
      </c>
      <c r="U11" s="62">
        <v>2.19</v>
      </c>
      <c r="V11" s="62">
        <f t="shared" si="9"/>
        <v>0.78390154382840938</v>
      </c>
      <c r="W11" s="62">
        <v>1.97</v>
      </c>
      <c r="X11" s="62">
        <f t="shared" si="10"/>
        <v>0.67803354274989713</v>
      </c>
      <c r="Y11" s="62">
        <f t="shared" si="34"/>
        <v>5.7260821615477964E-2</v>
      </c>
      <c r="Z11" s="62">
        <f t="shared" si="35"/>
        <v>3.3059550773715349E-2</v>
      </c>
      <c r="AA11" s="63">
        <f t="shared" si="11"/>
        <v>2.0533333333333332</v>
      </c>
      <c r="AB11" s="63">
        <f t="shared" si="12"/>
        <v>0.7183607557127506</v>
      </c>
      <c r="AC11" s="62">
        <v>4.63</v>
      </c>
      <c r="AD11" s="62">
        <v>4.5599999999999996</v>
      </c>
      <c r="AE11" s="62">
        <v>4.5999999999999996</v>
      </c>
      <c r="AF11" s="62">
        <f t="shared" si="13"/>
        <v>3.5118845842842597E-2</v>
      </c>
      <c r="AG11" s="62">
        <f t="shared" si="14"/>
        <v>2.0275875100994146E-2</v>
      </c>
      <c r="AH11" s="63">
        <f t="shared" si="15"/>
        <v>4.5966666666666667</v>
      </c>
      <c r="AI11" s="62">
        <v>1.9</v>
      </c>
      <c r="AJ11" s="62">
        <f t="shared" si="16"/>
        <v>0.64185388617239469</v>
      </c>
      <c r="AK11" s="62">
        <v>1.83</v>
      </c>
      <c r="AL11" s="62">
        <f t="shared" si="17"/>
        <v>0.60431596685332956</v>
      </c>
      <c r="AM11" s="62">
        <v>1.96</v>
      </c>
      <c r="AN11" s="62">
        <f t="shared" si="18"/>
        <v>0.67294447324242579</v>
      </c>
      <c r="AO11" s="62">
        <f t="shared" si="36"/>
        <v>3.4364690891383588E-2</v>
      </c>
      <c r="AP11" s="62">
        <f t="shared" si="37"/>
        <v>1.9840463536758595E-2</v>
      </c>
      <c r="AQ11" s="63">
        <f t="shared" si="19"/>
        <v>1.8966666666666665</v>
      </c>
      <c r="AR11" s="63">
        <f t="shared" si="20"/>
        <v>0.63970477542271675</v>
      </c>
      <c r="AS11" s="62">
        <v>4.5999999999999996</v>
      </c>
      <c r="AT11" s="62">
        <v>4.6100000000000003</v>
      </c>
      <c r="AU11" s="62">
        <v>4.5999999999999996</v>
      </c>
      <c r="AV11" s="62">
        <f t="shared" si="21"/>
        <v>5.7735026918966474E-3</v>
      </c>
      <c r="AW11" s="62">
        <f t="shared" si="22"/>
        <v>3.3333333333335586E-3</v>
      </c>
      <c r="AX11" s="63">
        <f t="shared" si="23"/>
        <v>4.6033333333333335</v>
      </c>
      <c r="AY11" s="62">
        <v>2.0699999999999998</v>
      </c>
      <c r="AZ11" s="62">
        <f t="shared" si="24"/>
        <v>0.72754860727727766</v>
      </c>
      <c r="BA11" s="62">
        <v>2.0499999999999998</v>
      </c>
      <c r="BB11" s="62">
        <f t="shared" si="25"/>
        <v>0.71783979315031676</v>
      </c>
      <c r="BC11" s="62">
        <v>2.09</v>
      </c>
      <c r="BD11" s="62">
        <f t="shared" si="26"/>
        <v>0.73716406597671957</v>
      </c>
      <c r="BE11" s="62">
        <f t="shared" si="38"/>
        <v>9.6621739964133559E-3</v>
      </c>
      <c r="BF11" s="62">
        <f t="shared" si="39"/>
        <v>5.5784587577862536E-3</v>
      </c>
      <c r="BG11" s="63">
        <f t="shared" si="27"/>
        <v>2.0699999999999998</v>
      </c>
      <c r="BH11" s="63">
        <f t="shared" si="28"/>
        <v>0.72751748880143807</v>
      </c>
      <c r="BI11" s="62">
        <v>4.6100000000000003</v>
      </c>
      <c r="BJ11" s="62">
        <v>4.63</v>
      </c>
      <c r="BK11" s="62">
        <v>4.6100000000000003</v>
      </c>
      <c r="BL11" s="62">
        <f t="shared" si="29"/>
        <v>1.154700538379227E-2</v>
      </c>
      <c r="BM11" s="62">
        <f t="shared" si="30"/>
        <v>6.6666666666665248E-3</v>
      </c>
      <c r="BN11" s="64">
        <f t="shared" si="31"/>
        <v>4.6166666666666671</v>
      </c>
    </row>
    <row r="12" spans="1:66" x14ac:dyDescent="0.15">
      <c r="A12" s="60">
        <v>0.58333333333333304</v>
      </c>
      <c r="B12" s="61">
        <v>6.05</v>
      </c>
      <c r="C12" s="62">
        <v>2.99</v>
      </c>
      <c r="D12" s="62">
        <f t="shared" si="0"/>
        <v>1.0952733874025951</v>
      </c>
      <c r="E12" s="62">
        <v>3</v>
      </c>
      <c r="F12" s="62">
        <f t="shared" si="1"/>
        <v>1.0986122886681098</v>
      </c>
      <c r="G12" s="62">
        <v>2.99</v>
      </c>
      <c r="H12" s="62">
        <f t="shared" si="2"/>
        <v>1.0952733874025951</v>
      </c>
      <c r="I12" s="62">
        <f t="shared" si="32"/>
        <v>1.9277155444425095E-3</v>
      </c>
      <c r="J12" s="62">
        <f t="shared" si="33"/>
        <v>1.112967088504909E-3</v>
      </c>
      <c r="K12" s="63">
        <f t="shared" si="3"/>
        <v>2.9933333333333336</v>
      </c>
      <c r="L12" s="63">
        <f t="shared" si="4"/>
        <v>1.0963863544911001</v>
      </c>
      <c r="M12" s="62">
        <v>4.4000000000000004</v>
      </c>
      <c r="N12" s="62">
        <v>4.3600000000000003</v>
      </c>
      <c r="O12" s="62">
        <v>4.3499999999999996</v>
      </c>
      <c r="P12" s="62">
        <f t="shared" si="5"/>
        <v>2.6457513110646182E-2</v>
      </c>
      <c r="Q12" s="62">
        <f t="shared" si="6"/>
        <v>1.5275252316519626E-2</v>
      </c>
      <c r="R12" s="63">
        <f t="shared" si="7"/>
        <v>4.37</v>
      </c>
      <c r="S12" s="62">
        <v>2.84</v>
      </c>
      <c r="T12" s="62">
        <f t="shared" si="8"/>
        <v>1.0438040521731147</v>
      </c>
      <c r="U12" s="62">
        <v>2.85</v>
      </c>
      <c r="V12" s="62">
        <f t="shared" si="9"/>
        <v>1.0473189942805592</v>
      </c>
      <c r="W12" s="62">
        <v>2.74</v>
      </c>
      <c r="X12" s="62">
        <f t="shared" si="10"/>
        <v>1.0079579203999789</v>
      </c>
      <c r="Y12" s="62">
        <f t="shared" si="34"/>
        <v>2.1781468109948427E-2</v>
      </c>
      <c r="Z12" s="62">
        <f t="shared" si="35"/>
        <v>1.2575536476623975E-2</v>
      </c>
      <c r="AA12" s="63">
        <f t="shared" si="11"/>
        <v>2.81</v>
      </c>
      <c r="AB12" s="63">
        <f t="shared" si="12"/>
        <v>1.0330269889512176</v>
      </c>
      <c r="AC12" s="62">
        <v>4.3600000000000003</v>
      </c>
      <c r="AD12" s="62">
        <v>4.32</v>
      </c>
      <c r="AE12" s="62">
        <v>4.3600000000000003</v>
      </c>
      <c r="AF12" s="62">
        <f t="shared" si="13"/>
        <v>2.3094010767585053E-2</v>
      </c>
      <c r="AG12" s="62">
        <f t="shared" si="14"/>
        <v>1.3333333333333346E-2</v>
      </c>
      <c r="AH12" s="63">
        <f t="shared" si="15"/>
        <v>4.3466666666666667</v>
      </c>
      <c r="AI12" s="62">
        <v>2.7</v>
      </c>
      <c r="AJ12" s="62">
        <f t="shared" si="16"/>
        <v>0.99325177301028345</v>
      </c>
      <c r="AK12" s="62">
        <v>2.61</v>
      </c>
      <c r="AL12" s="62">
        <f t="shared" si="17"/>
        <v>0.95935022133460202</v>
      </c>
      <c r="AM12" s="62">
        <v>2.64</v>
      </c>
      <c r="AN12" s="62">
        <f t="shared" si="18"/>
        <v>0.97077891715822484</v>
      </c>
      <c r="AO12" s="62">
        <f t="shared" si="36"/>
        <v>1.7247992851320393E-2</v>
      </c>
      <c r="AP12" s="62">
        <f t="shared" si="37"/>
        <v>9.9581333156905701E-3</v>
      </c>
      <c r="AQ12" s="63">
        <f t="shared" si="19"/>
        <v>2.6500000000000004</v>
      </c>
      <c r="AR12" s="63">
        <f t="shared" si="20"/>
        <v>0.9744603038343701</v>
      </c>
      <c r="AS12" s="62">
        <v>4.33</v>
      </c>
      <c r="AT12" s="62">
        <v>4.3600000000000003</v>
      </c>
      <c r="AU12" s="62">
        <v>4.37</v>
      </c>
      <c r="AV12" s="62">
        <f t="shared" si="21"/>
        <v>2.0816659994661379E-2</v>
      </c>
      <c r="AW12" s="62">
        <f t="shared" si="22"/>
        <v>1.2018504251546661E-2</v>
      </c>
      <c r="AX12" s="63">
        <f t="shared" si="23"/>
        <v>4.3533333333333344</v>
      </c>
      <c r="AY12" s="62">
        <v>2.93</v>
      </c>
      <c r="AZ12" s="62">
        <f t="shared" si="24"/>
        <v>1.0750024230289761</v>
      </c>
      <c r="BA12" s="62">
        <v>2.94</v>
      </c>
      <c r="BB12" s="62">
        <f t="shared" si="25"/>
        <v>1.0784095813505903</v>
      </c>
      <c r="BC12" s="62">
        <v>2.91</v>
      </c>
      <c r="BD12" s="62">
        <f t="shared" si="26"/>
        <v>1.0681530811834012</v>
      </c>
      <c r="BE12" s="62">
        <f t="shared" si="38"/>
        <v>5.223632312635151E-3</v>
      </c>
      <c r="BF12" s="62">
        <f t="shared" si="39"/>
        <v>3.0158655218475322E-3</v>
      </c>
      <c r="BG12" s="63">
        <f t="shared" si="27"/>
        <v>2.9266666666666672</v>
      </c>
      <c r="BH12" s="63">
        <f t="shared" si="28"/>
        <v>1.0738550285209891</v>
      </c>
      <c r="BI12" s="62">
        <v>4.3899999999999997</v>
      </c>
      <c r="BJ12" s="62">
        <v>4.3499999999999996</v>
      </c>
      <c r="BK12" s="62">
        <v>4.3499999999999996</v>
      </c>
      <c r="BL12" s="62">
        <f t="shared" si="29"/>
        <v>2.3094010767585053E-2</v>
      </c>
      <c r="BM12" s="62">
        <f t="shared" si="30"/>
        <v>1.3333333333333346E-2</v>
      </c>
      <c r="BN12" s="64">
        <f t="shared" si="31"/>
        <v>4.3633333333333324</v>
      </c>
    </row>
    <row r="13" spans="1:66" x14ac:dyDescent="0.15">
      <c r="A13" s="60">
        <v>0.625</v>
      </c>
      <c r="B13" s="61">
        <v>7.06</v>
      </c>
      <c r="C13" s="62">
        <v>3.38</v>
      </c>
      <c r="D13" s="62">
        <f t="shared" si="0"/>
        <v>1.2178757094949273</v>
      </c>
      <c r="E13" s="62">
        <v>3.44</v>
      </c>
      <c r="F13" s="62">
        <f t="shared" si="1"/>
        <v>1.235471471385307</v>
      </c>
      <c r="G13" s="62">
        <v>3.7</v>
      </c>
      <c r="H13" s="62">
        <f t="shared" si="2"/>
        <v>1.3083328196501789</v>
      </c>
      <c r="I13" s="62">
        <f t="shared" si="32"/>
        <v>4.7959836817065331E-2</v>
      </c>
      <c r="J13" s="62">
        <f t="shared" si="33"/>
        <v>2.7689624696623196E-2</v>
      </c>
      <c r="K13" s="63">
        <f t="shared" si="3"/>
        <v>3.5066666666666664</v>
      </c>
      <c r="L13" s="63">
        <f t="shared" si="4"/>
        <v>1.2538933335101377</v>
      </c>
      <c r="M13" s="62">
        <v>4.2</v>
      </c>
      <c r="N13" s="62">
        <v>4.1900000000000004</v>
      </c>
      <c r="O13" s="62">
        <v>4.21</v>
      </c>
      <c r="P13" s="62">
        <f t="shared" si="5"/>
        <v>9.9999999999997868E-3</v>
      </c>
      <c r="Q13" s="62">
        <f t="shared" si="6"/>
        <v>5.7735026918961348E-3</v>
      </c>
      <c r="R13" s="63">
        <f t="shared" si="7"/>
        <v>4.2</v>
      </c>
      <c r="S13" s="62">
        <v>3.48</v>
      </c>
      <c r="T13" s="62">
        <f t="shared" si="8"/>
        <v>1.2470322937863829</v>
      </c>
      <c r="U13" s="62">
        <v>3.51</v>
      </c>
      <c r="V13" s="62">
        <f t="shared" si="9"/>
        <v>1.2556160374777743</v>
      </c>
      <c r="W13" s="62">
        <v>3.34</v>
      </c>
      <c r="X13" s="62">
        <f t="shared" si="10"/>
        <v>1.205970806988609</v>
      </c>
      <c r="Y13" s="62">
        <f t="shared" si="34"/>
        <v>2.6534176904907638E-2</v>
      </c>
      <c r="Z13" s="62">
        <f t="shared" si="35"/>
        <v>1.5319514178773577E-2</v>
      </c>
      <c r="AA13" s="63">
        <f t="shared" si="11"/>
        <v>3.4433333333333334</v>
      </c>
      <c r="AB13" s="63">
        <f t="shared" si="12"/>
        <v>1.2362063794175888</v>
      </c>
      <c r="AC13" s="62">
        <v>4.22</v>
      </c>
      <c r="AD13" s="62">
        <v>4.17</v>
      </c>
      <c r="AE13" s="62">
        <v>4.21</v>
      </c>
      <c r="AF13" s="62">
        <f t="shared" si="13"/>
        <v>2.6457513110645845E-2</v>
      </c>
      <c r="AG13" s="62">
        <f t="shared" si="14"/>
        <v>1.5275252316519432E-2</v>
      </c>
      <c r="AH13" s="63">
        <f t="shared" si="15"/>
        <v>4.2</v>
      </c>
      <c r="AI13" s="62">
        <v>3.1</v>
      </c>
      <c r="AJ13" s="62">
        <f t="shared" si="16"/>
        <v>1.1314021114911006</v>
      </c>
      <c r="AK13" s="62">
        <v>3.06</v>
      </c>
      <c r="AL13" s="62">
        <f t="shared" si="17"/>
        <v>1.1184149159642893</v>
      </c>
      <c r="AM13" s="62">
        <v>3.07</v>
      </c>
      <c r="AN13" s="62">
        <f t="shared" si="18"/>
        <v>1.1216775615991057</v>
      </c>
      <c r="AO13" s="62">
        <f t="shared" si="36"/>
        <v>6.7562190460827877E-3</v>
      </c>
      <c r="AP13" s="62">
        <f t="shared" si="37"/>
        <v>3.9007048849599743E-3</v>
      </c>
      <c r="AQ13" s="63">
        <f t="shared" si="19"/>
        <v>3.0766666666666667</v>
      </c>
      <c r="AR13" s="63">
        <f t="shared" si="20"/>
        <v>1.123831529684832</v>
      </c>
      <c r="AS13" s="62">
        <v>4.1900000000000004</v>
      </c>
      <c r="AT13" s="62">
        <v>4.18</v>
      </c>
      <c r="AU13" s="62">
        <v>4.2300000000000004</v>
      </c>
      <c r="AV13" s="62">
        <f t="shared" si="21"/>
        <v>2.6457513110646182E-2</v>
      </c>
      <c r="AW13" s="62">
        <f t="shared" si="22"/>
        <v>1.5275252316519626E-2</v>
      </c>
      <c r="AX13" s="63">
        <f t="shared" si="23"/>
        <v>4.2</v>
      </c>
      <c r="AY13" s="62">
        <v>3.44</v>
      </c>
      <c r="AZ13" s="62">
        <f t="shared" si="24"/>
        <v>1.235471471385307</v>
      </c>
      <c r="BA13" s="62">
        <v>3.42</v>
      </c>
      <c r="BB13" s="62">
        <f t="shared" si="25"/>
        <v>1.2296405510745139</v>
      </c>
      <c r="BC13" s="62">
        <v>3.59</v>
      </c>
      <c r="BD13" s="62">
        <f t="shared" si="26"/>
        <v>1.2781522025001875</v>
      </c>
      <c r="BE13" s="62">
        <f t="shared" si="38"/>
        <v>2.6485923192699941E-2</v>
      </c>
      <c r="BF13" s="62">
        <f t="shared" si="39"/>
        <v>1.5291654885041065E-2</v>
      </c>
      <c r="BG13" s="63">
        <f t="shared" si="27"/>
        <v>3.4833333333333329</v>
      </c>
      <c r="BH13" s="63">
        <f t="shared" si="28"/>
        <v>1.2477547416533363</v>
      </c>
      <c r="BI13" s="62">
        <v>4.21</v>
      </c>
      <c r="BJ13" s="62">
        <v>4.2</v>
      </c>
      <c r="BK13" s="62">
        <v>4.0999999999999996</v>
      </c>
      <c r="BL13" s="62">
        <f t="shared" si="29"/>
        <v>6.0827625302982434E-2</v>
      </c>
      <c r="BM13" s="62">
        <f t="shared" si="30"/>
        <v>3.5118845842842604E-2</v>
      </c>
      <c r="BN13" s="64">
        <f t="shared" si="31"/>
        <v>4.17</v>
      </c>
    </row>
    <row r="14" spans="1:66" x14ac:dyDescent="0.15">
      <c r="A14" s="60">
        <v>0.66666666666666696</v>
      </c>
      <c r="B14" s="61">
        <v>8.1999999999999993</v>
      </c>
      <c r="C14" s="62">
        <v>3.98</v>
      </c>
      <c r="D14" s="62">
        <f t="shared" si="0"/>
        <v>1.3812818192963463</v>
      </c>
      <c r="E14" s="62">
        <v>3.73</v>
      </c>
      <c r="F14" s="62">
        <f t="shared" si="1"/>
        <v>1.3164082336557241</v>
      </c>
      <c r="G14" s="62">
        <v>3.96</v>
      </c>
      <c r="H14" s="62">
        <f t="shared" si="2"/>
        <v>1.3762440252663892</v>
      </c>
      <c r="I14" s="62">
        <f t="shared" si="32"/>
        <v>3.6088510268122626E-2</v>
      </c>
      <c r="J14" s="62">
        <f t="shared" si="33"/>
        <v>2.0835711117953171E-2</v>
      </c>
      <c r="K14" s="63">
        <f t="shared" si="3"/>
        <v>3.89</v>
      </c>
      <c r="L14" s="63">
        <f t="shared" si="4"/>
        <v>1.3579780260728198</v>
      </c>
      <c r="M14" s="62">
        <v>4.1100000000000003</v>
      </c>
      <c r="N14" s="62">
        <v>4.0999999999999996</v>
      </c>
      <c r="O14" s="62">
        <v>4.09</v>
      </c>
      <c r="P14" s="62">
        <f t="shared" si="5"/>
        <v>1.0000000000000231E-2</v>
      </c>
      <c r="Q14" s="62">
        <f t="shared" si="6"/>
        <v>5.7735026918963915E-3</v>
      </c>
      <c r="R14" s="63">
        <f t="shared" si="7"/>
        <v>4.1000000000000005</v>
      </c>
      <c r="S14" s="62">
        <v>4.08</v>
      </c>
      <c r="T14" s="62">
        <f t="shared" si="8"/>
        <v>1.4060969884160703</v>
      </c>
      <c r="U14" s="62">
        <v>3.72</v>
      </c>
      <c r="V14" s="62">
        <f t="shared" si="9"/>
        <v>1.3137236682850553</v>
      </c>
      <c r="W14" s="62">
        <v>3.52</v>
      </c>
      <c r="X14" s="62">
        <f t="shared" si="10"/>
        <v>1.2584609896100056</v>
      </c>
      <c r="Y14" s="62">
        <f t="shared" si="34"/>
        <v>7.4591311010770683E-2</v>
      </c>
      <c r="Z14" s="62">
        <f t="shared" si="35"/>
        <v>4.3065313491275556E-2</v>
      </c>
      <c r="AA14" s="63">
        <f t="shared" si="11"/>
        <v>3.7733333333333334</v>
      </c>
      <c r="AB14" s="63">
        <f t="shared" si="12"/>
        <v>1.3260938821037105</v>
      </c>
      <c r="AC14" s="62">
        <v>4.1100000000000003</v>
      </c>
      <c r="AD14" s="62">
        <v>4.0599999999999996</v>
      </c>
      <c r="AE14" s="62">
        <v>4.0999999999999996</v>
      </c>
      <c r="AF14" s="62">
        <f t="shared" si="13"/>
        <v>2.6457513110646182E-2</v>
      </c>
      <c r="AG14" s="62">
        <f t="shared" si="14"/>
        <v>1.5275252316519626E-2</v>
      </c>
      <c r="AH14" s="63">
        <f t="shared" si="15"/>
        <v>4.09</v>
      </c>
      <c r="AI14" s="62">
        <v>3.35</v>
      </c>
      <c r="AJ14" s="62">
        <f t="shared" si="16"/>
        <v>1.2089603458369751</v>
      </c>
      <c r="AK14" s="62">
        <v>3.32</v>
      </c>
      <c r="AL14" s="62">
        <f t="shared" si="17"/>
        <v>1.199964782928397</v>
      </c>
      <c r="AM14" s="62">
        <v>3.27</v>
      </c>
      <c r="AN14" s="62">
        <f t="shared" si="18"/>
        <v>1.1847899849091621</v>
      </c>
      <c r="AO14" s="62">
        <f t="shared" si="36"/>
        <v>1.2216116365601569E-2</v>
      </c>
      <c r="AP14" s="62">
        <f t="shared" si="37"/>
        <v>7.0529780721318592E-3</v>
      </c>
      <c r="AQ14" s="63">
        <f t="shared" si="19"/>
        <v>3.313333333333333</v>
      </c>
      <c r="AR14" s="63">
        <f t="shared" si="20"/>
        <v>1.1979050378915115</v>
      </c>
      <c r="AS14" s="62">
        <v>4.07</v>
      </c>
      <c r="AT14" s="62">
        <v>4.0599999999999996</v>
      </c>
      <c r="AU14" s="62">
        <v>4.0999999999999996</v>
      </c>
      <c r="AV14" s="62">
        <f t="shared" si="21"/>
        <v>2.081665999466124E-2</v>
      </c>
      <c r="AW14" s="62">
        <f t="shared" si="22"/>
        <v>1.2018504251546581E-2</v>
      </c>
      <c r="AX14" s="63">
        <f t="shared" si="23"/>
        <v>4.0766666666666662</v>
      </c>
      <c r="AY14" s="62">
        <v>3.64</v>
      </c>
      <c r="AZ14" s="62">
        <f t="shared" si="24"/>
        <v>1.2919836816486494</v>
      </c>
      <c r="BA14" s="62">
        <v>3.56</v>
      </c>
      <c r="BB14" s="62">
        <f t="shared" si="25"/>
        <v>1.2697605448639391</v>
      </c>
      <c r="BC14" s="62">
        <v>3.66</v>
      </c>
      <c r="BD14" s="62">
        <f t="shared" si="26"/>
        <v>1.297463147413275</v>
      </c>
      <c r="BE14" s="62">
        <f t="shared" si="38"/>
        <v>1.4670415477098343E-2</v>
      </c>
      <c r="BF14" s="62">
        <f t="shared" si="39"/>
        <v>8.4699683248263807E-3</v>
      </c>
      <c r="BG14" s="63">
        <f t="shared" si="27"/>
        <v>3.6199999999999997</v>
      </c>
      <c r="BH14" s="63">
        <f t="shared" si="28"/>
        <v>1.2864024579752877</v>
      </c>
      <c r="BI14" s="56">
        <v>4.0999999999999996</v>
      </c>
      <c r="BJ14" s="56">
        <v>4.0999999999999996</v>
      </c>
      <c r="BK14" s="56">
        <v>4.0999999999999996</v>
      </c>
      <c r="BL14" s="62">
        <f t="shared" si="29"/>
        <v>0</v>
      </c>
      <c r="BM14" s="62">
        <f t="shared" si="30"/>
        <v>0</v>
      </c>
      <c r="BN14" s="64">
        <f t="shared" si="31"/>
        <v>4.0999999999999996</v>
      </c>
    </row>
    <row r="15" spans="1:66" x14ac:dyDescent="0.15">
      <c r="A15" s="60">
        <v>0.70833333333333304</v>
      </c>
      <c r="B15" s="61">
        <v>9.2330000000000005</v>
      </c>
      <c r="C15" s="62">
        <v>4.28</v>
      </c>
      <c r="D15" s="62">
        <f t="shared" si="0"/>
        <v>1.4539530095937054</v>
      </c>
      <c r="E15" s="62">
        <v>4.2</v>
      </c>
      <c r="F15" s="62">
        <f t="shared" si="1"/>
        <v>1.4350845252893227</v>
      </c>
      <c r="G15" s="62">
        <v>4.32</v>
      </c>
      <c r="H15" s="62">
        <f t="shared" si="2"/>
        <v>1.4632554022560189</v>
      </c>
      <c r="I15" s="62">
        <f t="shared" si="32"/>
        <v>1.4353585604657194E-2</v>
      </c>
      <c r="J15" s="62">
        <f t="shared" si="33"/>
        <v>8.2870465126851697E-3</v>
      </c>
      <c r="K15" s="63">
        <f t="shared" si="3"/>
        <v>4.2666666666666666</v>
      </c>
      <c r="L15" s="63">
        <f t="shared" si="4"/>
        <v>1.4507643123796825</v>
      </c>
      <c r="M15" s="62">
        <v>4</v>
      </c>
      <c r="N15" s="62">
        <v>4</v>
      </c>
      <c r="O15" s="62">
        <v>3.98</v>
      </c>
      <c r="P15" s="62">
        <f t="shared" si="5"/>
        <v>1.1547005383792526E-2</v>
      </c>
      <c r="Q15" s="62">
        <f t="shared" si="6"/>
        <v>6.6666666666666732E-3</v>
      </c>
      <c r="R15" s="63">
        <f t="shared" si="7"/>
        <v>3.9933333333333336</v>
      </c>
      <c r="S15" s="62">
        <v>4.0199999999999996</v>
      </c>
      <c r="T15" s="62">
        <f t="shared" si="8"/>
        <v>1.3912819026309295</v>
      </c>
      <c r="U15" s="62">
        <v>4.16</v>
      </c>
      <c r="V15" s="62">
        <f t="shared" si="9"/>
        <v>1.4255150742731719</v>
      </c>
      <c r="W15" s="62">
        <v>3.88</v>
      </c>
      <c r="X15" s="62">
        <f t="shared" si="10"/>
        <v>1.355835153635182</v>
      </c>
      <c r="Y15" s="62">
        <f t="shared" si="34"/>
        <v>3.4841721625974334E-2</v>
      </c>
      <c r="Z15" s="62">
        <f t="shared" si="35"/>
        <v>2.0115877359786288E-2</v>
      </c>
      <c r="AA15" s="63">
        <f t="shared" si="11"/>
        <v>4.0199999999999996</v>
      </c>
      <c r="AB15" s="63">
        <f t="shared" si="12"/>
        <v>1.3908773768464278</v>
      </c>
      <c r="AC15" s="62">
        <v>3.99</v>
      </c>
      <c r="AD15" s="62">
        <v>3.97</v>
      </c>
      <c r="AE15" s="62">
        <v>3.99</v>
      </c>
      <c r="AF15" s="62">
        <f t="shared" si="13"/>
        <v>1.1547005383792526E-2</v>
      </c>
      <c r="AG15" s="62">
        <f t="shared" si="14"/>
        <v>6.6666666666666732E-3</v>
      </c>
      <c r="AH15" s="63">
        <f t="shared" si="15"/>
        <v>3.9833333333333338</v>
      </c>
      <c r="AI15" s="62">
        <v>3.69</v>
      </c>
      <c r="AJ15" s="62">
        <f t="shared" si="16"/>
        <v>1.3056264580524357</v>
      </c>
      <c r="AK15" s="62">
        <v>3.7</v>
      </c>
      <c r="AL15" s="62">
        <f t="shared" si="17"/>
        <v>1.3083328196501789</v>
      </c>
      <c r="AM15" s="62">
        <v>3.57</v>
      </c>
      <c r="AN15" s="62">
        <f t="shared" si="18"/>
        <v>1.2725655957915476</v>
      </c>
      <c r="AO15" s="62">
        <f t="shared" si="36"/>
        <v>1.9914983090982018E-2</v>
      </c>
      <c r="AP15" s="62">
        <f t="shared" si="37"/>
        <v>1.1497920848485313E-2</v>
      </c>
      <c r="AQ15" s="63">
        <f t="shared" si="19"/>
        <v>3.6533333333333338</v>
      </c>
      <c r="AR15" s="63">
        <f t="shared" si="20"/>
        <v>1.2955082911647207</v>
      </c>
      <c r="AS15" s="62">
        <v>4</v>
      </c>
      <c r="AT15" s="62">
        <v>4</v>
      </c>
      <c r="AU15" s="62">
        <v>4</v>
      </c>
      <c r="AV15" s="62">
        <f t="shared" si="21"/>
        <v>0</v>
      </c>
      <c r="AW15" s="62">
        <f t="shared" si="22"/>
        <v>0</v>
      </c>
      <c r="AX15" s="63">
        <f t="shared" si="23"/>
        <v>4</v>
      </c>
      <c r="AY15" s="62">
        <v>4.12</v>
      </c>
      <c r="AZ15" s="62">
        <f t="shared" si="24"/>
        <v>1.4158531633614351</v>
      </c>
      <c r="BA15" s="62">
        <v>4.49</v>
      </c>
      <c r="BB15" s="62">
        <f t="shared" si="25"/>
        <v>1.501852701754163</v>
      </c>
      <c r="BC15" s="62">
        <v>3.98</v>
      </c>
      <c r="BD15" s="62">
        <f t="shared" si="26"/>
        <v>1.3812818192963463</v>
      </c>
      <c r="BE15" s="62">
        <f t="shared" si="38"/>
        <v>6.2086547296073817E-2</v>
      </c>
      <c r="BF15" s="62">
        <f t="shared" si="39"/>
        <v>3.5845684794442653E-2</v>
      </c>
      <c r="BG15" s="63">
        <f t="shared" si="27"/>
        <v>4.1966666666666663</v>
      </c>
      <c r="BH15" s="63">
        <f t="shared" si="28"/>
        <v>1.4329958948039814</v>
      </c>
      <c r="BI15" s="62">
        <v>4.0199999999999996</v>
      </c>
      <c r="BJ15" s="62">
        <v>4</v>
      </c>
      <c r="BK15" s="62">
        <v>3.98</v>
      </c>
      <c r="BL15" s="62">
        <f t="shared" si="29"/>
        <v>1.9999999999999796E-2</v>
      </c>
      <c r="BM15" s="62">
        <f t="shared" si="30"/>
        <v>1.1547005383792398E-2</v>
      </c>
      <c r="BN15" s="64">
        <f t="shared" si="31"/>
        <v>4</v>
      </c>
    </row>
    <row r="16" spans="1:66" x14ac:dyDescent="0.15">
      <c r="A16" s="60">
        <v>0.75</v>
      </c>
      <c r="B16" s="61">
        <v>10</v>
      </c>
      <c r="C16" s="62">
        <v>4.47</v>
      </c>
      <c r="D16" s="62">
        <f t="shared" si="0"/>
        <v>1.4973884086254774</v>
      </c>
      <c r="E16" s="62">
        <v>4.63</v>
      </c>
      <c r="F16" s="62">
        <f t="shared" si="1"/>
        <v>1.5325568680981427</v>
      </c>
      <c r="G16" s="62">
        <v>4.58</v>
      </c>
      <c r="H16" s="62">
        <f t="shared" si="2"/>
        <v>1.5216989981260935</v>
      </c>
      <c r="I16" s="62">
        <f t="shared" si="32"/>
        <v>1.8007954926818222E-2</v>
      </c>
      <c r="J16" s="62">
        <f t="shared" si="33"/>
        <v>1.0396897624553149E-2</v>
      </c>
      <c r="K16" s="63">
        <f t="shared" si="3"/>
        <v>4.5599999999999996</v>
      </c>
      <c r="L16" s="63">
        <f t="shared" si="4"/>
        <v>1.517214758283238</v>
      </c>
      <c r="M16" s="62">
        <v>3.95</v>
      </c>
      <c r="N16" s="62">
        <v>3.95</v>
      </c>
      <c r="O16" s="62">
        <v>3.94</v>
      </c>
      <c r="P16" s="62">
        <f t="shared" si="5"/>
        <v>5.7735026918963907E-3</v>
      </c>
      <c r="Q16" s="62">
        <f t="shared" si="6"/>
        <v>3.3333333333334103E-3</v>
      </c>
      <c r="R16" s="63">
        <f t="shared" si="7"/>
        <v>3.9466666666666668</v>
      </c>
      <c r="S16" s="62">
        <v>4.3600000000000003</v>
      </c>
      <c r="T16" s="62">
        <f t="shared" si="8"/>
        <v>1.4724720573609431</v>
      </c>
      <c r="U16" s="62">
        <v>4.4000000000000004</v>
      </c>
      <c r="V16" s="62">
        <f t="shared" si="9"/>
        <v>1.4816045409242156</v>
      </c>
      <c r="W16" s="62">
        <v>4.09</v>
      </c>
      <c r="X16" s="62">
        <f t="shared" si="10"/>
        <v>1.4085449700547104</v>
      </c>
      <c r="Y16" s="62">
        <f t="shared" si="34"/>
        <v>3.9807402249515525E-2</v>
      </c>
      <c r="Z16" s="62">
        <f t="shared" si="35"/>
        <v>2.2982814404497502E-2</v>
      </c>
      <c r="AA16" s="63">
        <f t="shared" si="11"/>
        <v>4.2833333333333341</v>
      </c>
      <c r="AB16" s="63">
        <f t="shared" si="12"/>
        <v>1.4542071894466231</v>
      </c>
      <c r="AC16" s="62">
        <v>3.94</v>
      </c>
      <c r="AD16" s="62">
        <v>3.93</v>
      </c>
      <c r="AE16" s="62">
        <v>3.95</v>
      </c>
      <c r="AF16" s="62">
        <f t="shared" si="13"/>
        <v>1.0000000000000009E-2</v>
      </c>
      <c r="AG16" s="62">
        <f t="shared" si="14"/>
        <v>5.7735026918962632E-3</v>
      </c>
      <c r="AH16" s="63">
        <f t="shared" si="15"/>
        <v>3.94</v>
      </c>
      <c r="AI16" s="62">
        <v>3.79</v>
      </c>
      <c r="AJ16" s="62">
        <f t="shared" si="16"/>
        <v>1.3323660190943349</v>
      </c>
      <c r="AK16" s="62">
        <v>4.03</v>
      </c>
      <c r="AL16" s="62">
        <f t="shared" si="17"/>
        <v>1.3937663759585917</v>
      </c>
      <c r="AM16" s="62">
        <v>3.7</v>
      </c>
      <c r="AN16" s="62">
        <f t="shared" si="18"/>
        <v>1.3083328196501789</v>
      </c>
      <c r="AO16" s="62">
        <f t="shared" si="36"/>
        <v>4.4057710339363211E-2</v>
      </c>
      <c r="AP16" s="62">
        <f t="shared" si="37"/>
        <v>2.5436730924309911E-2</v>
      </c>
      <c r="AQ16" s="63">
        <f t="shared" si="19"/>
        <v>3.84</v>
      </c>
      <c r="AR16" s="63">
        <f t="shared" si="20"/>
        <v>1.3448217382343686</v>
      </c>
      <c r="AS16" s="62">
        <v>3.93</v>
      </c>
      <c r="AT16" s="62">
        <v>3.93</v>
      </c>
      <c r="AU16" s="62">
        <v>3.93</v>
      </c>
      <c r="AV16" s="62">
        <f t="shared" si="21"/>
        <v>0</v>
      </c>
      <c r="AW16" s="62">
        <f t="shared" si="22"/>
        <v>0</v>
      </c>
      <c r="AX16" s="63">
        <f t="shared" si="23"/>
        <v>3.93</v>
      </c>
      <c r="AY16" s="56">
        <v>4.2300000000000004</v>
      </c>
      <c r="AZ16" s="56">
        <f t="shared" si="24"/>
        <v>1.4422019930581866</v>
      </c>
      <c r="BA16" s="56">
        <v>4.45</v>
      </c>
      <c r="BB16" s="56">
        <f t="shared" si="25"/>
        <v>1.4929040961781488</v>
      </c>
      <c r="BC16" s="56">
        <v>4.17</v>
      </c>
      <c r="BD16" s="62">
        <f t="shared" si="26"/>
        <v>1.4279160358107101</v>
      </c>
      <c r="BE16" s="62">
        <f t="shared" si="38"/>
        <v>3.415220789735722E-2</v>
      </c>
      <c r="BF16" s="62">
        <f t="shared" si="39"/>
        <v>1.9717786422959255E-2</v>
      </c>
      <c r="BG16" s="63">
        <f t="shared" si="27"/>
        <v>4.2833333333333332</v>
      </c>
      <c r="BH16" s="63">
        <f t="shared" si="28"/>
        <v>1.4543407083490152</v>
      </c>
      <c r="BI16" s="62">
        <v>3.96</v>
      </c>
      <c r="BJ16" s="62">
        <v>3.94</v>
      </c>
      <c r="BK16" s="62">
        <v>3.94</v>
      </c>
      <c r="BL16" s="62">
        <f t="shared" si="29"/>
        <v>1.1547005383792526E-2</v>
      </c>
      <c r="BM16" s="62">
        <f t="shared" si="30"/>
        <v>6.6666666666666732E-3</v>
      </c>
      <c r="BN16" s="64">
        <f t="shared" si="31"/>
        <v>3.9466666666666668</v>
      </c>
    </row>
    <row r="17" spans="1:66" x14ac:dyDescent="0.15">
      <c r="A17" s="65">
        <v>0.33333333333333331</v>
      </c>
      <c r="B17" s="66">
        <v>24</v>
      </c>
      <c r="C17" s="67">
        <v>4.9400000000000004</v>
      </c>
      <c r="D17" s="67">
        <f t="shared" si="0"/>
        <v>1.5973653311998313</v>
      </c>
      <c r="E17" s="67">
        <v>5.15</v>
      </c>
      <c r="F17" s="67">
        <f t="shared" si="1"/>
        <v>1.6389967146756448</v>
      </c>
      <c r="G17" s="67">
        <v>5.17</v>
      </c>
      <c r="H17" s="67">
        <f t="shared" si="2"/>
        <v>1.6428726885203377</v>
      </c>
      <c r="I17" s="67">
        <f t="shared" si="32"/>
        <v>2.522933092537083E-2</v>
      </c>
      <c r="J17" s="67">
        <f t="shared" si="33"/>
        <v>1.4566161001236999E-2</v>
      </c>
      <c r="K17" s="68">
        <f t="shared" si="3"/>
        <v>5.0866666666666669</v>
      </c>
      <c r="L17" s="68">
        <f t="shared" si="4"/>
        <v>1.6264115781319379</v>
      </c>
      <c r="M17" s="67">
        <v>3.67</v>
      </c>
      <c r="N17" s="67">
        <v>3.67</v>
      </c>
      <c r="O17" s="67">
        <v>3.65</v>
      </c>
      <c r="P17" s="67">
        <f t="shared" si="5"/>
        <v>1.1547005383792526E-2</v>
      </c>
      <c r="Q17" s="67">
        <f t="shared" si="6"/>
        <v>6.6666666666666732E-3</v>
      </c>
      <c r="R17" s="68">
        <f t="shared" si="7"/>
        <v>3.6633333333333336</v>
      </c>
      <c r="S17" s="67">
        <v>4.88</v>
      </c>
      <c r="T17" s="67">
        <f t="shared" si="8"/>
        <v>1.5851452198650557</v>
      </c>
      <c r="U17" s="67">
        <v>4.8499999999999996</v>
      </c>
      <c r="V17" s="67">
        <f t="shared" si="9"/>
        <v>1.5789787049493917</v>
      </c>
      <c r="W17" s="67">
        <v>4.7</v>
      </c>
      <c r="X17" s="67">
        <f t="shared" si="10"/>
        <v>1.547562508716013</v>
      </c>
      <c r="Y17" s="67">
        <f t="shared" si="34"/>
        <v>2.0155493334290002E-2</v>
      </c>
      <c r="Z17" s="67">
        <f t="shared" si="35"/>
        <v>1.163677950220204E-2</v>
      </c>
      <c r="AA17" s="68">
        <f t="shared" si="11"/>
        <v>4.8099999999999996</v>
      </c>
      <c r="AB17" s="68">
        <f t="shared" si="12"/>
        <v>1.5705621445101532</v>
      </c>
      <c r="AC17" s="67">
        <v>3.65</v>
      </c>
      <c r="AD17" s="67">
        <v>3.65</v>
      </c>
      <c r="AE17" s="67">
        <v>3.65</v>
      </c>
      <c r="AF17" s="67">
        <f t="shared" si="13"/>
        <v>0</v>
      </c>
      <c r="AG17" s="67">
        <f t="shared" si="14"/>
        <v>0</v>
      </c>
      <c r="AH17" s="68">
        <f t="shared" si="15"/>
        <v>3.65</v>
      </c>
      <c r="AI17" s="67">
        <v>4.43</v>
      </c>
      <c r="AJ17" s="67">
        <f t="shared" si="16"/>
        <v>1.4883995840570443</v>
      </c>
      <c r="AK17" s="67">
        <v>4.53</v>
      </c>
      <c r="AL17" s="67">
        <f t="shared" si="17"/>
        <v>1.5107219394949427</v>
      </c>
      <c r="AM17" s="67">
        <v>4.0999999999999996</v>
      </c>
      <c r="AN17" s="67">
        <f t="shared" si="18"/>
        <v>1.410986973710262</v>
      </c>
      <c r="AO17" s="67">
        <f t="shared" si="36"/>
        <v>5.2341925822852617E-2</v>
      </c>
      <c r="AP17" s="67">
        <f t="shared" si="37"/>
        <v>3.0219624963727383E-2</v>
      </c>
      <c r="AQ17" s="68">
        <f t="shared" si="19"/>
        <v>4.3533333333333335</v>
      </c>
      <c r="AR17" s="68">
        <f t="shared" si="20"/>
        <v>1.470036165754083</v>
      </c>
      <c r="AS17" s="67">
        <v>3.66</v>
      </c>
      <c r="AT17" s="67">
        <v>3.64</v>
      </c>
      <c r="AU17" s="67">
        <v>3.67</v>
      </c>
      <c r="AV17" s="67">
        <f t="shared" si="21"/>
        <v>1.5275252316519385E-2</v>
      </c>
      <c r="AW17" s="67">
        <f t="shared" si="22"/>
        <v>8.8191710368819218E-3</v>
      </c>
      <c r="AX17" s="68">
        <f t="shared" si="23"/>
        <v>3.6566666666666667</v>
      </c>
      <c r="AY17" s="67">
        <v>4.91</v>
      </c>
      <c r="AZ17" s="67">
        <f t="shared" si="24"/>
        <v>1.5912739418064292</v>
      </c>
      <c r="BA17" s="67">
        <v>5.0999999999999996</v>
      </c>
      <c r="BB17" s="67">
        <f t="shared" si="25"/>
        <v>1.62924053973028</v>
      </c>
      <c r="BC17" s="67">
        <v>5.07</v>
      </c>
      <c r="BD17" s="67">
        <f t="shared" si="26"/>
        <v>1.6233408176030919</v>
      </c>
      <c r="BE17" s="67">
        <f t="shared" si="38"/>
        <v>2.0430996885647298E-2</v>
      </c>
      <c r="BF17" s="67">
        <f t="shared" si="39"/>
        <v>1.1795841551740875E-2</v>
      </c>
      <c r="BG17" s="68">
        <f t="shared" si="27"/>
        <v>5.0266666666666664</v>
      </c>
      <c r="BH17" s="68">
        <f t="shared" si="28"/>
        <v>1.6146184330466005</v>
      </c>
      <c r="BI17" s="67">
        <v>3.62</v>
      </c>
      <c r="BJ17" s="67">
        <v>3.64</v>
      </c>
      <c r="BK17" s="67">
        <v>3.64</v>
      </c>
      <c r="BL17" s="67">
        <f t="shared" si="29"/>
        <v>1.1547005383792526E-2</v>
      </c>
      <c r="BM17" s="67">
        <f t="shared" si="30"/>
        <v>6.6666666666666732E-3</v>
      </c>
      <c r="BN17" s="69">
        <f t="shared" si="31"/>
        <v>3.6333333333333333</v>
      </c>
    </row>
    <row r="18" spans="1:66" x14ac:dyDescent="0.15">
      <c r="A18" s="56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</row>
    <row r="19" spans="1:66" x14ac:dyDescent="0.1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</row>
    <row r="20" spans="1:66" x14ac:dyDescent="0.1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</row>
    <row r="21" spans="1:66" x14ac:dyDescent="0.1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</row>
    <row r="22" spans="1:66" x14ac:dyDescent="0.1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</row>
    <row r="23" spans="1:66" x14ac:dyDescent="0.1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</row>
    <row r="24" spans="1:66" x14ac:dyDescent="0.1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</row>
    <row r="25" spans="1:66" x14ac:dyDescent="0.1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</row>
    <row r="26" spans="1:66" x14ac:dyDescent="0.1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</row>
    <row r="27" spans="1:66" x14ac:dyDescent="0.1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</row>
    <row r="28" spans="1:66" x14ac:dyDescent="0.1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</row>
    <row r="29" spans="1:66" x14ac:dyDescent="0.1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</row>
    <row r="30" spans="1:66" x14ac:dyDescent="0.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</row>
    <row r="31" spans="1:66" x14ac:dyDescent="0.1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</row>
    <row r="32" spans="1:66" x14ac:dyDescent="0.1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</row>
    <row r="33" spans="1:66" x14ac:dyDescent="0.1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</row>
    <row r="34" spans="1:66" x14ac:dyDescent="0.1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</row>
    <row r="35" spans="1:66" x14ac:dyDescent="0.1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</row>
    <row r="36" spans="1:66" x14ac:dyDescent="0.1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</row>
    <row r="37" spans="1:66" x14ac:dyDescent="0.1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</row>
    <row r="38" spans="1:66" x14ac:dyDescent="0.1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</row>
    <row r="39" spans="1:66" x14ac:dyDescent="0.1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</row>
    <row r="40" spans="1:66" x14ac:dyDescent="0.1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</row>
    <row r="41" spans="1:66" x14ac:dyDescent="0.15">
      <c r="A41" s="111" t="s">
        <v>43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</row>
    <row r="42" spans="1:66" x14ac:dyDescent="0.15">
      <c r="A42" s="141" t="s">
        <v>27</v>
      </c>
      <c r="B42" s="143"/>
      <c r="C42" s="149" t="s">
        <v>71</v>
      </c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50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</row>
    <row r="43" spans="1:66" x14ac:dyDescent="0.15">
      <c r="A43" s="147"/>
      <c r="B43" s="148"/>
      <c r="C43" s="151" t="s">
        <v>32</v>
      </c>
      <c r="D43" s="151"/>
      <c r="E43" s="151"/>
      <c r="F43" s="151"/>
      <c r="G43" s="151"/>
      <c r="H43" s="151"/>
      <c r="I43" s="151"/>
      <c r="J43" s="151"/>
      <c r="K43" s="151"/>
      <c r="L43" s="151"/>
      <c r="M43" s="151" t="s">
        <v>33</v>
      </c>
      <c r="N43" s="151"/>
      <c r="O43" s="151"/>
      <c r="P43" s="151"/>
      <c r="Q43" s="151"/>
      <c r="R43" s="151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</row>
    <row r="44" spans="1:66" x14ac:dyDescent="0.15">
      <c r="A44" s="147"/>
      <c r="B44" s="148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</row>
    <row r="45" spans="1:66" x14ac:dyDescent="0.15">
      <c r="A45" s="144"/>
      <c r="B45" s="146"/>
      <c r="C45" s="58" t="s">
        <v>34</v>
      </c>
      <c r="D45" s="58" t="s">
        <v>35</v>
      </c>
      <c r="E45" s="58" t="s">
        <v>36</v>
      </c>
      <c r="F45" s="58" t="s">
        <v>35</v>
      </c>
      <c r="G45" s="58" t="s">
        <v>37</v>
      </c>
      <c r="H45" s="58" t="s">
        <v>35</v>
      </c>
      <c r="I45" s="58" t="s">
        <v>38</v>
      </c>
      <c r="J45" s="58" t="s">
        <v>39</v>
      </c>
      <c r="K45" s="59" t="s">
        <v>40</v>
      </c>
      <c r="L45" s="59" t="s">
        <v>41</v>
      </c>
      <c r="M45" s="58" t="s">
        <v>34</v>
      </c>
      <c r="N45" s="58" t="s">
        <v>36</v>
      </c>
      <c r="O45" s="58" t="s">
        <v>37</v>
      </c>
      <c r="P45" s="58" t="s">
        <v>38</v>
      </c>
      <c r="Q45" s="58" t="s">
        <v>39</v>
      </c>
      <c r="R45" s="59" t="s">
        <v>42</v>
      </c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</row>
    <row r="46" spans="1:66" x14ac:dyDescent="0.15">
      <c r="A46" s="60">
        <v>0.33333333333333331</v>
      </c>
      <c r="B46" s="61">
        <v>0</v>
      </c>
      <c r="C46" s="62">
        <v>0.15</v>
      </c>
      <c r="D46" s="62">
        <v>-1.8971199848858813</v>
      </c>
      <c r="E46" s="62">
        <v>0.16900000000000001</v>
      </c>
      <c r="F46" s="62">
        <v>-1.7778565640590636</v>
      </c>
      <c r="G46" s="62">
        <v>0.156</v>
      </c>
      <c r="H46" s="62">
        <v>-1.8578992717325999</v>
      </c>
      <c r="I46" s="62">
        <f>STDEV(D46,F46,H46)</f>
        <v>6.0784952824524202E-2</v>
      </c>
      <c r="J46" s="62">
        <f>I46/SQRT(3)</f>
        <v>3.509420887591775E-2</v>
      </c>
      <c r="K46" s="63">
        <v>0.15833333333333333</v>
      </c>
      <c r="L46" s="63">
        <v>-1.8442919402258482</v>
      </c>
      <c r="M46" s="62">
        <v>6.09</v>
      </c>
      <c r="N46" s="62">
        <v>6.16</v>
      </c>
      <c r="O46" s="62">
        <v>6.2</v>
      </c>
      <c r="P46" s="62">
        <v>5.567764362830039E-2</v>
      </c>
      <c r="Q46" s="62">
        <v>3.2145502536643285E-2</v>
      </c>
      <c r="R46" s="64">
        <v>6.1499999999999995</v>
      </c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</row>
    <row r="47" spans="1:66" x14ac:dyDescent="0.15">
      <c r="A47" s="60">
        <v>0.375</v>
      </c>
      <c r="B47" s="61">
        <v>1.117</v>
      </c>
      <c r="C47" s="62">
        <v>0.188</v>
      </c>
      <c r="D47" s="62">
        <v>-1.6713133161521878</v>
      </c>
      <c r="E47" s="62">
        <v>0.20200000000000001</v>
      </c>
      <c r="F47" s="62">
        <v>-1.5994875815809322</v>
      </c>
      <c r="G47" s="62">
        <v>0.188</v>
      </c>
      <c r="H47" s="62">
        <v>-1.6713133161521878</v>
      </c>
      <c r="I47" s="62">
        <f t="shared" ref="I47:I57" si="40">STDEV(D47,F47,H47)</f>
        <v>4.1468607189457052E-2</v>
      </c>
      <c r="J47" s="62">
        <f t="shared" ref="J47:J57" si="41">I47/SQRT(3)</f>
        <v>2.3941911523751882E-2</v>
      </c>
      <c r="K47" s="63">
        <v>0.19266666666666668</v>
      </c>
      <c r="L47" s="63">
        <v>-1.647371404628436</v>
      </c>
      <c r="M47" s="62">
        <v>6.15</v>
      </c>
      <c r="N47" s="62">
        <v>6.11</v>
      </c>
      <c r="O47" s="62">
        <v>6.15</v>
      </c>
      <c r="P47" s="62">
        <v>2.3094010767585053E-2</v>
      </c>
      <c r="Q47" s="62">
        <v>1.3333333333333346E-2</v>
      </c>
      <c r="R47" s="64">
        <v>6.1366666666666676</v>
      </c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</row>
    <row r="48" spans="1:66" x14ac:dyDescent="0.15">
      <c r="A48" s="60">
        <v>0.41666666666666702</v>
      </c>
      <c r="B48" s="61">
        <v>2</v>
      </c>
      <c r="C48" s="62">
        <v>0.34200000000000003</v>
      </c>
      <c r="D48" s="62">
        <v>-1.0729445419195318</v>
      </c>
      <c r="E48" s="62">
        <v>0.35399999999999998</v>
      </c>
      <c r="F48" s="62">
        <v>-1.0384583658483626</v>
      </c>
      <c r="G48" s="62">
        <v>0.33700000000000002</v>
      </c>
      <c r="H48" s="62">
        <v>-1.0876723486297752</v>
      </c>
      <c r="I48" s="62">
        <f t="shared" si="40"/>
        <v>2.5259390107823122E-2</v>
      </c>
      <c r="J48" s="62">
        <f t="shared" si="41"/>
        <v>1.4583515678317451E-2</v>
      </c>
      <c r="K48" s="63">
        <v>0.34433333333333332</v>
      </c>
      <c r="L48" s="63">
        <v>-1.0663584187992232</v>
      </c>
      <c r="M48" s="62">
        <v>5.94</v>
      </c>
      <c r="N48" s="62">
        <v>5.9</v>
      </c>
      <c r="O48" s="62">
        <v>5.94</v>
      </c>
      <c r="P48" s="62">
        <v>2.3094010767585053E-2</v>
      </c>
      <c r="Q48" s="62">
        <v>1.3333333333333346E-2</v>
      </c>
      <c r="R48" s="64">
        <v>5.9266666666666667</v>
      </c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</row>
    <row r="49" spans="1:66" x14ac:dyDescent="0.15">
      <c r="A49" s="60">
        <v>0.45833333333333298</v>
      </c>
      <c r="B49" s="61">
        <v>3.05</v>
      </c>
      <c r="C49" s="62">
        <v>0.67500000000000004</v>
      </c>
      <c r="D49" s="62">
        <v>-0.39304258810960718</v>
      </c>
      <c r="E49" s="62">
        <v>0.65500000000000003</v>
      </c>
      <c r="F49" s="62">
        <v>-0.42312004334688508</v>
      </c>
      <c r="G49" s="62">
        <v>0.67600000000000005</v>
      </c>
      <c r="H49" s="62">
        <v>-0.39156220293917288</v>
      </c>
      <c r="I49" s="62">
        <f t="shared" si="40"/>
        <v>1.7807967060662906E-2</v>
      </c>
      <c r="J49" s="62">
        <f t="shared" si="41"/>
        <v>1.0281434576193718E-2</v>
      </c>
      <c r="K49" s="63">
        <v>0.66866666666666674</v>
      </c>
      <c r="L49" s="63">
        <v>-0.4025749447985551</v>
      </c>
      <c r="M49" s="62">
        <v>5.57</v>
      </c>
      <c r="N49" s="62">
        <v>5.59</v>
      </c>
      <c r="O49" s="62">
        <v>5.52</v>
      </c>
      <c r="P49" s="62">
        <v>3.6055512754640105E-2</v>
      </c>
      <c r="Q49" s="62">
        <v>2.0816659994661452E-2</v>
      </c>
      <c r="R49" s="64">
        <v>5.56</v>
      </c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</row>
    <row r="50" spans="1:66" x14ac:dyDescent="0.15">
      <c r="A50" s="60">
        <v>0.5</v>
      </c>
      <c r="B50" s="61">
        <v>3.96</v>
      </c>
      <c r="C50" s="62">
        <v>1.38</v>
      </c>
      <c r="D50" s="62">
        <v>0.32208349916911322</v>
      </c>
      <c r="E50" s="62">
        <v>1.34</v>
      </c>
      <c r="F50" s="62">
        <v>0.29266961396282004</v>
      </c>
      <c r="G50" s="62">
        <v>1.28</v>
      </c>
      <c r="H50" s="62">
        <v>0.24686007793152581</v>
      </c>
      <c r="I50" s="62">
        <f t="shared" si="40"/>
        <v>3.7908339753100852E-2</v>
      </c>
      <c r="J50" s="62">
        <f t="shared" si="41"/>
        <v>2.1886390160984568E-2</v>
      </c>
      <c r="K50" s="63">
        <v>1.3333333333333333</v>
      </c>
      <c r="L50" s="63">
        <v>0.28720439702115302</v>
      </c>
      <c r="M50" s="62">
        <v>4.99</v>
      </c>
      <c r="N50" s="62">
        <v>4.99</v>
      </c>
      <c r="O50" s="62">
        <v>4.99</v>
      </c>
      <c r="P50" s="62">
        <v>0</v>
      </c>
      <c r="Q50" s="62">
        <v>0</v>
      </c>
      <c r="R50" s="64">
        <v>4.99</v>
      </c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</row>
    <row r="51" spans="1:66" x14ac:dyDescent="0.15">
      <c r="A51" s="60">
        <v>0.54166666666666696</v>
      </c>
      <c r="B51" s="61">
        <v>5.08</v>
      </c>
      <c r="C51" s="62">
        <v>2.1</v>
      </c>
      <c r="D51" s="62">
        <v>0.74193734472937733</v>
      </c>
      <c r="E51" s="62">
        <v>2.1800000000000002</v>
      </c>
      <c r="F51" s="62">
        <v>0.77932487680099771</v>
      </c>
      <c r="G51" s="62">
        <v>2.2400000000000002</v>
      </c>
      <c r="H51" s="62">
        <v>0.80647586586694853</v>
      </c>
      <c r="I51" s="62">
        <f t="shared" si="40"/>
        <v>3.2404280767337278E-2</v>
      </c>
      <c r="J51" s="62">
        <f t="shared" si="41"/>
        <v>1.8708620223918393E-2</v>
      </c>
      <c r="K51" s="63">
        <v>2.1733333333333333</v>
      </c>
      <c r="L51" s="63">
        <v>0.77591269579910793</v>
      </c>
      <c r="M51" s="62">
        <v>4.67</v>
      </c>
      <c r="N51" s="62">
        <v>4.63</v>
      </c>
      <c r="O51" s="62">
        <v>4.6100000000000003</v>
      </c>
      <c r="P51" s="62">
        <v>3.055050463303877E-2</v>
      </c>
      <c r="Q51" s="62">
        <v>1.7638342073763844E-2</v>
      </c>
      <c r="R51" s="64">
        <v>4.6366666666666667</v>
      </c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</row>
    <row r="52" spans="1:66" x14ac:dyDescent="0.15">
      <c r="A52" s="60">
        <v>0.58333333333333304</v>
      </c>
      <c r="B52" s="61">
        <v>6.05</v>
      </c>
      <c r="C52" s="62">
        <v>2.99</v>
      </c>
      <c r="D52" s="62">
        <v>1.0952733874025951</v>
      </c>
      <c r="E52" s="62">
        <v>3</v>
      </c>
      <c r="F52" s="62">
        <v>1.0986122886681098</v>
      </c>
      <c r="G52" s="62">
        <v>2.99</v>
      </c>
      <c r="H52" s="62">
        <v>1.0952733874025951</v>
      </c>
      <c r="I52" s="62">
        <f t="shared" si="40"/>
        <v>1.9277155444425095E-3</v>
      </c>
      <c r="J52" s="62">
        <f t="shared" si="41"/>
        <v>1.112967088504909E-3</v>
      </c>
      <c r="K52" s="63">
        <v>2.9933333333333336</v>
      </c>
      <c r="L52" s="63">
        <v>1.0963863544911001</v>
      </c>
      <c r="M52" s="62">
        <v>4.4000000000000004</v>
      </c>
      <c r="N52" s="62">
        <v>4.3600000000000003</v>
      </c>
      <c r="O52" s="62">
        <v>4.3499999999999996</v>
      </c>
      <c r="P52" s="62">
        <v>2.6457513110646182E-2</v>
      </c>
      <c r="Q52" s="62">
        <v>1.5275252316519626E-2</v>
      </c>
      <c r="R52" s="64">
        <v>4.37</v>
      </c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</row>
    <row r="53" spans="1:66" x14ac:dyDescent="0.15">
      <c r="A53" s="60">
        <v>0.625</v>
      </c>
      <c r="B53" s="61">
        <v>7.06</v>
      </c>
      <c r="C53" s="62">
        <v>3.38</v>
      </c>
      <c r="D53" s="62">
        <v>1.2178757094949273</v>
      </c>
      <c r="E53" s="62">
        <v>3.44</v>
      </c>
      <c r="F53" s="62">
        <v>1.235471471385307</v>
      </c>
      <c r="G53" s="62">
        <v>3.7</v>
      </c>
      <c r="H53" s="62">
        <v>1.3083328196501789</v>
      </c>
      <c r="I53" s="62">
        <f t="shared" si="40"/>
        <v>4.7959836817065331E-2</v>
      </c>
      <c r="J53" s="62">
        <f t="shared" si="41"/>
        <v>2.7689624696623196E-2</v>
      </c>
      <c r="K53" s="63">
        <v>3.5066666666666664</v>
      </c>
      <c r="L53" s="63">
        <v>1.2538933335101377</v>
      </c>
      <c r="M53" s="62">
        <v>4.2</v>
      </c>
      <c r="N53" s="62">
        <v>4.1900000000000004</v>
      </c>
      <c r="O53" s="62">
        <v>4.21</v>
      </c>
      <c r="P53" s="62">
        <v>9.9999999999997868E-3</v>
      </c>
      <c r="Q53" s="62">
        <v>5.7735026918961348E-3</v>
      </c>
      <c r="R53" s="64">
        <v>4.2</v>
      </c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</row>
    <row r="54" spans="1:66" x14ac:dyDescent="0.15">
      <c r="A54" s="60">
        <v>0.66666666666666696</v>
      </c>
      <c r="B54" s="61">
        <v>8.1999999999999993</v>
      </c>
      <c r="C54" s="62">
        <v>3.98</v>
      </c>
      <c r="D54" s="62">
        <v>1.3812818192963463</v>
      </c>
      <c r="E54" s="62">
        <v>3.73</v>
      </c>
      <c r="F54" s="62">
        <v>1.3164082336557241</v>
      </c>
      <c r="G54" s="62">
        <v>3.96</v>
      </c>
      <c r="H54" s="62">
        <v>1.3762440252663892</v>
      </c>
      <c r="I54" s="62">
        <f t="shared" si="40"/>
        <v>3.6088510268122626E-2</v>
      </c>
      <c r="J54" s="62">
        <f t="shared" si="41"/>
        <v>2.0835711117953171E-2</v>
      </c>
      <c r="K54" s="63">
        <v>3.89</v>
      </c>
      <c r="L54" s="63">
        <v>1.3579780260728198</v>
      </c>
      <c r="M54" s="62">
        <v>4.1100000000000003</v>
      </c>
      <c r="N54" s="62">
        <v>4.0999999999999996</v>
      </c>
      <c r="O54" s="62">
        <v>4.09</v>
      </c>
      <c r="P54" s="62">
        <v>1.0000000000000231E-2</v>
      </c>
      <c r="Q54" s="62">
        <v>5.7735026918963915E-3</v>
      </c>
      <c r="R54" s="64">
        <v>4.1000000000000005</v>
      </c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</row>
    <row r="55" spans="1:66" x14ac:dyDescent="0.15">
      <c r="A55" s="60">
        <v>0.70833333333333304</v>
      </c>
      <c r="B55" s="61">
        <v>9.2330000000000005</v>
      </c>
      <c r="C55" s="62">
        <v>4.28</v>
      </c>
      <c r="D55" s="62">
        <v>1.4539530095937054</v>
      </c>
      <c r="E55" s="62">
        <v>4.2</v>
      </c>
      <c r="F55" s="62">
        <v>1.4350845252893227</v>
      </c>
      <c r="G55" s="62">
        <v>4.32</v>
      </c>
      <c r="H55" s="62">
        <v>1.4632554022560189</v>
      </c>
      <c r="I55" s="62">
        <f t="shared" si="40"/>
        <v>1.4353585604657194E-2</v>
      </c>
      <c r="J55" s="62">
        <f t="shared" si="41"/>
        <v>8.2870465126851697E-3</v>
      </c>
      <c r="K55" s="63">
        <v>4.2666666666666666</v>
      </c>
      <c r="L55" s="63">
        <v>1.4507643123796825</v>
      </c>
      <c r="M55" s="62">
        <v>4</v>
      </c>
      <c r="N55" s="62">
        <v>4</v>
      </c>
      <c r="O55" s="62">
        <v>3.98</v>
      </c>
      <c r="P55" s="62">
        <v>1.1547005383792526E-2</v>
      </c>
      <c r="Q55" s="62">
        <v>6.6666666666666732E-3</v>
      </c>
      <c r="R55" s="64">
        <v>3.9933333333333336</v>
      </c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</row>
    <row r="56" spans="1:66" x14ac:dyDescent="0.15">
      <c r="A56" s="60">
        <v>0.75</v>
      </c>
      <c r="B56" s="61">
        <v>10</v>
      </c>
      <c r="C56" s="62">
        <v>4.47</v>
      </c>
      <c r="D56" s="62">
        <v>1.4973884086254774</v>
      </c>
      <c r="E56" s="62">
        <v>4.63</v>
      </c>
      <c r="F56" s="62">
        <v>1.5325568680981427</v>
      </c>
      <c r="G56" s="62">
        <v>4.58</v>
      </c>
      <c r="H56" s="62">
        <v>1.5216989981260935</v>
      </c>
      <c r="I56" s="62">
        <f t="shared" si="40"/>
        <v>1.8007954926818222E-2</v>
      </c>
      <c r="J56" s="62">
        <f t="shared" si="41"/>
        <v>1.0396897624553149E-2</v>
      </c>
      <c r="K56" s="63">
        <v>4.5599999999999996</v>
      </c>
      <c r="L56" s="63">
        <v>1.517214758283238</v>
      </c>
      <c r="M56" s="62">
        <v>3.95</v>
      </c>
      <c r="N56" s="62">
        <v>3.95</v>
      </c>
      <c r="O56" s="62">
        <v>3.94</v>
      </c>
      <c r="P56" s="62">
        <v>5.7735026918963907E-3</v>
      </c>
      <c r="Q56" s="62">
        <v>3.3333333333334103E-3</v>
      </c>
      <c r="R56" s="64">
        <v>3.9466666666666668</v>
      </c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</row>
    <row r="57" spans="1:66" x14ac:dyDescent="0.15">
      <c r="A57" s="65">
        <v>0.33333333333333331</v>
      </c>
      <c r="B57" s="66">
        <v>24</v>
      </c>
      <c r="C57" s="67">
        <v>4.9400000000000004</v>
      </c>
      <c r="D57" s="67">
        <v>1.5973653311998313</v>
      </c>
      <c r="E57" s="67">
        <v>5.15</v>
      </c>
      <c r="F57" s="67">
        <v>1.6389967146756448</v>
      </c>
      <c r="G57" s="67">
        <v>5.17</v>
      </c>
      <c r="H57" s="67">
        <v>1.6428726885203377</v>
      </c>
      <c r="I57" s="67">
        <f>STDEV(D57,F57,H57)</f>
        <v>2.522933092537083E-2</v>
      </c>
      <c r="J57" s="67">
        <f t="shared" si="41"/>
        <v>1.4566161001236999E-2</v>
      </c>
      <c r="K57" s="68">
        <v>5.0866666666666669</v>
      </c>
      <c r="L57" s="68">
        <v>1.6264115781319379</v>
      </c>
      <c r="M57" s="67">
        <v>3.67</v>
      </c>
      <c r="N57" s="67">
        <v>3.67</v>
      </c>
      <c r="O57" s="67">
        <v>3.65</v>
      </c>
      <c r="P57" s="67">
        <v>1.1547005383792526E-2</v>
      </c>
      <c r="Q57" s="67">
        <v>6.6666666666666732E-3</v>
      </c>
      <c r="R57" s="69">
        <v>3.6633333333333336</v>
      </c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</row>
    <row r="58" spans="1:66" x14ac:dyDescent="0.1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</row>
    <row r="59" spans="1:66" x14ac:dyDescent="0.15">
      <c r="A59" s="141" t="s">
        <v>27</v>
      </c>
      <c r="B59" s="142"/>
      <c r="C59" s="153" t="s">
        <v>72</v>
      </c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5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</row>
    <row r="60" spans="1:66" x14ac:dyDescent="0.15">
      <c r="A60" s="147"/>
      <c r="B60" s="152"/>
      <c r="C60" s="151" t="s">
        <v>32</v>
      </c>
      <c r="D60" s="151"/>
      <c r="E60" s="151"/>
      <c r="F60" s="151"/>
      <c r="G60" s="151"/>
      <c r="H60" s="151"/>
      <c r="I60" s="151"/>
      <c r="J60" s="151"/>
      <c r="K60" s="151"/>
      <c r="L60" s="151"/>
      <c r="M60" s="151" t="s">
        <v>33</v>
      </c>
      <c r="N60" s="151"/>
      <c r="O60" s="151"/>
      <c r="P60" s="151"/>
      <c r="Q60" s="151"/>
      <c r="R60" s="151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</row>
    <row r="61" spans="1:66" x14ac:dyDescent="0.15">
      <c r="A61" s="147"/>
      <c r="B61" s="152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</row>
    <row r="62" spans="1:66" x14ac:dyDescent="0.15">
      <c r="A62" s="144"/>
      <c r="B62" s="145"/>
      <c r="C62" s="58" t="s">
        <v>34</v>
      </c>
      <c r="D62" s="58" t="s">
        <v>35</v>
      </c>
      <c r="E62" s="58" t="s">
        <v>36</v>
      </c>
      <c r="F62" s="58" t="s">
        <v>35</v>
      </c>
      <c r="G62" s="58" t="s">
        <v>37</v>
      </c>
      <c r="H62" s="58" t="s">
        <v>35</v>
      </c>
      <c r="I62" s="58" t="s">
        <v>38</v>
      </c>
      <c r="J62" s="58" t="s">
        <v>39</v>
      </c>
      <c r="K62" s="59" t="s">
        <v>40</v>
      </c>
      <c r="L62" s="59" t="s">
        <v>41</v>
      </c>
      <c r="M62" s="58" t="s">
        <v>34</v>
      </c>
      <c r="N62" s="58" t="s">
        <v>36</v>
      </c>
      <c r="O62" s="58" t="s">
        <v>37</v>
      </c>
      <c r="P62" s="58" t="s">
        <v>38</v>
      </c>
      <c r="Q62" s="58" t="s">
        <v>39</v>
      </c>
      <c r="R62" s="59" t="s">
        <v>42</v>
      </c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</row>
    <row r="63" spans="1:66" x14ac:dyDescent="0.15">
      <c r="A63" s="60">
        <v>0.33333333333333331</v>
      </c>
      <c r="B63" s="61">
        <v>0</v>
      </c>
      <c r="C63" s="62">
        <v>0.129</v>
      </c>
      <c r="D63" s="62">
        <f t="shared" ref="D63:D74" si="42">LN(C63)</f>
        <v>-2.0479428746204649</v>
      </c>
      <c r="E63" s="62">
        <v>0.12</v>
      </c>
      <c r="F63" s="62">
        <f t="shared" ref="F63:F74" si="43">LN(E63)</f>
        <v>-2.120263536200091</v>
      </c>
      <c r="G63" s="62">
        <v>0.14299999999999999</v>
      </c>
      <c r="H63" s="62">
        <f t="shared" ref="H63:H74" si="44">LN(G63)</f>
        <v>-1.9449106487222299</v>
      </c>
      <c r="I63" s="62">
        <f>STDEV(D63,F63,H63)</f>
        <v>8.8123542835880114E-2</v>
      </c>
      <c r="J63" s="62">
        <f>I63/SQRT(3)</f>
        <v>5.0878151178238906E-2</v>
      </c>
      <c r="K63" s="63">
        <f t="shared" ref="K63:K74" si="45">AVERAGE(C63,E63,G63)</f>
        <v>0.13066666666666668</v>
      </c>
      <c r="L63" s="63">
        <f t="shared" ref="L63:L74" si="46">AVERAGE(D63,F63,H63)</f>
        <v>-2.0377056865142618</v>
      </c>
      <c r="M63" s="62">
        <v>6.21</v>
      </c>
      <c r="N63" s="62">
        <v>6.24</v>
      </c>
      <c r="O63" s="62">
        <v>6.14</v>
      </c>
      <c r="P63" s="62">
        <f t="shared" ref="P63:P74" si="47">STDEV(M63:O63)</f>
        <v>5.1316014394469103E-2</v>
      </c>
      <c r="Q63" s="62">
        <f t="shared" ref="Q63:Q74" si="48">P63/SQRT(3)</f>
        <v>2.9627314724385449E-2</v>
      </c>
      <c r="R63" s="64">
        <f t="shared" ref="R63:R74" si="49">AVERAGE(M63:O63)</f>
        <v>6.1966666666666663</v>
      </c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</row>
    <row r="64" spans="1:66" x14ac:dyDescent="0.15">
      <c r="A64" s="60">
        <v>0.375</v>
      </c>
      <c r="B64" s="61">
        <v>1.117</v>
      </c>
      <c r="C64" s="62">
        <v>0.154</v>
      </c>
      <c r="D64" s="62">
        <f t="shared" si="42"/>
        <v>-1.870802676568508</v>
      </c>
      <c r="E64" s="62">
        <v>0.20599999999999999</v>
      </c>
      <c r="F64" s="62">
        <f t="shared" si="43"/>
        <v>-1.579879110192556</v>
      </c>
      <c r="G64" s="62">
        <v>0.184</v>
      </c>
      <c r="H64" s="62">
        <f t="shared" si="44"/>
        <v>-1.6928195213731514</v>
      </c>
      <c r="I64" s="62">
        <f t="shared" ref="I64:I74" si="50">STDEV(D64,F64,H64)</f>
        <v>0.14666859552737666</v>
      </c>
      <c r="J64" s="62">
        <f t="shared" ref="J64:J74" si="51">I64/SQRT(3)</f>
        <v>8.4679153109395264E-2</v>
      </c>
      <c r="K64" s="63">
        <f t="shared" si="45"/>
        <v>0.18133333333333335</v>
      </c>
      <c r="L64" s="63">
        <f t="shared" si="46"/>
        <v>-1.7145004360447385</v>
      </c>
      <c r="M64" s="62">
        <v>6.14</v>
      </c>
      <c r="N64" s="62">
        <v>6.15</v>
      </c>
      <c r="O64" s="62">
        <v>6.04</v>
      </c>
      <c r="P64" s="62">
        <f t="shared" si="47"/>
        <v>6.0827625302982219E-2</v>
      </c>
      <c r="Q64" s="62">
        <f t="shared" si="48"/>
        <v>3.5118845842842479E-2</v>
      </c>
      <c r="R64" s="64">
        <f t="shared" si="49"/>
        <v>6.1099999999999994</v>
      </c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</row>
    <row r="65" spans="1:66" x14ac:dyDescent="0.15">
      <c r="A65" s="60">
        <v>0.41666666666666702</v>
      </c>
      <c r="B65" s="61">
        <v>2</v>
      </c>
      <c r="C65" s="62">
        <v>0.29399999999999998</v>
      </c>
      <c r="D65" s="62">
        <f t="shared" si="42"/>
        <v>-1.2241755116434554</v>
      </c>
      <c r="E65" s="62">
        <v>0.29799999999999999</v>
      </c>
      <c r="F65" s="62">
        <f t="shared" si="43"/>
        <v>-1.2106617924767327</v>
      </c>
      <c r="G65" s="62">
        <v>0.33</v>
      </c>
      <c r="H65" s="62">
        <f t="shared" si="44"/>
        <v>-1.1086626245216111</v>
      </c>
      <c r="I65" s="62">
        <f t="shared" si="50"/>
        <v>6.315282780746781E-2</v>
      </c>
      <c r="J65" s="62">
        <f t="shared" si="51"/>
        <v>3.6461302134727626E-2</v>
      </c>
      <c r="K65" s="63">
        <f t="shared" si="45"/>
        <v>0.30733333333333329</v>
      </c>
      <c r="L65" s="63">
        <f t="shared" si="46"/>
        <v>-1.1811666428805998</v>
      </c>
      <c r="M65" s="62">
        <v>5.96</v>
      </c>
      <c r="N65" s="62">
        <v>5.96</v>
      </c>
      <c r="O65" s="62">
        <v>5.87</v>
      </c>
      <c r="P65" s="62">
        <f t="shared" si="47"/>
        <v>5.1961524227066236E-2</v>
      </c>
      <c r="Q65" s="62">
        <f t="shared" si="48"/>
        <v>2.9999999999999954E-2</v>
      </c>
      <c r="R65" s="64">
        <f t="shared" si="49"/>
        <v>5.93</v>
      </c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</row>
    <row r="66" spans="1:66" x14ac:dyDescent="0.15">
      <c r="A66" s="60">
        <v>0.45833333333333298</v>
      </c>
      <c r="B66" s="61">
        <v>3.05</v>
      </c>
      <c r="C66" s="62">
        <v>0.60299999999999998</v>
      </c>
      <c r="D66" s="62">
        <f t="shared" si="42"/>
        <v>-0.50583808225495164</v>
      </c>
      <c r="E66" s="62">
        <v>0.64300000000000002</v>
      </c>
      <c r="F66" s="62">
        <f t="shared" si="43"/>
        <v>-0.44161055474451766</v>
      </c>
      <c r="G66" s="62">
        <v>0.65600000000000003</v>
      </c>
      <c r="H66" s="62">
        <f t="shared" si="44"/>
        <v>-0.42159449003804794</v>
      </c>
      <c r="I66" s="62">
        <f t="shared" si="50"/>
        <v>4.4012878732716962E-2</v>
      </c>
      <c r="J66" s="62">
        <f t="shared" si="51"/>
        <v>2.5410847384144494E-2</v>
      </c>
      <c r="K66" s="63">
        <f t="shared" si="45"/>
        <v>0.63400000000000001</v>
      </c>
      <c r="L66" s="63">
        <f t="shared" si="46"/>
        <v>-0.45634770901250571</v>
      </c>
      <c r="M66" s="62">
        <v>5.59</v>
      </c>
      <c r="N66" s="62">
        <v>5.59</v>
      </c>
      <c r="O66" s="62">
        <v>5.48</v>
      </c>
      <c r="P66" s="62">
        <f t="shared" si="47"/>
        <v>6.3508529610858511E-2</v>
      </c>
      <c r="Q66" s="62">
        <f t="shared" si="48"/>
        <v>3.666666666666648E-2</v>
      </c>
      <c r="R66" s="64">
        <f t="shared" si="49"/>
        <v>5.5533333333333337</v>
      </c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</row>
    <row r="67" spans="1:66" x14ac:dyDescent="0.15">
      <c r="A67" s="60">
        <v>0.5</v>
      </c>
      <c r="B67" s="61">
        <v>3.96</v>
      </c>
      <c r="C67" s="62">
        <v>1.2</v>
      </c>
      <c r="D67" s="62">
        <f t="shared" si="42"/>
        <v>0.18232155679395459</v>
      </c>
      <c r="E67" s="62">
        <v>1.27</v>
      </c>
      <c r="F67" s="62">
        <f t="shared" si="43"/>
        <v>0.23901690047049992</v>
      </c>
      <c r="G67" s="62">
        <v>1.27</v>
      </c>
      <c r="H67" s="62">
        <f t="shared" si="44"/>
        <v>0.23901690047049992</v>
      </c>
      <c r="I67" s="62">
        <f t="shared" si="50"/>
        <v>3.273307193345168E-2</v>
      </c>
      <c r="J67" s="62">
        <f t="shared" si="51"/>
        <v>1.8898447892181713E-2</v>
      </c>
      <c r="K67" s="63">
        <f t="shared" si="45"/>
        <v>1.2466666666666666</v>
      </c>
      <c r="L67" s="63">
        <f t="shared" si="46"/>
        <v>0.22011845257831816</v>
      </c>
      <c r="M67" s="62">
        <v>5.03</v>
      </c>
      <c r="N67" s="62">
        <v>4.95</v>
      </c>
      <c r="O67" s="62">
        <v>4.95</v>
      </c>
      <c r="P67" s="62">
        <f t="shared" si="47"/>
        <v>4.6188021535170098E-2</v>
      </c>
      <c r="Q67" s="62">
        <f t="shared" si="48"/>
        <v>2.6666666666666689E-2</v>
      </c>
      <c r="R67" s="64">
        <f t="shared" si="49"/>
        <v>4.9766666666666666</v>
      </c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</row>
    <row r="68" spans="1:66" x14ac:dyDescent="0.15">
      <c r="A68" s="60">
        <v>0.54166666666666696</v>
      </c>
      <c r="B68" s="61">
        <v>5.08</v>
      </c>
      <c r="C68" s="62">
        <v>2</v>
      </c>
      <c r="D68" s="62">
        <f t="shared" si="42"/>
        <v>0.69314718055994529</v>
      </c>
      <c r="E68" s="62">
        <v>2.19</v>
      </c>
      <c r="F68" s="62">
        <f t="shared" si="43"/>
        <v>0.78390154382840938</v>
      </c>
      <c r="G68" s="62">
        <v>1.97</v>
      </c>
      <c r="H68" s="62">
        <f t="shared" si="44"/>
        <v>0.67803354274989713</v>
      </c>
      <c r="I68" s="62">
        <f t="shared" si="50"/>
        <v>5.7260821615477964E-2</v>
      </c>
      <c r="J68" s="62">
        <f t="shared" si="51"/>
        <v>3.3059550773715349E-2</v>
      </c>
      <c r="K68" s="63">
        <f t="shared" si="45"/>
        <v>2.0533333333333332</v>
      </c>
      <c r="L68" s="63">
        <f t="shared" si="46"/>
        <v>0.7183607557127506</v>
      </c>
      <c r="M68" s="62">
        <v>4.63</v>
      </c>
      <c r="N68" s="62">
        <v>4.5599999999999996</v>
      </c>
      <c r="O68" s="62">
        <v>4.5999999999999996</v>
      </c>
      <c r="P68" s="62">
        <f t="shared" si="47"/>
        <v>3.5118845842842597E-2</v>
      </c>
      <c r="Q68" s="62">
        <f t="shared" si="48"/>
        <v>2.0275875100994146E-2</v>
      </c>
      <c r="R68" s="64">
        <f t="shared" si="49"/>
        <v>4.5966666666666667</v>
      </c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</row>
    <row r="69" spans="1:66" x14ac:dyDescent="0.15">
      <c r="A69" s="60">
        <v>0.58333333333333304</v>
      </c>
      <c r="B69" s="61">
        <v>6.05</v>
      </c>
      <c r="C69" s="62">
        <v>2.84</v>
      </c>
      <c r="D69" s="62">
        <f t="shared" si="42"/>
        <v>1.0438040521731147</v>
      </c>
      <c r="E69" s="62">
        <v>2.85</v>
      </c>
      <c r="F69" s="62">
        <f t="shared" si="43"/>
        <v>1.0473189942805592</v>
      </c>
      <c r="G69" s="62">
        <v>2.74</v>
      </c>
      <c r="H69" s="62">
        <f t="shared" si="44"/>
        <v>1.0079579203999789</v>
      </c>
      <c r="I69" s="62">
        <f t="shared" si="50"/>
        <v>2.1781468109948427E-2</v>
      </c>
      <c r="J69" s="62">
        <f t="shared" si="51"/>
        <v>1.2575536476623975E-2</v>
      </c>
      <c r="K69" s="63">
        <f t="shared" si="45"/>
        <v>2.81</v>
      </c>
      <c r="L69" s="63">
        <f t="shared" si="46"/>
        <v>1.0330269889512176</v>
      </c>
      <c r="M69" s="62">
        <v>4.3600000000000003</v>
      </c>
      <c r="N69" s="62">
        <v>4.32</v>
      </c>
      <c r="O69" s="62">
        <v>4.3600000000000003</v>
      </c>
      <c r="P69" s="62">
        <f t="shared" si="47"/>
        <v>2.3094010767585053E-2</v>
      </c>
      <c r="Q69" s="62">
        <f t="shared" si="48"/>
        <v>1.3333333333333346E-2</v>
      </c>
      <c r="R69" s="64">
        <f t="shared" si="49"/>
        <v>4.3466666666666667</v>
      </c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</row>
    <row r="70" spans="1:66" x14ac:dyDescent="0.15">
      <c r="A70" s="60">
        <v>0.625</v>
      </c>
      <c r="B70" s="61">
        <v>7.06</v>
      </c>
      <c r="C70" s="62">
        <v>3.48</v>
      </c>
      <c r="D70" s="62">
        <f t="shared" si="42"/>
        <v>1.2470322937863829</v>
      </c>
      <c r="E70" s="62">
        <v>3.51</v>
      </c>
      <c r="F70" s="62">
        <f t="shared" si="43"/>
        <v>1.2556160374777743</v>
      </c>
      <c r="G70" s="62">
        <v>3.34</v>
      </c>
      <c r="H70" s="62">
        <f t="shared" si="44"/>
        <v>1.205970806988609</v>
      </c>
      <c r="I70" s="62">
        <f t="shared" si="50"/>
        <v>2.6534176904907638E-2</v>
      </c>
      <c r="J70" s="62">
        <f t="shared" si="51"/>
        <v>1.5319514178773577E-2</v>
      </c>
      <c r="K70" s="63">
        <f t="shared" si="45"/>
        <v>3.4433333333333334</v>
      </c>
      <c r="L70" s="63">
        <f t="shared" si="46"/>
        <v>1.2362063794175888</v>
      </c>
      <c r="M70" s="62">
        <v>4.22</v>
      </c>
      <c r="N70" s="62">
        <v>4.17</v>
      </c>
      <c r="O70" s="62">
        <v>4.21</v>
      </c>
      <c r="P70" s="62">
        <f t="shared" si="47"/>
        <v>2.6457513110645845E-2</v>
      </c>
      <c r="Q70" s="62">
        <f t="shared" si="48"/>
        <v>1.5275252316519432E-2</v>
      </c>
      <c r="R70" s="64">
        <f t="shared" si="49"/>
        <v>4.2</v>
      </c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</row>
    <row r="71" spans="1:66" x14ac:dyDescent="0.15">
      <c r="A71" s="60">
        <v>0.66666666666666696</v>
      </c>
      <c r="B71" s="61">
        <v>8.1999999999999993</v>
      </c>
      <c r="C71" s="62">
        <v>4.08</v>
      </c>
      <c r="D71" s="62">
        <f t="shared" si="42"/>
        <v>1.4060969884160703</v>
      </c>
      <c r="E71" s="62">
        <v>3.72</v>
      </c>
      <c r="F71" s="62">
        <f t="shared" si="43"/>
        <v>1.3137236682850553</v>
      </c>
      <c r="G71" s="62">
        <v>3.52</v>
      </c>
      <c r="H71" s="62">
        <f t="shared" si="44"/>
        <v>1.2584609896100056</v>
      </c>
      <c r="I71" s="62">
        <f t="shared" si="50"/>
        <v>7.4591311010770683E-2</v>
      </c>
      <c r="J71" s="62">
        <f t="shared" si="51"/>
        <v>4.3065313491275556E-2</v>
      </c>
      <c r="K71" s="63">
        <f t="shared" si="45"/>
        <v>3.7733333333333334</v>
      </c>
      <c r="L71" s="63">
        <f t="shared" si="46"/>
        <v>1.3260938821037105</v>
      </c>
      <c r="M71" s="62">
        <v>4.1100000000000003</v>
      </c>
      <c r="N71" s="62">
        <v>4.0599999999999996</v>
      </c>
      <c r="O71" s="62">
        <v>4.0999999999999996</v>
      </c>
      <c r="P71" s="62">
        <f t="shared" si="47"/>
        <v>2.6457513110646182E-2</v>
      </c>
      <c r="Q71" s="62">
        <f t="shared" si="48"/>
        <v>1.5275252316519626E-2</v>
      </c>
      <c r="R71" s="64">
        <f t="shared" si="49"/>
        <v>4.09</v>
      </c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</row>
    <row r="72" spans="1:66" x14ac:dyDescent="0.15">
      <c r="A72" s="60">
        <v>0.70833333333333304</v>
      </c>
      <c r="B72" s="61">
        <v>9.2330000000000005</v>
      </c>
      <c r="C72" s="62">
        <v>4.0199999999999996</v>
      </c>
      <c r="D72" s="62">
        <f t="shared" si="42"/>
        <v>1.3912819026309295</v>
      </c>
      <c r="E72" s="62">
        <v>4.16</v>
      </c>
      <c r="F72" s="62">
        <f t="shared" si="43"/>
        <v>1.4255150742731719</v>
      </c>
      <c r="G72" s="62">
        <v>3.88</v>
      </c>
      <c r="H72" s="62">
        <f t="shared" si="44"/>
        <v>1.355835153635182</v>
      </c>
      <c r="I72" s="62">
        <f t="shared" si="50"/>
        <v>3.4841721625974334E-2</v>
      </c>
      <c r="J72" s="62">
        <f t="shared" si="51"/>
        <v>2.0115877359786288E-2</v>
      </c>
      <c r="K72" s="63">
        <f t="shared" si="45"/>
        <v>4.0199999999999996</v>
      </c>
      <c r="L72" s="63">
        <f t="shared" si="46"/>
        <v>1.3908773768464278</v>
      </c>
      <c r="M72" s="62">
        <v>3.99</v>
      </c>
      <c r="N72" s="62">
        <v>3.97</v>
      </c>
      <c r="O72" s="62">
        <v>3.99</v>
      </c>
      <c r="P72" s="62">
        <f t="shared" si="47"/>
        <v>1.1547005383792526E-2</v>
      </c>
      <c r="Q72" s="62">
        <f t="shared" si="48"/>
        <v>6.6666666666666732E-3</v>
      </c>
      <c r="R72" s="64">
        <f t="shared" si="49"/>
        <v>3.9833333333333338</v>
      </c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</row>
    <row r="73" spans="1:66" x14ac:dyDescent="0.15">
      <c r="A73" s="60">
        <v>0.75</v>
      </c>
      <c r="B73" s="61">
        <v>10</v>
      </c>
      <c r="C73" s="62">
        <v>4.3600000000000003</v>
      </c>
      <c r="D73" s="62">
        <f t="shared" si="42"/>
        <v>1.4724720573609431</v>
      </c>
      <c r="E73" s="62">
        <v>4.4000000000000004</v>
      </c>
      <c r="F73" s="62">
        <f t="shared" si="43"/>
        <v>1.4816045409242156</v>
      </c>
      <c r="G73" s="62">
        <v>4.09</v>
      </c>
      <c r="H73" s="62">
        <f t="shared" si="44"/>
        <v>1.4085449700547104</v>
      </c>
      <c r="I73" s="62">
        <f t="shared" si="50"/>
        <v>3.9807402249515525E-2</v>
      </c>
      <c r="J73" s="62">
        <f t="shared" si="51"/>
        <v>2.2982814404497502E-2</v>
      </c>
      <c r="K73" s="63">
        <f t="shared" si="45"/>
        <v>4.2833333333333341</v>
      </c>
      <c r="L73" s="63">
        <f t="shared" si="46"/>
        <v>1.4542071894466231</v>
      </c>
      <c r="M73" s="62">
        <v>3.94</v>
      </c>
      <c r="N73" s="62">
        <v>3.93</v>
      </c>
      <c r="O73" s="62">
        <v>3.95</v>
      </c>
      <c r="P73" s="62">
        <f t="shared" si="47"/>
        <v>1.0000000000000009E-2</v>
      </c>
      <c r="Q73" s="62">
        <f t="shared" si="48"/>
        <v>5.7735026918962632E-3</v>
      </c>
      <c r="R73" s="64">
        <f t="shared" si="49"/>
        <v>3.94</v>
      </c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</row>
    <row r="74" spans="1:66" x14ac:dyDescent="0.15">
      <c r="A74" s="65">
        <v>0.33333333333333331</v>
      </c>
      <c r="B74" s="66">
        <v>24</v>
      </c>
      <c r="C74" s="67">
        <v>4.88</v>
      </c>
      <c r="D74" s="67">
        <f t="shared" si="42"/>
        <v>1.5851452198650557</v>
      </c>
      <c r="E74" s="67">
        <v>4.8499999999999996</v>
      </c>
      <c r="F74" s="67">
        <f t="shared" si="43"/>
        <v>1.5789787049493917</v>
      </c>
      <c r="G74" s="67">
        <v>4.7</v>
      </c>
      <c r="H74" s="67">
        <f t="shared" si="44"/>
        <v>1.547562508716013</v>
      </c>
      <c r="I74" s="67">
        <f t="shared" si="50"/>
        <v>2.0155493334290002E-2</v>
      </c>
      <c r="J74" s="67">
        <f t="shared" si="51"/>
        <v>1.163677950220204E-2</v>
      </c>
      <c r="K74" s="68">
        <f t="shared" si="45"/>
        <v>4.8099999999999996</v>
      </c>
      <c r="L74" s="68">
        <f t="shared" si="46"/>
        <v>1.5705621445101532</v>
      </c>
      <c r="M74" s="67">
        <v>3.65</v>
      </c>
      <c r="N74" s="67">
        <v>3.65</v>
      </c>
      <c r="O74" s="67">
        <v>3.65</v>
      </c>
      <c r="P74" s="67">
        <f t="shared" si="47"/>
        <v>0</v>
      </c>
      <c r="Q74" s="67">
        <f t="shared" si="48"/>
        <v>0</v>
      </c>
      <c r="R74" s="69">
        <f t="shared" si="49"/>
        <v>3.65</v>
      </c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</row>
    <row r="75" spans="1:66" x14ac:dyDescent="0.1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</row>
    <row r="76" spans="1:66" x14ac:dyDescent="0.15">
      <c r="A76" s="141" t="s">
        <v>27</v>
      </c>
      <c r="B76" s="142"/>
      <c r="C76" s="156" t="s">
        <v>73</v>
      </c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50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</row>
    <row r="77" spans="1:66" x14ac:dyDescent="0.15">
      <c r="A77" s="147"/>
      <c r="B77" s="152"/>
      <c r="C77" s="151" t="s">
        <v>32</v>
      </c>
      <c r="D77" s="151"/>
      <c r="E77" s="151"/>
      <c r="F77" s="151"/>
      <c r="G77" s="151"/>
      <c r="H77" s="151"/>
      <c r="I77" s="151"/>
      <c r="J77" s="151"/>
      <c r="K77" s="151"/>
      <c r="L77" s="151"/>
      <c r="M77" s="151" t="s">
        <v>33</v>
      </c>
      <c r="N77" s="151"/>
      <c r="O77" s="151"/>
      <c r="P77" s="151"/>
      <c r="Q77" s="151"/>
      <c r="R77" s="151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</row>
    <row r="78" spans="1:66" x14ac:dyDescent="0.15">
      <c r="A78" s="147"/>
      <c r="B78" s="152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</row>
    <row r="79" spans="1:66" x14ac:dyDescent="0.15">
      <c r="A79" s="144"/>
      <c r="B79" s="145"/>
      <c r="C79" s="58" t="s">
        <v>34</v>
      </c>
      <c r="D79" s="58" t="s">
        <v>35</v>
      </c>
      <c r="E79" s="58" t="s">
        <v>36</v>
      </c>
      <c r="F79" s="58" t="s">
        <v>35</v>
      </c>
      <c r="G79" s="58" t="s">
        <v>37</v>
      </c>
      <c r="H79" s="58" t="s">
        <v>35</v>
      </c>
      <c r="I79" s="58" t="s">
        <v>38</v>
      </c>
      <c r="J79" s="58" t="s">
        <v>39</v>
      </c>
      <c r="K79" s="59" t="s">
        <v>40</v>
      </c>
      <c r="L79" s="59" t="s">
        <v>41</v>
      </c>
      <c r="M79" s="58" t="s">
        <v>34</v>
      </c>
      <c r="N79" s="58" t="s">
        <v>36</v>
      </c>
      <c r="O79" s="58" t="s">
        <v>37</v>
      </c>
      <c r="P79" s="58" t="s">
        <v>38</v>
      </c>
      <c r="Q79" s="58" t="s">
        <v>39</v>
      </c>
      <c r="R79" s="59" t="s">
        <v>42</v>
      </c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</row>
    <row r="80" spans="1:66" x14ac:dyDescent="0.15">
      <c r="A80" s="60">
        <v>0.33333333333333331</v>
      </c>
      <c r="B80" s="61">
        <v>0</v>
      </c>
      <c r="C80" s="62">
        <v>0.127</v>
      </c>
      <c r="D80" s="56">
        <f t="shared" ref="D80:D91" si="52">LN(C80)</f>
        <v>-2.0635681925235456</v>
      </c>
      <c r="E80" s="62">
        <v>0.127</v>
      </c>
      <c r="F80" s="62">
        <f t="shared" ref="F80:F91" si="53">LN(E80)</f>
        <v>-2.0635681925235456</v>
      </c>
      <c r="G80" s="62">
        <v>0.14299999999999999</v>
      </c>
      <c r="H80" s="62">
        <f t="shared" ref="H80:H91" si="54">LN(G80)</f>
        <v>-1.9449106487222299</v>
      </c>
      <c r="I80" s="62">
        <f>STDEV(D80,F80,H80)</f>
        <v>6.8506964855069463E-2</v>
      </c>
      <c r="J80" s="62">
        <f>I80/SQRT(3)</f>
        <v>3.9552514600438592E-2</v>
      </c>
      <c r="K80" s="63">
        <f t="shared" ref="K80:K91" si="55">AVERAGE(C80,E80,G80)</f>
        <v>0.13233333333333333</v>
      </c>
      <c r="L80" s="63">
        <f t="shared" ref="L80:L91" si="56">AVERAGE(D80,F80,H80)</f>
        <v>-2.0240156779231069</v>
      </c>
      <c r="M80" s="62">
        <v>6.19</v>
      </c>
      <c r="N80" s="62">
        <v>6.19</v>
      </c>
      <c r="O80" s="62">
        <v>6.12</v>
      </c>
      <c r="P80" s="62">
        <f t="shared" ref="P80:P91" si="57">STDEV(M80:O80)</f>
        <v>4.0414518843273968E-2</v>
      </c>
      <c r="Q80" s="62">
        <f t="shared" ref="Q80:Q91" si="58">P80/SQRT(3)</f>
        <v>2.3333333333333428E-2</v>
      </c>
      <c r="R80" s="64">
        <f t="shared" ref="R80:R91" si="59">AVERAGE(M80:O80)</f>
        <v>6.166666666666667</v>
      </c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</row>
    <row r="81" spans="1:66" x14ac:dyDescent="0.15">
      <c r="A81" s="60">
        <v>0.375</v>
      </c>
      <c r="B81" s="61">
        <v>1.117</v>
      </c>
      <c r="C81" s="62">
        <v>0.154</v>
      </c>
      <c r="D81" s="56">
        <f t="shared" si="52"/>
        <v>-1.870802676568508</v>
      </c>
      <c r="E81" s="62">
        <v>0.20599999999999999</v>
      </c>
      <c r="F81" s="62">
        <f t="shared" si="53"/>
        <v>-1.579879110192556</v>
      </c>
      <c r="G81" s="62">
        <v>0.184</v>
      </c>
      <c r="H81" s="62">
        <f t="shared" si="54"/>
        <v>-1.6928195213731514</v>
      </c>
      <c r="I81" s="62">
        <f t="shared" ref="I81:I91" si="60">STDEV(D81,F81,H81)</f>
        <v>0.14666859552737666</v>
      </c>
      <c r="J81" s="62">
        <f t="shared" ref="J81:J91" si="61">I81/SQRT(3)</f>
        <v>8.4679153109395264E-2</v>
      </c>
      <c r="K81" s="63">
        <f t="shared" si="55"/>
        <v>0.18133333333333335</v>
      </c>
      <c r="L81" s="63">
        <f t="shared" si="56"/>
        <v>-1.7145004360447385</v>
      </c>
      <c r="M81" s="62">
        <v>6.1</v>
      </c>
      <c r="N81" s="62">
        <v>6.09</v>
      </c>
      <c r="O81" s="62">
        <v>6.04</v>
      </c>
      <c r="P81" s="62">
        <f t="shared" si="57"/>
        <v>3.2145502536643007E-2</v>
      </c>
      <c r="Q81" s="62">
        <f t="shared" si="58"/>
        <v>1.8559214542766638E-2</v>
      </c>
      <c r="R81" s="64">
        <f t="shared" si="59"/>
        <v>6.0766666666666671</v>
      </c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</row>
    <row r="82" spans="1:66" x14ac:dyDescent="0.15">
      <c r="A82" s="60">
        <v>0.41666666666666702</v>
      </c>
      <c r="B82" s="61">
        <v>2</v>
      </c>
      <c r="C82" s="62">
        <v>0.29399999999999998</v>
      </c>
      <c r="D82" s="62">
        <f t="shared" si="52"/>
        <v>-1.2241755116434554</v>
      </c>
      <c r="E82" s="62">
        <v>0.29099999999999998</v>
      </c>
      <c r="F82" s="62">
        <f t="shared" si="53"/>
        <v>-1.2344320118106447</v>
      </c>
      <c r="G82" s="62">
        <v>0.309</v>
      </c>
      <c r="H82" s="62">
        <f t="shared" si="54"/>
        <v>-1.1744140020843916</v>
      </c>
      <c r="I82" s="62">
        <f t="shared" si="60"/>
        <v>3.2102868825015604E-2</v>
      </c>
      <c r="J82" s="62">
        <f t="shared" si="61"/>
        <v>1.8534599957882005E-2</v>
      </c>
      <c r="K82" s="63">
        <f t="shared" si="55"/>
        <v>0.29799999999999999</v>
      </c>
      <c r="L82" s="63">
        <f t="shared" si="56"/>
        <v>-1.2110071751794973</v>
      </c>
      <c r="M82" s="62">
        <v>5.93</v>
      </c>
      <c r="N82" s="62">
        <v>5.93</v>
      </c>
      <c r="O82" s="62">
        <v>5.87</v>
      </c>
      <c r="P82" s="62">
        <f t="shared" si="57"/>
        <v>3.4641016151377324E-2</v>
      </c>
      <c r="Q82" s="62">
        <f t="shared" si="58"/>
        <v>1.9999999999999872E-2</v>
      </c>
      <c r="R82" s="64">
        <f t="shared" si="59"/>
        <v>5.91</v>
      </c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</row>
    <row r="83" spans="1:66" x14ac:dyDescent="0.15">
      <c r="A83" s="60">
        <v>0.45833333333333298</v>
      </c>
      <c r="B83" s="61">
        <v>3.05</v>
      </c>
      <c r="C83" s="62">
        <v>0.59299999999999997</v>
      </c>
      <c r="D83" s="62">
        <f t="shared" si="52"/>
        <v>-0.5225608799844117</v>
      </c>
      <c r="E83" s="62">
        <v>0.55300000000000005</v>
      </c>
      <c r="F83" s="62">
        <f t="shared" si="53"/>
        <v>-0.5923972774598022</v>
      </c>
      <c r="G83" s="62">
        <v>0.57599999999999996</v>
      </c>
      <c r="H83" s="62">
        <f t="shared" si="54"/>
        <v>-0.55164761828624587</v>
      </c>
      <c r="I83" s="62">
        <f t="shared" si="60"/>
        <v>3.5080135594904041E-2</v>
      </c>
      <c r="J83" s="62">
        <f t="shared" si="61"/>
        <v>2.0253525728926421E-2</v>
      </c>
      <c r="K83" s="63">
        <f t="shared" si="55"/>
        <v>0.57399999999999995</v>
      </c>
      <c r="L83" s="63">
        <f t="shared" si="56"/>
        <v>-0.55553525857681985</v>
      </c>
      <c r="M83" s="62">
        <v>5.5</v>
      </c>
      <c r="N83" s="62">
        <v>5.52</v>
      </c>
      <c r="O83" s="62">
        <v>5.46</v>
      </c>
      <c r="P83" s="62">
        <f t="shared" si="57"/>
        <v>3.0550504633038766E-2</v>
      </c>
      <c r="Q83" s="62">
        <f t="shared" si="58"/>
        <v>1.7638342073763844E-2</v>
      </c>
      <c r="R83" s="64">
        <f t="shared" si="59"/>
        <v>5.4933333333333332</v>
      </c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</row>
    <row r="84" spans="1:66" x14ac:dyDescent="0.15">
      <c r="A84" s="60">
        <v>0.5</v>
      </c>
      <c r="B84" s="61">
        <v>3.96</v>
      </c>
      <c r="C84" s="62">
        <v>0.92</v>
      </c>
      <c r="D84" s="62">
        <f t="shared" si="52"/>
        <v>-8.3381608939051013E-2</v>
      </c>
      <c r="E84" s="62">
        <v>0.53</v>
      </c>
      <c r="F84" s="62">
        <f t="shared" si="53"/>
        <v>-0.6348782724359695</v>
      </c>
      <c r="G84" s="62">
        <v>2.64</v>
      </c>
      <c r="H84" s="62">
        <f t="shared" si="54"/>
        <v>0.97077891715822484</v>
      </c>
      <c r="I84" s="62">
        <f t="shared" si="60"/>
        <v>0.8158367887354927</v>
      </c>
      <c r="J84" s="62">
        <f t="shared" si="61"/>
        <v>0.47102358959123658</v>
      </c>
      <c r="K84" s="63">
        <f t="shared" si="55"/>
        <v>1.3633333333333333</v>
      </c>
      <c r="L84" s="63">
        <f t="shared" si="56"/>
        <v>8.4173011927734784E-2</v>
      </c>
      <c r="M84" s="62">
        <v>4.96</v>
      </c>
      <c r="N84" s="62">
        <v>4.97</v>
      </c>
      <c r="O84" s="62">
        <v>4.95</v>
      </c>
      <c r="P84" s="62">
        <f t="shared" si="57"/>
        <v>9.9999999999997868E-3</v>
      </c>
      <c r="Q84" s="62">
        <f t="shared" si="58"/>
        <v>5.7735026918961348E-3</v>
      </c>
      <c r="R84" s="64">
        <f t="shared" si="59"/>
        <v>4.96</v>
      </c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</row>
    <row r="85" spans="1:66" x14ac:dyDescent="0.15">
      <c r="A85" s="60">
        <v>0.54166666666666696</v>
      </c>
      <c r="B85" s="61">
        <v>5.08</v>
      </c>
      <c r="C85" s="62">
        <v>1.9</v>
      </c>
      <c r="D85" s="62">
        <f t="shared" si="52"/>
        <v>0.64185388617239469</v>
      </c>
      <c r="E85" s="62">
        <v>1.83</v>
      </c>
      <c r="F85" s="62">
        <f t="shared" si="53"/>
        <v>0.60431596685332956</v>
      </c>
      <c r="G85" s="62">
        <v>1.96</v>
      </c>
      <c r="H85" s="62">
        <f t="shared" si="54"/>
        <v>0.67294447324242579</v>
      </c>
      <c r="I85" s="62">
        <f t="shared" si="60"/>
        <v>3.4364690891383588E-2</v>
      </c>
      <c r="J85" s="62">
        <f t="shared" si="61"/>
        <v>1.9840463536758595E-2</v>
      </c>
      <c r="K85" s="63">
        <f t="shared" si="55"/>
        <v>1.8966666666666665</v>
      </c>
      <c r="L85" s="63">
        <f t="shared" si="56"/>
        <v>0.63970477542271675</v>
      </c>
      <c r="M85" s="62">
        <v>4.5999999999999996</v>
      </c>
      <c r="N85" s="62">
        <v>4.6100000000000003</v>
      </c>
      <c r="O85" s="62">
        <v>4.5999999999999996</v>
      </c>
      <c r="P85" s="62">
        <f t="shared" si="57"/>
        <v>5.7735026918966474E-3</v>
      </c>
      <c r="Q85" s="62">
        <f t="shared" si="58"/>
        <v>3.3333333333335586E-3</v>
      </c>
      <c r="R85" s="64">
        <f t="shared" si="59"/>
        <v>4.6033333333333335</v>
      </c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</row>
    <row r="86" spans="1:66" x14ac:dyDescent="0.15">
      <c r="A86" s="60">
        <v>0.58333333333333304</v>
      </c>
      <c r="B86" s="61">
        <v>6.05</v>
      </c>
      <c r="C86" s="62">
        <v>2.7</v>
      </c>
      <c r="D86" s="62">
        <f t="shared" si="52"/>
        <v>0.99325177301028345</v>
      </c>
      <c r="E86" s="62">
        <v>2.61</v>
      </c>
      <c r="F86" s="62">
        <f t="shared" si="53"/>
        <v>0.95935022133460202</v>
      </c>
      <c r="G86" s="62">
        <v>2.64</v>
      </c>
      <c r="H86" s="62">
        <f t="shared" si="54"/>
        <v>0.97077891715822484</v>
      </c>
      <c r="I86" s="62">
        <f t="shared" si="60"/>
        <v>1.7247992851320393E-2</v>
      </c>
      <c r="J86" s="62">
        <f t="shared" si="61"/>
        <v>9.9581333156905701E-3</v>
      </c>
      <c r="K86" s="63">
        <f t="shared" si="55"/>
        <v>2.6500000000000004</v>
      </c>
      <c r="L86" s="63">
        <f t="shared" si="56"/>
        <v>0.9744603038343701</v>
      </c>
      <c r="M86" s="62">
        <v>4.33</v>
      </c>
      <c r="N86" s="62">
        <v>4.3600000000000003</v>
      </c>
      <c r="O86" s="62">
        <v>4.37</v>
      </c>
      <c r="P86" s="62">
        <f t="shared" si="57"/>
        <v>2.0816659994661379E-2</v>
      </c>
      <c r="Q86" s="62">
        <f t="shared" si="58"/>
        <v>1.2018504251546661E-2</v>
      </c>
      <c r="R86" s="64">
        <f t="shared" si="59"/>
        <v>4.3533333333333344</v>
      </c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</row>
    <row r="87" spans="1:66" x14ac:dyDescent="0.15">
      <c r="A87" s="60">
        <v>0.625</v>
      </c>
      <c r="B87" s="61">
        <v>7.06</v>
      </c>
      <c r="C87" s="62">
        <v>3.1</v>
      </c>
      <c r="D87" s="62">
        <f t="shared" si="52"/>
        <v>1.1314021114911006</v>
      </c>
      <c r="E87" s="62">
        <v>3.06</v>
      </c>
      <c r="F87" s="62">
        <f t="shared" si="53"/>
        <v>1.1184149159642893</v>
      </c>
      <c r="G87" s="62">
        <v>3.07</v>
      </c>
      <c r="H87" s="62">
        <f t="shared" si="54"/>
        <v>1.1216775615991057</v>
      </c>
      <c r="I87" s="62">
        <f t="shared" si="60"/>
        <v>6.7562190460827877E-3</v>
      </c>
      <c r="J87" s="62">
        <f t="shared" si="61"/>
        <v>3.9007048849599743E-3</v>
      </c>
      <c r="K87" s="63">
        <f t="shared" si="55"/>
        <v>3.0766666666666667</v>
      </c>
      <c r="L87" s="63">
        <f t="shared" si="56"/>
        <v>1.123831529684832</v>
      </c>
      <c r="M87" s="62">
        <v>4.1900000000000004</v>
      </c>
      <c r="N87" s="62">
        <v>4.18</v>
      </c>
      <c r="O87" s="62">
        <v>4.2300000000000004</v>
      </c>
      <c r="P87" s="62">
        <f t="shared" si="57"/>
        <v>2.6457513110646182E-2</v>
      </c>
      <c r="Q87" s="62">
        <f t="shared" si="58"/>
        <v>1.5275252316519626E-2</v>
      </c>
      <c r="R87" s="64">
        <f t="shared" si="59"/>
        <v>4.2</v>
      </c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</row>
    <row r="88" spans="1:66" x14ac:dyDescent="0.15">
      <c r="A88" s="60">
        <v>0.66666666666666696</v>
      </c>
      <c r="B88" s="61">
        <v>8.1999999999999993</v>
      </c>
      <c r="C88" s="62">
        <v>3.35</v>
      </c>
      <c r="D88" s="62">
        <f t="shared" si="52"/>
        <v>1.2089603458369751</v>
      </c>
      <c r="E88" s="62">
        <v>3.32</v>
      </c>
      <c r="F88" s="62">
        <f t="shared" si="53"/>
        <v>1.199964782928397</v>
      </c>
      <c r="G88" s="62">
        <v>3.27</v>
      </c>
      <c r="H88" s="62">
        <f t="shared" si="54"/>
        <v>1.1847899849091621</v>
      </c>
      <c r="I88" s="62">
        <f t="shared" si="60"/>
        <v>1.2216116365601569E-2</v>
      </c>
      <c r="J88" s="62">
        <f t="shared" si="61"/>
        <v>7.0529780721318592E-3</v>
      </c>
      <c r="K88" s="63">
        <f t="shared" si="55"/>
        <v>3.313333333333333</v>
      </c>
      <c r="L88" s="63">
        <f t="shared" si="56"/>
        <v>1.1979050378915115</v>
      </c>
      <c r="M88" s="62">
        <v>4.07</v>
      </c>
      <c r="N88" s="62">
        <v>4.0599999999999996</v>
      </c>
      <c r="O88" s="62">
        <v>4.0999999999999996</v>
      </c>
      <c r="P88" s="62">
        <f t="shared" si="57"/>
        <v>2.081665999466124E-2</v>
      </c>
      <c r="Q88" s="62">
        <f t="shared" si="58"/>
        <v>1.2018504251546581E-2</v>
      </c>
      <c r="R88" s="64">
        <f t="shared" si="59"/>
        <v>4.0766666666666662</v>
      </c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</row>
    <row r="89" spans="1:66" x14ac:dyDescent="0.15">
      <c r="A89" s="60">
        <v>0.70833333333333304</v>
      </c>
      <c r="B89" s="61">
        <v>9.2330000000000005</v>
      </c>
      <c r="C89" s="62">
        <v>3.69</v>
      </c>
      <c r="D89" s="62">
        <f t="shared" si="52"/>
        <v>1.3056264580524357</v>
      </c>
      <c r="E89" s="62">
        <v>3.7</v>
      </c>
      <c r="F89" s="62">
        <f t="shared" si="53"/>
        <v>1.3083328196501789</v>
      </c>
      <c r="G89" s="62">
        <v>3.57</v>
      </c>
      <c r="H89" s="62">
        <f t="shared" si="54"/>
        <v>1.2725655957915476</v>
      </c>
      <c r="I89" s="62">
        <f t="shared" si="60"/>
        <v>1.9914983090982018E-2</v>
      </c>
      <c r="J89" s="62">
        <f t="shared" si="61"/>
        <v>1.1497920848485313E-2</v>
      </c>
      <c r="K89" s="63">
        <f t="shared" si="55"/>
        <v>3.6533333333333338</v>
      </c>
      <c r="L89" s="63">
        <f t="shared" si="56"/>
        <v>1.2955082911647207</v>
      </c>
      <c r="M89" s="62">
        <v>4</v>
      </c>
      <c r="N89" s="62">
        <v>4</v>
      </c>
      <c r="O89" s="62">
        <v>4</v>
      </c>
      <c r="P89" s="62">
        <f t="shared" si="57"/>
        <v>0</v>
      </c>
      <c r="Q89" s="62">
        <f t="shared" si="58"/>
        <v>0</v>
      </c>
      <c r="R89" s="64">
        <f t="shared" si="59"/>
        <v>4</v>
      </c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</row>
    <row r="90" spans="1:66" x14ac:dyDescent="0.15">
      <c r="A90" s="60">
        <v>0.75</v>
      </c>
      <c r="B90" s="61">
        <v>10</v>
      </c>
      <c r="C90" s="62">
        <v>3.79</v>
      </c>
      <c r="D90" s="62">
        <f t="shared" si="52"/>
        <v>1.3323660190943349</v>
      </c>
      <c r="E90" s="62">
        <v>4.03</v>
      </c>
      <c r="F90" s="62">
        <f t="shared" si="53"/>
        <v>1.3937663759585917</v>
      </c>
      <c r="G90" s="62">
        <v>3.7</v>
      </c>
      <c r="H90" s="62">
        <f t="shared" si="54"/>
        <v>1.3083328196501789</v>
      </c>
      <c r="I90" s="62">
        <f t="shared" si="60"/>
        <v>4.4057710339363211E-2</v>
      </c>
      <c r="J90" s="62">
        <f t="shared" si="61"/>
        <v>2.5436730924309911E-2</v>
      </c>
      <c r="K90" s="63">
        <f t="shared" si="55"/>
        <v>3.84</v>
      </c>
      <c r="L90" s="63">
        <f t="shared" si="56"/>
        <v>1.3448217382343686</v>
      </c>
      <c r="M90" s="62">
        <v>3.93</v>
      </c>
      <c r="N90" s="62">
        <v>3.93</v>
      </c>
      <c r="O90" s="62">
        <v>3.93</v>
      </c>
      <c r="P90" s="62">
        <f t="shared" si="57"/>
        <v>0</v>
      </c>
      <c r="Q90" s="62">
        <f t="shared" si="58"/>
        <v>0</v>
      </c>
      <c r="R90" s="64">
        <f t="shared" si="59"/>
        <v>3.93</v>
      </c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</row>
    <row r="91" spans="1:66" x14ac:dyDescent="0.15">
      <c r="A91" s="65">
        <v>0.33333333333333331</v>
      </c>
      <c r="B91" s="66">
        <v>24</v>
      </c>
      <c r="C91" s="67">
        <v>4.43</v>
      </c>
      <c r="D91" s="67">
        <f t="shared" si="52"/>
        <v>1.4883995840570443</v>
      </c>
      <c r="E91" s="67">
        <v>4.53</v>
      </c>
      <c r="F91" s="67">
        <f t="shared" si="53"/>
        <v>1.5107219394949427</v>
      </c>
      <c r="G91" s="67">
        <v>4.0999999999999996</v>
      </c>
      <c r="H91" s="67">
        <f t="shared" si="54"/>
        <v>1.410986973710262</v>
      </c>
      <c r="I91" s="67">
        <f t="shared" si="60"/>
        <v>5.2341925822852617E-2</v>
      </c>
      <c r="J91" s="67">
        <f t="shared" si="61"/>
        <v>3.0219624963727383E-2</v>
      </c>
      <c r="K91" s="68">
        <f t="shared" si="55"/>
        <v>4.3533333333333335</v>
      </c>
      <c r="L91" s="68">
        <f t="shared" si="56"/>
        <v>1.470036165754083</v>
      </c>
      <c r="M91" s="67">
        <v>3.66</v>
      </c>
      <c r="N91" s="67">
        <v>3.64</v>
      </c>
      <c r="O91" s="67">
        <v>3.67</v>
      </c>
      <c r="P91" s="67">
        <f t="shared" si="57"/>
        <v>1.5275252316519385E-2</v>
      </c>
      <c r="Q91" s="67">
        <f t="shared" si="58"/>
        <v>8.8191710368819218E-3</v>
      </c>
      <c r="R91" s="69">
        <f t="shared" si="59"/>
        <v>3.6566666666666667</v>
      </c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</row>
    <row r="92" spans="1:66" x14ac:dyDescent="0.1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</row>
    <row r="93" spans="1:66" x14ac:dyDescent="0.15">
      <c r="A93" s="141" t="s">
        <v>27</v>
      </c>
      <c r="B93" s="142"/>
      <c r="C93" s="102" t="s">
        <v>31</v>
      </c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4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</row>
    <row r="94" spans="1:66" x14ac:dyDescent="0.15">
      <c r="A94" s="147"/>
      <c r="B94" s="152"/>
      <c r="C94" s="151" t="s">
        <v>32</v>
      </c>
      <c r="D94" s="151"/>
      <c r="E94" s="151"/>
      <c r="F94" s="151"/>
      <c r="G94" s="151"/>
      <c r="H94" s="151"/>
      <c r="I94" s="151"/>
      <c r="J94" s="151"/>
      <c r="K94" s="151"/>
      <c r="L94" s="151"/>
      <c r="M94" s="151" t="s">
        <v>33</v>
      </c>
      <c r="N94" s="151"/>
      <c r="O94" s="151"/>
      <c r="P94" s="151"/>
      <c r="Q94" s="151"/>
      <c r="R94" s="151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</row>
    <row r="95" spans="1:66" x14ac:dyDescent="0.15">
      <c r="A95" s="147"/>
      <c r="B95" s="152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</row>
    <row r="96" spans="1:66" x14ac:dyDescent="0.15">
      <c r="A96" s="144"/>
      <c r="B96" s="145"/>
      <c r="C96" s="58" t="s">
        <v>34</v>
      </c>
      <c r="D96" s="58" t="s">
        <v>35</v>
      </c>
      <c r="E96" s="58" t="s">
        <v>36</v>
      </c>
      <c r="F96" s="58" t="s">
        <v>35</v>
      </c>
      <c r="G96" s="58" t="s">
        <v>37</v>
      </c>
      <c r="H96" s="58" t="s">
        <v>35</v>
      </c>
      <c r="I96" s="58" t="s">
        <v>38</v>
      </c>
      <c r="J96" s="58" t="s">
        <v>39</v>
      </c>
      <c r="K96" s="59" t="s">
        <v>40</v>
      </c>
      <c r="L96" s="59" t="s">
        <v>41</v>
      </c>
      <c r="M96" s="58" t="s">
        <v>34</v>
      </c>
      <c r="N96" s="58" t="s">
        <v>36</v>
      </c>
      <c r="O96" s="58" t="s">
        <v>37</v>
      </c>
      <c r="P96" s="58" t="s">
        <v>38</v>
      </c>
      <c r="Q96" s="58" t="s">
        <v>39</v>
      </c>
      <c r="R96" s="59" t="s">
        <v>42</v>
      </c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</row>
    <row r="97" spans="1:66" x14ac:dyDescent="0.15">
      <c r="A97" s="60">
        <v>0.33333333333333331</v>
      </c>
      <c r="B97" s="61">
        <v>0</v>
      </c>
      <c r="C97" s="62">
        <v>0.13600000000000001</v>
      </c>
      <c r="D97" s="62">
        <f t="shared" ref="D97:D108" si="62">LN(C97)</f>
        <v>-1.9951003932460849</v>
      </c>
      <c r="E97" s="62">
        <v>0.09</v>
      </c>
      <c r="F97" s="62">
        <f t="shared" ref="F97:F108" si="63">LN(E97)</f>
        <v>-2.4079456086518722</v>
      </c>
      <c r="G97" s="62">
        <v>0.09</v>
      </c>
      <c r="H97" s="62">
        <f t="shared" ref="H97:H108" si="64">LN(G97)</f>
        <v>-2.4079456086518722</v>
      </c>
      <c r="I97" s="62">
        <f>STDEV(D97,F97,H97)</f>
        <v>0.23835629624818036</v>
      </c>
      <c r="J97" s="62">
        <f>I97/SQRT(3)</f>
        <v>0.13761507180192911</v>
      </c>
      <c r="K97" s="63">
        <f t="shared" ref="K97:K108" si="65">AVERAGE(C97,E97,G97)</f>
        <v>0.10533333333333333</v>
      </c>
      <c r="L97" s="63">
        <f t="shared" ref="L97:L108" si="66">AVERAGE(D97,F97,H97)</f>
        <v>-2.2703305368499431</v>
      </c>
      <c r="M97" s="62">
        <v>6.25</v>
      </c>
      <c r="N97" s="62">
        <v>6.27</v>
      </c>
      <c r="O97" s="62">
        <v>6.24</v>
      </c>
      <c r="P97" s="62">
        <f t="shared" ref="P97:P108" si="67">STDEV(M97:O97)</f>
        <v>1.5275252316519142E-2</v>
      </c>
      <c r="Q97" s="62">
        <f t="shared" ref="Q97:Q108" si="68">P97/SQRT(3)</f>
        <v>8.8191710368817813E-3</v>
      </c>
      <c r="R97" s="64">
        <f t="shared" ref="R97:R108" si="69">AVERAGE(M97:O97)</f>
        <v>6.253333333333333</v>
      </c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</row>
    <row r="98" spans="1:66" x14ac:dyDescent="0.15">
      <c r="A98" s="60">
        <v>0.375</v>
      </c>
      <c r="B98" s="61">
        <v>1.117</v>
      </c>
      <c r="C98" s="62">
        <v>0.16800000000000001</v>
      </c>
      <c r="D98" s="62">
        <f t="shared" si="62"/>
        <v>-1.7837912995788781</v>
      </c>
      <c r="E98" s="62">
        <v>0.17</v>
      </c>
      <c r="F98" s="62">
        <f t="shared" si="63"/>
        <v>-1.7719568419318752</v>
      </c>
      <c r="G98" s="62">
        <v>0.17199999999999999</v>
      </c>
      <c r="H98" s="62">
        <f t="shared" si="64"/>
        <v>-1.7602608021686841</v>
      </c>
      <c r="I98" s="62">
        <f t="shared" ref="I98:I108" si="70">STDEV(D98,F98,H98)</f>
        <v>1.1765316558370464E-2</v>
      </c>
      <c r="J98" s="62">
        <f t="shared" ref="J98:J108" si="71">I98/SQRT(3)</f>
        <v>6.7927086820763491E-3</v>
      </c>
      <c r="K98" s="63">
        <f t="shared" si="65"/>
        <v>0.17</v>
      </c>
      <c r="L98" s="63">
        <f t="shared" si="66"/>
        <v>-1.772002981226479</v>
      </c>
      <c r="M98" s="62">
        <v>6.11</v>
      </c>
      <c r="N98" s="62">
        <v>6.14</v>
      </c>
      <c r="O98" s="62">
        <v>6.16</v>
      </c>
      <c r="P98" s="62">
        <f t="shared" si="67"/>
        <v>2.5166114784235707E-2</v>
      </c>
      <c r="Q98" s="62">
        <f t="shared" si="68"/>
        <v>1.4529663145135508E-2</v>
      </c>
      <c r="R98" s="64">
        <f t="shared" si="69"/>
        <v>6.1366666666666667</v>
      </c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</row>
    <row r="99" spans="1:66" x14ac:dyDescent="0.15">
      <c r="A99" s="60">
        <v>0.41666666666666702</v>
      </c>
      <c r="B99" s="61">
        <v>2</v>
      </c>
      <c r="C99" s="62">
        <v>0.32700000000000001</v>
      </c>
      <c r="D99" s="62">
        <f t="shared" si="62"/>
        <v>-1.1177951080848836</v>
      </c>
      <c r="E99" s="62">
        <v>0.316</v>
      </c>
      <c r="F99" s="62">
        <f t="shared" si="63"/>
        <v>-1.152013065395225</v>
      </c>
      <c r="G99" s="62">
        <v>0.33900000000000002</v>
      </c>
      <c r="H99" s="62">
        <f t="shared" si="64"/>
        <v>-1.0817551716016867</v>
      </c>
      <c r="I99" s="62">
        <f t="shared" si="70"/>
        <v>3.5132884084357309E-2</v>
      </c>
      <c r="J99" s="62">
        <f t="shared" si="71"/>
        <v>2.0283980083511611E-2</v>
      </c>
      <c r="K99" s="63">
        <f t="shared" si="65"/>
        <v>0.32733333333333331</v>
      </c>
      <c r="L99" s="63">
        <f t="shared" si="66"/>
        <v>-1.117187781693932</v>
      </c>
      <c r="M99" s="62">
        <v>5.94</v>
      </c>
      <c r="N99" s="62">
        <v>5.98</v>
      </c>
      <c r="O99" s="62">
        <v>5.96</v>
      </c>
      <c r="P99" s="62">
        <f t="shared" si="67"/>
        <v>2.0000000000000018E-2</v>
      </c>
      <c r="Q99" s="62">
        <f t="shared" si="68"/>
        <v>1.1547005383792526E-2</v>
      </c>
      <c r="R99" s="64">
        <f t="shared" si="69"/>
        <v>5.9600000000000009</v>
      </c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</row>
    <row r="100" spans="1:66" x14ac:dyDescent="0.15">
      <c r="A100" s="60">
        <v>0.45833333333333298</v>
      </c>
      <c r="B100" s="61">
        <v>3.05</v>
      </c>
      <c r="C100" s="62">
        <v>0.63200000000000001</v>
      </c>
      <c r="D100" s="62">
        <f t="shared" si="62"/>
        <v>-0.45886588483527962</v>
      </c>
      <c r="E100" s="62">
        <v>0.67900000000000005</v>
      </c>
      <c r="F100" s="62">
        <f t="shared" si="63"/>
        <v>-0.38713415142344088</v>
      </c>
      <c r="G100" s="62">
        <v>0.68200000000000005</v>
      </c>
      <c r="H100" s="62">
        <f t="shared" si="64"/>
        <v>-0.38272562113867487</v>
      </c>
      <c r="I100" s="62">
        <f t="shared" si="70"/>
        <v>4.2743842584492625E-2</v>
      </c>
      <c r="J100" s="62">
        <f t="shared" si="71"/>
        <v>2.4678169022355808E-2</v>
      </c>
      <c r="K100" s="63">
        <f t="shared" si="65"/>
        <v>0.66433333333333333</v>
      </c>
      <c r="L100" s="63">
        <f t="shared" si="66"/>
        <v>-0.40957521913246514</v>
      </c>
      <c r="M100" s="62">
        <v>5.54</v>
      </c>
      <c r="N100" s="62">
        <v>5.46</v>
      </c>
      <c r="O100" s="62">
        <v>5.53</v>
      </c>
      <c r="P100" s="62">
        <f t="shared" si="67"/>
        <v>4.3588989435406823E-2</v>
      </c>
      <c r="Q100" s="62">
        <f t="shared" si="68"/>
        <v>2.5166114784235884E-2</v>
      </c>
      <c r="R100" s="64">
        <f t="shared" si="69"/>
        <v>5.5100000000000007</v>
      </c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</row>
    <row r="101" spans="1:66" x14ac:dyDescent="0.15">
      <c r="A101" s="60">
        <v>0.5</v>
      </c>
      <c r="B101" s="61">
        <v>3.96</v>
      </c>
      <c r="C101" s="62">
        <v>1.87</v>
      </c>
      <c r="D101" s="62">
        <f t="shared" si="62"/>
        <v>0.62593843086649537</v>
      </c>
      <c r="E101" s="62">
        <v>1.87</v>
      </c>
      <c r="F101" s="62">
        <f t="shared" si="63"/>
        <v>0.62593843086649537</v>
      </c>
      <c r="G101" s="62">
        <v>1.88</v>
      </c>
      <c r="H101" s="62">
        <f t="shared" si="64"/>
        <v>0.63127177684185776</v>
      </c>
      <c r="I101" s="62">
        <f t="shared" si="70"/>
        <v>3.0792087345568836E-3</v>
      </c>
      <c r="J101" s="62">
        <f t="shared" si="71"/>
        <v>1.7777819917874638E-3</v>
      </c>
      <c r="K101" s="63">
        <f t="shared" si="65"/>
        <v>1.8733333333333333</v>
      </c>
      <c r="L101" s="63">
        <f t="shared" si="66"/>
        <v>0.62771621285828283</v>
      </c>
      <c r="M101" s="62">
        <v>5</v>
      </c>
      <c r="N101" s="62">
        <v>4.99</v>
      </c>
      <c r="O101" s="62">
        <v>4.96</v>
      </c>
      <c r="P101" s="62">
        <f t="shared" si="67"/>
        <v>2.0816659994661382E-2</v>
      </c>
      <c r="Q101" s="62">
        <f t="shared" si="68"/>
        <v>1.2018504251546663E-2</v>
      </c>
      <c r="R101" s="64">
        <f t="shared" si="69"/>
        <v>4.9833333333333334</v>
      </c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</row>
    <row r="102" spans="1:66" x14ac:dyDescent="0.15">
      <c r="A102" s="60">
        <v>0.54166666666666696</v>
      </c>
      <c r="B102" s="61">
        <v>5.08</v>
      </c>
      <c r="C102" s="62">
        <v>2.0699999999999998</v>
      </c>
      <c r="D102" s="62">
        <f t="shared" si="62"/>
        <v>0.72754860727727766</v>
      </c>
      <c r="E102" s="62">
        <v>2.0499999999999998</v>
      </c>
      <c r="F102" s="62">
        <f t="shared" si="63"/>
        <v>0.71783979315031676</v>
      </c>
      <c r="G102" s="62">
        <v>2.09</v>
      </c>
      <c r="H102" s="62">
        <f t="shared" si="64"/>
        <v>0.73716406597671957</v>
      </c>
      <c r="I102" s="62">
        <f t="shared" si="70"/>
        <v>9.6621739964133559E-3</v>
      </c>
      <c r="J102" s="62">
        <f t="shared" si="71"/>
        <v>5.5784587577862536E-3</v>
      </c>
      <c r="K102" s="63">
        <f t="shared" si="65"/>
        <v>2.0699999999999998</v>
      </c>
      <c r="L102" s="63">
        <f t="shared" si="66"/>
        <v>0.72751748880143807</v>
      </c>
      <c r="M102" s="62">
        <v>4.6100000000000003</v>
      </c>
      <c r="N102" s="62">
        <v>4.63</v>
      </c>
      <c r="O102" s="62">
        <v>4.6100000000000003</v>
      </c>
      <c r="P102" s="62">
        <f t="shared" si="67"/>
        <v>1.154700538379227E-2</v>
      </c>
      <c r="Q102" s="62">
        <f t="shared" si="68"/>
        <v>6.6666666666665248E-3</v>
      </c>
      <c r="R102" s="64">
        <f t="shared" si="69"/>
        <v>4.6166666666666671</v>
      </c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</row>
    <row r="103" spans="1:66" x14ac:dyDescent="0.15">
      <c r="A103" s="60">
        <v>0.58333333333333304</v>
      </c>
      <c r="B103" s="61">
        <v>6.05</v>
      </c>
      <c r="C103" s="62">
        <v>2.93</v>
      </c>
      <c r="D103" s="62">
        <f t="shared" si="62"/>
        <v>1.0750024230289761</v>
      </c>
      <c r="E103" s="62">
        <v>2.94</v>
      </c>
      <c r="F103" s="62">
        <f t="shared" si="63"/>
        <v>1.0784095813505903</v>
      </c>
      <c r="G103" s="62">
        <v>2.91</v>
      </c>
      <c r="H103" s="62">
        <f t="shared" si="64"/>
        <v>1.0681530811834012</v>
      </c>
      <c r="I103" s="62">
        <f t="shared" si="70"/>
        <v>5.223632312635151E-3</v>
      </c>
      <c r="J103" s="62">
        <f t="shared" si="71"/>
        <v>3.0158655218475322E-3</v>
      </c>
      <c r="K103" s="63">
        <f t="shared" si="65"/>
        <v>2.9266666666666672</v>
      </c>
      <c r="L103" s="63">
        <f t="shared" si="66"/>
        <v>1.0738550285209891</v>
      </c>
      <c r="M103" s="62">
        <v>4.3899999999999997</v>
      </c>
      <c r="N103" s="62">
        <v>4.3499999999999996</v>
      </c>
      <c r="O103" s="62">
        <v>4.3499999999999996</v>
      </c>
      <c r="P103" s="62">
        <f t="shared" si="67"/>
        <v>2.3094010767585053E-2</v>
      </c>
      <c r="Q103" s="62">
        <f t="shared" si="68"/>
        <v>1.3333333333333346E-2</v>
      </c>
      <c r="R103" s="64">
        <f t="shared" si="69"/>
        <v>4.3633333333333324</v>
      </c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</row>
    <row r="104" spans="1:66" x14ac:dyDescent="0.15">
      <c r="A104" s="60">
        <v>0.625</v>
      </c>
      <c r="B104" s="61">
        <v>7.06</v>
      </c>
      <c r="C104" s="62">
        <v>3.44</v>
      </c>
      <c r="D104" s="62">
        <f t="shared" si="62"/>
        <v>1.235471471385307</v>
      </c>
      <c r="E104" s="62">
        <v>3.42</v>
      </c>
      <c r="F104" s="62">
        <f t="shared" si="63"/>
        <v>1.2296405510745139</v>
      </c>
      <c r="G104" s="62">
        <v>3.59</v>
      </c>
      <c r="H104" s="62">
        <f t="shared" si="64"/>
        <v>1.2781522025001875</v>
      </c>
      <c r="I104" s="62">
        <f t="shared" si="70"/>
        <v>2.6485923192699941E-2</v>
      </c>
      <c r="J104" s="62">
        <f t="shared" si="71"/>
        <v>1.5291654885041065E-2</v>
      </c>
      <c r="K104" s="63">
        <f t="shared" si="65"/>
        <v>3.4833333333333329</v>
      </c>
      <c r="L104" s="63">
        <f t="shared" si="66"/>
        <v>1.2477547416533363</v>
      </c>
      <c r="M104" s="62">
        <v>4.21</v>
      </c>
      <c r="N104" s="62">
        <v>4.2</v>
      </c>
      <c r="O104" s="62">
        <v>4.0999999999999996</v>
      </c>
      <c r="P104" s="62">
        <f t="shared" si="67"/>
        <v>6.0827625302982434E-2</v>
      </c>
      <c r="Q104" s="62">
        <f t="shared" si="68"/>
        <v>3.5118845842842604E-2</v>
      </c>
      <c r="R104" s="64">
        <f t="shared" si="69"/>
        <v>4.17</v>
      </c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</row>
    <row r="105" spans="1:66" x14ac:dyDescent="0.15">
      <c r="A105" s="60">
        <v>0.66666666666666696</v>
      </c>
      <c r="B105" s="61">
        <v>8.1999999999999993</v>
      </c>
      <c r="C105" s="62">
        <v>3.64</v>
      </c>
      <c r="D105" s="62">
        <f t="shared" si="62"/>
        <v>1.2919836816486494</v>
      </c>
      <c r="E105" s="62">
        <v>3.56</v>
      </c>
      <c r="F105" s="62">
        <f t="shared" si="63"/>
        <v>1.2697605448639391</v>
      </c>
      <c r="G105" s="62">
        <v>3.66</v>
      </c>
      <c r="H105" s="62">
        <f t="shared" si="64"/>
        <v>1.297463147413275</v>
      </c>
      <c r="I105" s="62">
        <f t="shared" si="70"/>
        <v>1.4670415477098343E-2</v>
      </c>
      <c r="J105" s="62">
        <f t="shared" si="71"/>
        <v>8.4699683248263807E-3</v>
      </c>
      <c r="K105" s="63">
        <f t="shared" si="65"/>
        <v>3.6199999999999997</v>
      </c>
      <c r="L105" s="63">
        <f t="shared" si="66"/>
        <v>1.2864024579752877</v>
      </c>
      <c r="M105" s="56">
        <v>4.0999999999999996</v>
      </c>
      <c r="N105" s="56">
        <v>4.0999999999999996</v>
      </c>
      <c r="O105" s="56">
        <v>4.0999999999999996</v>
      </c>
      <c r="P105" s="62">
        <f t="shared" si="67"/>
        <v>0</v>
      </c>
      <c r="Q105" s="62">
        <f t="shared" si="68"/>
        <v>0</v>
      </c>
      <c r="R105" s="64">
        <f t="shared" si="69"/>
        <v>4.0999999999999996</v>
      </c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</row>
    <row r="106" spans="1:66" x14ac:dyDescent="0.15">
      <c r="A106" s="60">
        <v>0.70833333333333304</v>
      </c>
      <c r="B106" s="61">
        <v>9.2330000000000005</v>
      </c>
      <c r="C106" s="62">
        <v>4.12</v>
      </c>
      <c r="D106" s="62">
        <f t="shared" si="62"/>
        <v>1.4158531633614351</v>
      </c>
      <c r="E106" s="62">
        <v>4.49</v>
      </c>
      <c r="F106" s="62">
        <f t="shared" si="63"/>
        <v>1.501852701754163</v>
      </c>
      <c r="G106" s="62">
        <v>3.98</v>
      </c>
      <c r="H106" s="62">
        <f t="shared" si="64"/>
        <v>1.3812818192963463</v>
      </c>
      <c r="I106" s="62">
        <f t="shared" si="70"/>
        <v>6.2086547296073817E-2</v>
      </c>
      <c r="J106" s="62">
        <f t="shared" si="71"/>
        <v>3.5845684794442653E-2</v>
      </c>
      <c r="K106" s="63">
        <f t="shared" si="65"/>
        <v>4.1966666666666663</v>
      </c>
      <c r="L106" s="63">
        <f t="shared" si="66"/>
        <v>1.4329958948039814</v>
      </c>
      <c r="M106" s="62">
        <v>4.0199999999999996</v>
      </c>
      <c r="N106" s="62">
        <v>4</v>
      </c>
      <c r="O106" s="62">
        <v>3.98</v>
      </c>
      <c r="P106" s="62">
        <f t="shared" si="67"/>
        <v>1.9999999999999796E-2</v>
      </c>
      <c r="Q106" s="62">
        <f t="shared" si="68"/>
        <v>1.1547005383792398E-2</v>
      </c>
      <c r="R106" s="64">
        <f t="shared" si="69"/>
        <v>4</v>
      </c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</row>
    <row r="107" spans="1:66" x14ac:dyDescent="0.15">
      <c r="A107" s="60">
        <v>0.75</v>
      </c>
      <c r="B107" s="61">
        <v>10</v>
      </c>
      <c r="C107" s="56">
        <v>4.2300000000000004</v>
      </c>
      <c r="D107" s="56">
        <f t="shared" si="62"/>
        <v>1.4422019930581866</v>
      </c>
      <c r="E107" s="56">
        <v>4.45</v>
      </c>
      <c r="F107" s="56">
        <f t="shared" si="63"/>
        <v>1.4929040961781488</v>
      </c>
      <c r="G107" s="56">
        <v>4.17</v>
      </c>
      <c r="H107" s="62">
        <f t="shared" si="64"/>
        <v>1.4279160358107101</v>
      </c>
      <c r="I107" s="62">
        <f t="shared" si="70"/>
        <v>3.415220789735722E-2</v>
      </c>
      <c r="J107" s="62">
        <f t="shared" si="71"/>
        <v>1.9717786422959255E-2</v>
      </c>
      <c r="K107" s="63">
        <f t="shared" si="65"/>
        <v>4.2833333333333332</v>
      </c>
      <c r="L107" s="63">
        <f t="shared" si="66"/>
        <v>1.4543407083490152</v>
      </c>
      <c r="M107" s="62">
        <v>3.96</v>
      </c>
      <c r="N107" s="62">
        <v>3.94</v>
      </c>
      <c r="O107" s="62">
        <v>3.94</v>
      </c>
      <c r="P107" s="62">
        <f t="shared" si="67"/>
        <v>1.1547005383792526E-2</v>
      </c>
      <c r="Q107" s="62">
        <f t="shared" si="68"/>
        <v>6.6666666666666732E-3</v>
      </c>
      <c r="R107" s="64">
        <f t="shared" si="69"/>
        <v>3.9466666666666668</v>
      </c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</row>
    <row r="108" spans="1:66" x14ac:dyDescent="0.15">
      <c r="A108" s="65">
        <v>0.33333333333333331</v>
      </c>
      <c r="B108" s="66">
        <v>24</v>
      </c>
      <c r="C108" s="67">
        <v>4.91</v>
      </c>
      <c r="D108" s="67">
        <f t="shared" si="62"/>
        <v>1.5912739418064292</v>
      </c>
      <c r="E108" s="67">
        <v>5.0999999999999996</v>
      </c>
      <c r="F108" s="67">
        <f t="shared" si="63"/>
        <v>1.62924053973028</v>
      </c>
      <c r="G108" s="67">
        <v>5.07</v>
      </c>
      <c r="H108" s="67">
        <f t="shared" si="64"/>
        <v>1.6233408176030919</v>
      </c>
      <c r="I108" s="67">
        <f t="shared" si="70"/>
        <v>2.0430996885647298E-2</v>
      </c>
      <c r="J108" s="67">
        <f t="shared" si="71"/>
        <v>1.1795841551740875E-2</v>
      </c>
      <c r="K108" s="68">
        <f t="shared" si="65"/>
        <v>5.0266666666666664</v>
      </c>
      <c r="L108" s="68">
        <f t="shared" si="66"/>
        <v>1.6146184330466005</v>
      </c>
      <c r="M108" s="67">
        <v>3.62</v>
      </c>
      <c r="N108" s="67">
        <v>3.64</v>
      </c>
      <c r="O108" s="67">
        <v>3.64</v>
      </c>
      <c r="P108" s="67">
        <f t="shared" si="67"/>
        <v>1.1547005383792526E-2</v>
      </c>
      <c r="Q108" s="67">
        <f t="shared" si="68"/>
        <v>6.6666666666666732E-3</v>
      </c>
      <c r="R108" s="69">
        <f t="shared" si="69"/>
        <v>3.6333333333333333</v>
      </c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</row>
    <row r="109" spans="1:66" x14ac:dyDescent="0.1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</row>
    <row r="110" spans="1:66" x14ac:dyDescent="0.1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</row>
    <row r="111" spans="1:66" x14ac:dyDescent="0.15">
      <c r="A111" s="139" t="s">
        <v>44</v>
      </c>
      <c r="B111" s="140"/>
      <c r="C111" s="90" t="s">
        <v>45</v>
      </c>
      <c r="D111" s="90" t="s">
        <v>46</v>
      </c>
      <c r="E111" s="90" t="s">
        <v>38</v>
      </c>
      <c r="F111" s="90" t="s">
        <v>39</v>
      </c>
      <c r="G111" s="90" t="s">
        <v>47</v>
      </c>
      <c r="H111" s="90" t="s">
        <v>46</v>
      </c>
      <c r="I111" s="90" t="s">
        <v>38</v>
      </c>
      <c r="J111" s="90" t="s">
        <v>39</v>
      </c>
      <c r="K111" s="90" t="s">
        <v>48</v>
      </c>
      <c r="L111" s="90" t="s">
        <v>46</v>
      </c>
      <c r="M111" s="90" t="s">
        <v>38</v>
      </c>
      <c r="N111" s="70" t="s">
        <v>39</v>
      </c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</row>
    <row r="112" spans="1:66" x14ac:dyDescent="0.15">
      <c r="A112" s="138" t="s">
        <v>49</v>
      </c>
      <c r="B112" s="56" t="s">
        <v>68</v>
      </c>
      <c r="C112" s="91">
        <f>SLOPE($D47:$D52,B47:B52)</f>
        <v>0.57264244398304687</v>
      </c>
      <c r="D112" s="132">
        <f>AVERAGE(C112,C113,C114)</f>
        <v>0.57131088972576294</v>
      </c>
      <c r="E112" s="132">
        <f>STDEV(C112,C113,C114)</f>
        <v>7.271987777315558E-3</v>
      </c>
      <c r="F112" s="132">
        <f>E112/SQRT(3)</f>
        <v>4.1984841007768059E-3</v>
      </c>
      <c r="G112" s="91">
        <v>1</v>
      </c>
      <c r="H112" s="132">
        <f>AVERAGE(G112,G113,G114)</f>
        <v>1</v>
      </c>
      <c r="I112" s="132">
        <f>STDEV(G112,G113,G114)</f>
        <v>0</v>
      </c>
      <c r="J112" s="132">
        <f>I112/SQRT(3)</f>
        <v>0</v>
      </c>
      <c r="K112" s="91">
        <v>4.9400000000000004</v>
      </c>
      <c r="L112" s="132">
        <f>AVERAGE(K112,K113,K114)</f>
        <v>5.0866666666666669</v>
      </c>
      <c r="M112" s="132">
        <f>STDEV(K112,K113,K114)</f>
        <v>0.12741009902410913</v>
      </c>
      <c r="N112" s="134">
        <f>M112/SQRT(3)</f>
        <v>7.3560254969046279E-2</v>
      </c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</row>
    <row r="113" spans="1:66" x14ac:dyDescent="0.15">
      <c r="A113" s="138"/>
      <c r="B113" s="56" t="s">
        <v>69</v>
      </c>
      <c r="C113" s="91">
        <f>SLOPE($F47:$F52,B47:B52)</f>
        <v>0.5634651384552205</v>
      </c>
      <c r="D113" s="132"/>
      <c r="E113" s="132"/>
      <c r="F113" s="132"/>
      <c r="G113" s="91">
        <v>1</v>
      </c>
      <c r="H113" s="132"/>
      <c r="I113" s="132"/>
      <c r="J113" s="132"/>
      <c r="K113" s="91">
        <v>5.15</v>
      </c>
      <c r="L113" s="132"/>
      <c r="M113" s="132"/>
      <c r="N113" s="134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</row>
    <row r="114" spans="1:66" x14ac:dyDescent="0.15">
      <c r="A114" s="138"/>
      <c r="B114" s="56" t="s">
        <v>70</v>
      </c>
      <c r="C114" s="91">
        <f>SLOPE($H47:$H52,B47:B52)</f>
        <v>0.57782508673902133</v>
      </c>
      <c r="D114" s="132"/>
      <c r="E114" s="132"/>
      <c r="F114" s="132"/>
      <c r="G114" s="91">
        <v>1</v>
      </c>
      <c r="H114" s="132"/>
      <c r="I114" s="132"/>
      <c r="J114" s="132"/>
      <c r="K114" s="91">
        <v>5.17</v>
      </c>
      <c r="L114" s="132"/>
      <c r="M114" s="132"/>
      <c r="N114" s="134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</row>
    <row r="115" spans="1:66" x14ac:dyDescent="0.15">
      <c r="A115" s="138">
        <v>0.02</v>
      </c>
      <c r="B115" s="56" t="s">
        <v>68</v>
      </c>
      <c r="C115" s="91">
        <f>SLOPE($D64:$D69,B64:B69)</f>
        <v>0.6020986820989559</v>
      </c>
      <c r="D115" s="132">
        <f>AVERAGE(C115,C116,C117)</f>
        <v>0.57657146636297529</v>
      </c>
      <c r="E115" s="132">
        <f>STDEV(C115,C116,C117)</f>
        <v>2.2553130801493022E-2</v>
      </c>
      <c r="F115" s="132">
        <f>E115/SQRT(3)</f>
        <v>1.3021056139310837E-2</v>
      </c>
      <c r="G115" s="91">
        <v>1</v>
      </c>
      <c r="H115" s="132">
        <f>AVERAGE(G115,G116,G117)</f>
        <v>1</v>
      </c>
      <c r="I115" s="132">
        <f>STDEV(G115,G116,G117)</f>
        <v>0</v>
      </c>
      <c r="J115" s="132">
        <f>I115/SQRT(3)</f>
        <v>0</v>
      </c>
      <c r="K115" s="91">
        <v>4.88</v>
      </c>
      <c r="L115" s="132">
        <f>AVERAGE(K115,K116,K117)</f>
        <v>4.8099999999999996</v>
      </c>
      <c r="M115" s="132">
        <f>STDEV(K115,K116,K117)</f>
        <v>9.6436507609929334E-2</v>
      </c>
      <c r="N115" s="134">
        <f>M115/SQRT(3)</f>
        <v>5.5677643628300098E-2</v>
      </c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</row>
    <row r="116" spans="1:66" x14ac:dyDescent="0.15">
      <c r="A116" s="138"/>
      <c r="B116" s="56" t="s">
        <v>69</v>
      </c>
      <c r="C116" s="91">
        <f>SLOPE($F64:$F69,B64:B69)</f>
        <v>0.56827044199849275</v>
      </c>
      <c r="D116" s="132"/>
      <c r="E116" s="132"/>
      <c r="F116" s="132"/>
      <c r="G116" s="91">
        <v>1</v>
      </c>
      <c r="H116" s="132"/>
      <c r="I116" s="132"/>
      <c r="J116" s="132"/>
      <c r="K116" s="91">
        <v>4.8499999999999996</v>
      </c>
      <c r="L116" s="132"/>
      <c r="M116" s="132"/>
      <c r="N116" s="134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</row>
    <row r="117" spans="1:66" x14ac:dyDescent="0.15">
      <c r="A117" s="138"/>
      <c r="B117" s="56" t="s">
        <v>70</v>
      </c>
      <c r="C117" s="91">
        <f>SLOPE($H64:$H69,B64:B69)</f>
        <v>0.55934527499147713</v>
      </c>
      <c r="D117" s="132"/>
      <c r="E117" s="132"/>
      <c r="F117" s="132"/>
      <c r="G117" s="91">
        <v>1</v>
      </c>
      <c r="H117" s="132"/>
      <c r="I117" s="132"/>
      <c r="J117" s="132"/>
      <c r="K117" s="91">
        <v>4.7</v>
      </c>
      <c r="L117" s="132"/>
      <c r="M117" s="132"/>
      <c r="N117" s="134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</row>
    <row r="118" spans="1:66" x14ac:dyDescent="0.15">
      <c r="A118" s="138">
        <v>0.04</v>
      </c>
      <c r="B118" s="56" t="s">
        <v>68</v>
      </c>
      <c r="C118" s="91">
        <f>SLOPE($D81:$D86,B81:B86)</f>
        <v>0.58431575213879361</v>
      </c>
      <c r="D118" s="132">
        <f>AVERAGE(C118,C119,C120)</f>
        <v>0.56332710500879724</v>
      </c>
      <c r="E118" s="132">
        <f>STDEV(C118,C119,C120)</f>
        <v>3.3255568249490074E-2</v>
      </c>
      <c r="F118" s="132">
        <f>E118/SQRT(3)</f>
        <v>1.9200111280897068E-2</v>
      </c>
      <c r="G118" s="91">
        <v>1</v>
      </c>
      <c r="H118" s="132">
        <f>AVERAGE(G118,G119,G120)</f>
        <v>1</v>
      </c>
      <c r="I118" s="132">
        <f>STDEV(G118,G119,G120)</f>
        <v>0</v>
      </c>
      <c r="J118" s="132">
        <f>I118/SQRT(3)</f>
        <v>0</v>
      </c>
      <c r="K118" s="91">
        <v>4.43</v>
      </c>
      <c r="L118" s="132">
        <f>AVERAGE(K118,K119,K120)</f>
        <v>4.3533333333333335</v>
      </c>
      <c r="M118" s="132">
        <f>STDEV(K118,K119,K120)</f>
        <v>0.22501851775650253</v>
      </c>
      <c r="N118" s="134">
        <f>M118/SQRT(3)</f>
        <v>0.12991450179936734</v>
      </c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</row>
    <row r="119" spans="1:66" x14ac:dyDescent="0.15">
      <c r="A119" s="138"/>
      <c r="B119" s="56" t="s">
        <v>69</v>
      </c>
      <c r="C119" s="91">
        <f>SLOPE($F81:$F86,B81:B86)</f>
        <v>0.52498425655762482</v>
      </c>
      <c r="D119" s="132"/>
      <c r="E119" s="132"/>
      <c r="F119" s="132"/>
      <c r="G119" s="91">
        <v>1</v>
      </c>
      <c r="H119" s="132"/>
      <c r="I119" s="132"/>
      <c r="J119" s="132"/>
      <c r="K119" s="91">
        <v>4.53</v>
      </c>
      <c r="L119" s="132"/>
      <c r="M119" s="132"/>
      <c r="N119" s="134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</row>
    <row r="120" spans="1:66" x14ac:dyDescent="0.15">
      <c r="A120" s="138"/>
      <c r="B120" s="56" t="s">
        <v>70</v>
      </c>
      <c r="C120" s="91">
        <f>SLOPE($H81:$H86,B81:B86)</f>
        <v>0.58068130632997317</v>
      </c>
      <c r="D120" s="132"/>
      <c r="E120" s="132"/>
      <c r="F120" s="132"/>
      <c r="G120" s="91">
        <v>1</v>
      </c>
      <c r="H120" s="132"/>
      <c r="I120" s="132"/>
      <c r="J120" s="132"/>
      <c r="K120" s="91">
        <v>4.0999999999999996</v>
      </c>
      <c r="L120" s="132"/>
      <c r="M120" s="132"/>
      <c r="N120" s="134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</row>
    <row r="121" spans="1:66" x14ac:dyDescent="0.15">
      <c r="A121" s="136" t="s">
        <v>52</v>
      </c>
      <c r="B121" s="56" t="s">
        <v>68</v>
      </c>
      <c r="C121" s="91">
        <f>SLOPE($D98:$D103,B98:B103)</f>
        <v>0.59735626129106512</v>
      </c>
      <c r="D121" s="132">
        <f>AVERAGE(C121,C122,C123)</f>
        <v>0.59412450745619416</v>
      </c>
      <c r="E121" s="132">
        <f>STDEV(C121,C122,C123)</f>
        <v>4.7430237794652604E-3</v>
      </c>
      <c r="F121" s="132">
        <f>E121/SQRT(3)</f>
        <v>2.7383860558470646E-3</v>
      </c>
      <c r="G121" s="91">
        <v>1</v>
      </c>
      <c r="H121" s="132">
        <f>AVERAGE(G121,G122,G123)</f>
        <v>1</v>
      </c>
      <c r="I121" s="132">
        <f>STDEV(G121,G122,G123)</f>
        <v>0</v>
      </c>
      <c r="J121" s="132">
        <f>I121/SQRT(3)</f>
        <v>0</v>
      </c>
      <c r="K121" s="56">
        <v>4.91</v>
      </c>
      <c r="L121" s="132">
        <f>AVERAGE(K121,K122,K123)</f>
        <v>5.0266666666666664</v>
      </c>
      <c r="M121" s="132">
        <f>STDEV(K121,K122,K123)</f>
        <v>0.10214368964029694</v>
      </c>
      <c r="N121" s="134">
        <f>M121/SQRT(3)</f>
        <v>5.8972686709847025E-2</v>
      </c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</row>
    <row r="122" spans="1:66" x14ac:dyDescent="0.15">
      <c r="A122" s="136"/>
      <c r="B122" s="56" t="s">
        <v>69</v>
      </c>
      <c r="C122" s="91">
        <f>SLOPE($F98:$F103,B98:B103)</f>
        <v>0.59633787327534105</v>
      </c>
      <c r="D122" s="132"/>
      <c r="E122" s="132"/>
      <c r="F122" s="132"/>
      <c r="G122" s="91">
        <v>1</v>
      </c>
      <c r="H122" s="132"/>
      <c r="I122" s="132"/>
      <c r="J122" s="132"/>
      <c r="K122" s="91">
        <v>5.0999999999999996</v>
      </c>
      <c r="L122" s="132"/>
      <c r="M122" s="132"/>
      <c r="N122" s="134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</row>
    <row r="123" spans="1:66" x14ac:dyDescent="0.15">
      <c r="A123" s="137"/>
      <c r="B123" s="71" t="s">
        <v>70</v>
      </c>
      <c r="C123" s="92">
        <f>SLOPE($H98:$H103,B98:B103)</f>
        <v>0.58867938780217599</v>
      </c>
      <c r="D123" s="133"/>
      <c r="E123" s="133"/>
      <c r="F123" s="133"/>
      <c r="G123" s="92">
        <v>1</v>
      </c>
      <c r="H123" s="133"/>
      <c r="I123" s="133"/>
      <c r="J123" s="133"/>
      <c r="K123" s="92">
        <v>5.07</v>
      </c>
      <c r="L123" s="133"/>
      <c r="M123" s="133"/>
      <c r="N123" s="135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</row>
    <row r="124" spans="1:66" x14ac:dyDescent="0.1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</row>
    <row r="125" spans="1:66" x14ac:dyDescent="0.1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</row>
  </sheetData>
  <mergeCells count="71">
    <mergeCell ref="AC3:AH4"/>
    <mergeCell ref="A41:R41"/>
    <mergeCell ref="A93:B96"/>
    <mergeCell ref="C93:R93"/>
    <mergeCell ref="C94:L95"/>
    <mergeCell ref="M94:R95"/>
    <mergeCell ref="A59:B62"/>
    <mergeCell ref="C59:R59"/>
    <mergeCell ref="C60:L61"/>
    <mergeCell ref="M60:R61"/>
    <mergeCell ref="A76:B79"/>
    <mergeCell ref="C76:R76"/>
    <mergeCell ref="C77:L78"/>
    <mergeCell ref="M77:R78"/>
    <mergeCell ref="BI3:BN4"/>
    <mergeCell ref="A42:B45"/>
    <mergeCell ref="C42:R42"/>
    <mergeCell ref="C43:L44"/>
    <mergeCell ref="M43:R44"/>
    <mergeCell ref="A2:B5"/>
    <mergeCell ref="C2:R2"/>
    <mergeCell ref="S2:AH2"/>
    <mergeCell ref="AI2:AX2"/>
    <mergeCell ref="AY2:BN2"/>
    <mergeCell ref="AI3:AR4"/>
    <mergeCell ref="AS3:AX4"/>
    <mergeCell ref="AY3:BH4"/>
    <mergeCell ref="C3:L4"/>
    <mergeCell ref="M3:R4"/>
    <mergeCell ref="S3:AB4"/>
    <mergeCell ref="A111:B111"/>
    <mergeCell ref="A112:A114"/>
    <mergeCell ref="D112:D114"/>
    <mergeCell ref="E112:E114"/>
    <mergeCell ref="F112:F114"/>
    <mergeCell ref="N112:N114"/>
    <mergeCell ref="A115:A117"/>
    <mergeCell ref="D115:D117"/>
    <mergeCell ref="E115:E117"/>
    <mergeCell ref="F115:F117"/>
    <mergeCell ref="H115:H117"/>
    <mergeCell ref="I115:I117"/>
    <mergeCell ref="J115:J117"/>
    <mergeCell ref="L115:L117"/>
    <mergeCell ref="M115:M117"/>
    <mergeCell ref="N115:N117"/>
    <mergeCell ref="H112:H114"/>
    <mergeCell ref="I112:I114"/>
    <mergeCell ref="J112:J114"/>
    <mergeCell ref="L112:L114"/>
    <mergeCell ref="M112:M114"/>
    <mergeCell ref="I118:I120"/>
    <mergeCell ref="A121:A123"/>
    <mergeCell ref="D121:D123"/>
    <mergeCell ref="E121:E123"/>
    <mergeCell ref="F121:F123"/>
    <mergeCell ref="H121:H123"/>
    <mergeCell ref="I121:I123"/>
    <mergeCell ref="A118:A120"/>
    <mergeCell ref="D118:D120"/>
    <mergeCell ref="E118:E120"/>
    <mergeCell ref="F118:F120"/>
    <mergeCell ref="H118:H120"/>
    <mergeCell ref="J121:J123"/>
    <mergeCell ref="L121:L123"/>
    <mergeCell ref="M121:M123"/>
    <mergeCell ref="N121:N123"/>
    <mergeCell ref="J118:J120"/>
    <mergeCell ref="L118:L120"/>
    <mergeCell ref="M118:M120"/>
    <mergeCell ref="N118:N12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EF7B8FBAA15F49A5F807B05F29FB06" ma:contentTypeVersion="10" ma:contentTypeDescription="Create a new document." ma:contentTypeScope="" ma:versionID="a5942ad3c5f566cc81852ff4f955be26">
  <xsd:schema xmlns:xsd="http://www.w3.org/2001/XMLSchema" xmlns:xs="http://www.w3.org/2001/XMLSchema" xmlns:p="http://schemas.microsoft.com/office/2006/metadata/properties" xmlns:ns2="71b08d57-d16a-4a25-8ab1-c41093f5530c" targetNamespace="http://schemas.microsoft.com/office/2006/metadata/properties" ma:root="true" ma:fieldsID="9daab42a87d3a43370fafdb81b9c2e9f" ns2:_="">
    <xsd:import namespace="71b08d57-d16a-4a25-8ab1-c41093f553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b08d57-d16a-4a25-8ab1-c41093f553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C7E945-D67C-4981-BE5D-014027264E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b08d57-d16a-4a25-8ab1-c41093f553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D26A49-DF05-4E83-91BD-23DB586D1A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68BE21-80C1-47A0-9671-BB6C04A4ABA0}">
  <ds:schemaRefs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1b08d57-d16a-4a25-8ab1-c41093f5530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Metadata</vt:lpstr>
      <vt:lpstr>Glucose</vt:lpstr>
      <vt:lpstr>Inulin</vt:lpstr>
      <vt:lpstr>Maltodextrin</vt:lpstr>
      <vt:lpstr>Sucrose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Sumbo Oluwatosin</cp:lastModifiedBy>
  <cp:revision/>
  <dcterms:created xsi:type="dcterms:W3CDTF">2021-07-30T19:12:42Z</dcterms:created>
  <dcterms:modified xsi:type="dcterms:W3CDTF">2021-10-15T14:34:37Z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0x01010069EF7B8FBAA15F49A5F807B05F29FB06</vt:lpwstr>
  </property>
</Properties>
</file>