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C:\Users\Helene-Marie\Documents\Thesis\Communication with raters &amp; ethics\Information pack - Rating\"/>
    </mc:Choice>
  </mc:AlternateContent>
  <xr:revisionPtr revIDLastSave="0" documentId="13_ncr:1_{D86C7EA2-BA5F-43C5-B662-C093951980C9}" xr6:coauthVersionLast="43" xr6:coauthVersionMax="43" xr10:uidLastSave="{00000000-0000-0000-0000-000000000000}"/>
  <bookViews>
    <workbookView xWindow="-110" yWindow="-110" windowWidth="19420" windowHeight="10420" activeTab="2" xr2:uid="{00000000-000D-0000-FFFF-FFFF00000000}"/>
  </bookViews>
  <sheets>
    <sheet name="How to rate" sheetId="2" r:id="rId1"/>
    <sheet name="Rating sheet" sheetId="1" r:id="rId2"/>
    <sheet name="Constructed scales" sheetId="3" r:id="rId3"/>
    <sheet name="Explanatory panel" sheetId="4" r:id="rId4"/>
    <sheet name="Sheet1" sheetId="5" r:id="rId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6" i="4" l="1"/>
  <c r="B56" i="4" l="1"/>
  <c r="B5" i="4"/>
  <c r="E5" i="4" s="1"/>
  <c r="C59" i="4" l="1"/>
  <c r="C60" i="4" s="1"/>
  <c r="B58" i="4"/>
  <c r="B60" i="4" l="1"/>
  <c r="B67" i="4"/>
  <c r="B66" i="4"/>
  <c r="B64" i="4"/>
  <c r="C50" i="4" l="1"/>
  <c r="B10"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Helene-Marie</author>
  </authors>
  <commentList>
    <comment ref="E14" authorId="0" shapeId="0" xr:uid="{89E946B2-F7B3-43EB-A244-047917D1F919}">
      <text>
        <r>
          <rPr>
            <b/>
            <sz val="9"/>
            <color indexed="81"/>
            <rFont val="Tahoma"/>
            <charset val="1"/>
          </rPr>
          <t>Helene-Marie:</t>
        </r>
        <r>
          <rPr>
            <sz val="9"/>
            <color indexed="81"/>
            <rFont val="Tahoma"/>
            <charset val="1"/>
          </rPr>
          <t xml:space="preserve">
Too much of a jump - medium term should be added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56" authorId="0" shapeId="0" xr:uid="{00000000-0006-0000-0300-000001000000}">
      <text>
        <r>
          <rPr>
            <b/>
            <sz val="9"/>
            <color indexed="81"/>
            <rFont val="Tahoma"/>
            <family val="2"/>
          </rPr>
          <t>User:</t>
        </r>
        <r>
          <rPr>
            <sz val="9"/>
            <color indexed="81"/>
            <rFont val="Tahoma"/>
            <family val="2"/>
          </rPr>
          <t xml:space="preserve">
Viganico et al. (2011) did not specify how long the UV crystallisation step ran - assume same as UV radiation step.</t>
        </r>
      </text>
    </comment>
    <comment ref="E66" authorId="0" shapeId="0" xr:uid="{00000000-0006-0000-0300-000002000000}">
      <text>
        <r>
          <rPr>
            <b/>
            <sz val="9"/>
            <color indexed="81"/>
            <rFont val="Tahoma"/>
            <family val="2"/>
          </rPr>
          <t>User:</t>
        </r>
        <r>
          <rPr>
            <sz val="9"/>
            <color indexed="81"/>
            <rFont val="Tahoma"/>
            <family val="2"/>
          </rPr>
          <t xml:space="preserve">
Including 2*the amount of water, assuming that it evaporated during the UV photoreduction step</t>
        </r>
      </text>
    </comment>
  </commentList>
</comments>
</file>

<file path=xl/sharedStrings.xml><?xml version="1.0" encoding="utf-8"?>
<sst xmlns="http://schemas.openxmlformats.org/spreadsheetml/2006/main" count="307" uniqueCount="259">
  <si>
    <t>Sulphuric acid</t>
  </si>
  <si>
    <t>Ferric sulphate</t>
  </si>
  <si>
    <t>Ferrous sulphate</t>
  </si>
  <si>
    <t>Cr(VI) reduction</t>
  </si>
  <si>
    <t>Soil ameliorant</t>
  </si>
  <si>
    <t>Facilitating heap leaching</t>
  </si>
  <si>
    <t>Cemented paste backfill</t>
  </si>
  <si>
    <t>Technical Total</t>
  </si>
  <si>
    <t>Technical simplicity</t>
  </si>
  <si>
    <t>Technical maturity</t>
  </si>
  <si>
    <t>Conversion efficiency</t>
  </si>
  <si>
    <t>Social total</t>
  </si>
  <si>
    <t>Job creation</t>
  </si>
  <si>
    <t>Health and safety</t>
  </si>
  <si>
    <t>Socio-economic development</t>
  </si>
  <si>
    <t>Expected profitability</t>
  </si>
  <si>
    <t>Market risk</t>
  </si>
  <si>
    <t>Is the product currently sold on the market?</t>
  </si>
  <si>
    <t>Environmental total</t>
  </si>
  <si>
    <t>Low pollution production</t>
  </si>
  <si>
    <t>Resource efficiency</t>
  </si>
  <si>
    <t>Total</t>
  </si>
  <si>
    <t>How to rate:</t>
  </si>
  <si>
    <t>When you have finished rating the processing options, please send a copy of this Excel file to stnhel008@myuct.ac.za.</t>
  </si>
  <si>
    <t>Thank you very much for your time and effort.</t>
  </si>
  <si>
    <t>Helene-Marie Stander</t>
  </si>
  <si>
    <t xml:space="preserve">Best wishes, </t>
  </si>
  <si>
    <t>Economic/financial total</t>
  </si>
  <si>
    <t xml:space="preserve">Stream size: </t>
  </si>
  <si>
    <t>Total coal ultra-fines production</t>
  </si>
  <si>
    <t>Mt per annum</t>
  </si>
  <si>
    <t>Fraction of ultra-fines reporting to sulphide-rich fraction</t>
  </si>
  <si>
    <t>(from Kazadi Mbamba et al. 2012 &amp; Amaral Filho et al. 2012 slurry 2)</t>
  </si>
  <si>
    <t>&lt;30%</t>
  </si>
  <si>
    <t>30%-60%</t>
  </si>
  <si>
    <t>&gt;95%</t>
  </si>
  <si>
    <t>80%-95%</t>
  </si>
  <si>
    <t>60%-80%</t>
  </si>
  <si>
    <t>The technology has never been implemented and is still being developed in the lab. Little development work has been done on this.</t>
  </si>
  <si>
    <t>Process control will be simple and the process will be relatively unaffected by changes in operating conditions or feed compositions.</t>
  </si>
  <si>
    <t>Number of plants processing ultra-fines</t>
  </si>
  <si>
    <t>IRR &lt;-10%</t>
  </si>
  <si>
    <t>IRR 0%-15%</t>
  </si>
  <si>
    <t>The process will be complex, incorporating many recycle streams and interacting unit operations, as well as employing technically advanced unit operations.</t>
  </si>
  <si>
    <t>The process will only produce small volumes of benign waste or no waste at all.</t>
  </si>
  <si>
    <t>IRR 15%-25%</t>
  </si>
  <si>
    <t>IRR &gt;25%</t>
  </si>
  <si>
    <t>Limited but consistent local market: The product is sold on the market, but only a few companies regularly buy it.</t>
  </si>
  <si>
    <t>Moderate local market: The product is sold to a moderate number of customers and a few uses for the product exists.</t>
  </si>
  <si>
    <t>1-2Mt is considered to be large</t>
  </si>
  <si>
    <t>Less than 10% of the inherent mineral value is recovered.</t>
  </si>
  <si>
    <t>http://ec.europa.eu/enterprise/policies/sme/facts-figures-analysis/sme-definition/</t>
  </si>
  <si>
    <t>Imports or exports - supply and demand are relatively evenly matched.</t>
  </si>
  <si>
    <t>10%-40%</t>
  </si>
  <si>
    <t>40%-60%</t>
  </si>
  <si>
    <t>60%-90%</t>
  </si>
  <si>
    <t>90%-100%</t>
  </si>
  <si>
    <t>Pyrite</t>
  </si>
  <si>
    <t>tonne/annum</t>
  </si>
  <si>
    <t>Water for cement is 0.4-0.7 of dry cement mass http://onlinelibrary.wiley.com.ezproxy.uct.ac.za/doi/10.1002/14356007.a05_489.pub2/pdf</t>
  </si>
  <si>
    <t>Expanatory panel</t>
  </si>
  <si>
    <t>Constructed scales</t>
  </si>
  <si>
    <t>Company category</t>
  </si>
  <si>
    <t>Employees</t>
  </si>
  <si>
    <t>Turnover</t>
  </si>
  <si>
    <t>Balance sheet total</t>
  </si>
  <si>
    <t>Medium-sized</t>
  </si>
  <si>
    <t>&lt; 250</t>
  </si>
  <si>
    <t>≤ € 50 m</t>
  </si>
  <si>
    <t>≤ € 43 m</t>
  </si>
  <si>
    <t>Small</t>
  </si>
  <si>
    <t>&lt; 50</t>
  </si>
  <si>
    <t>≤ € 10 m</t>
  </si>
  <si>
    <t>Micro</t>
  </si>
  <si>
    <t>&lt; 10</t>
  </si>
  <si>
    <t>≤ € 2 m</t>
  </si>
  <si>
    <t>Group description</t>
  </si>
  <si>
    <t>Elements</t>
  </si>
  <si>
    <t>100-1000</t>
  </si>
  <si>
    <t>A: 1000-10 000</t>
  </si>
  <si>
    <t>B: &gt;10 000</t>
  </si>
  <si>
    <t>B: Si &lt; Mg &lt; Na &lt; K &lt; Ca</t>
  </si>
  <si>
    <t>Estimated environmentally significant available concentration levels (mg/kg)</t>
  </si>
  <si>
    <t>I: Potential for environmental risk if present at very low (trace) available concentration levels</t>
  </si>
  <si>
    <t xml:space="preserve">&lt; 10 </t>
  </si>
  <si>
    <t>Te &lt; Hg &lt; Ag &lt; Cd , Re &lt; Se &lt; In &lt; Pt &lt; Tl &lt; Sb &lt; As &lt; Au&lt; Mo</t>
  </si>
  <si>
    <t>II: Potential for environmental risk if present at low (minor) available concentration levels</t>
  </si>
  <si>
    <t>Pb, Bi &lt; Be &lt;&lt; Ge &lt; Ni, U &lt; W</t>
  </si>
  <si>
    <t xml:space="preserve">10-100 </t>
  </si>
  <si>
    <t>III: Potential for environmental risk if present at moderate available concentration levels</t>
  </si>
  <si>
    <t>Sn, I&lt; Co&lt; Ta&lt; Mn, B, Cr &lt; Cu &lt; Hf &lt; REE &lt;&lt; Zn&lt; Br &lt; Ba &lt; Ga &lt; Zr &lt; Nb &lt; V</t>
  </si>
  <si>
    <t>IV: Potential for environmental risk only if present at relatively high available concentration levels</t>
  </si>
  <si>
    <t>A: F &lt; Sc &lt; Li &lt; Cl &lt; Rb &lt; Fe, Al &lt; Ti &lt; Sr &lt; S &lt; P</t>
  </si>
  <si>
    <t>Bank</t>
  </si>
  <si>
    <t>Government bond</t>
  </si>
  <si>
    <t>Property</t>
  </si>
  <si>
    <t>Shares</t>
  </si>
  <si>
    <t>Projects</t>
  </si>
  <si>
    <t>EP 2: Indication of company category based on turnover, balance sheet and employment indicators</t>
  </si>
  <si>
    <t>EP 1: Estimation of total available sulphide-rich coal tailings</t>
  </si>
  <si>
    <t>EP 3: Typical South African IRRs</t>
  </si>
  <si>
    <t>(Stander 2013)</t>
  </si>
  <si>
    <t>(Broadhurst, 2007: 69)</t>
  </si>
  <si>
    <t>EP 4: Classification of element toxicity</t>
  </si>
  <si>
    <t>Classification</t>
  </si>
  <si>
    <t>Hazardous if present</t>
  </si>
  <si>
    <t>Moderately hazardous if present</t>
  </si>
  <si>
    <t>Benign</t>
  </si>
  <si>
    <t>Explanatory panel 4, 5</t>
  </si>
  <si>
    <t>Explanatory panel 3</t>
  </si>
  <si>
    <t>Explanatory panel 2</t>
  </si>
  <si>
    <t>EP 5: Classification of waste volume</t>
  </si>
  <si>
    <t>EP 6: Indicatory composition of ultra-fine coal waste</t>
  </si>
  <si>
    <t>Explanatory panel 6</t>
  </si>
  <si>
    <t>Fomula</t>
  </si>
  <si>
    <t>%mineral in each phase</t>
  </si>
  <si>
    <t>Quartz</t>
  </si>
  <si>
    <t>SiO2</t>
  </si>
  <si>
    <t>Gypsum</t>
  </si>
  <si>
    <t>CaSO4.2H2O</t>
  </si>
  <si>
    <t>Epsomite</t>
  </si>
  <si>
    <t>MgSO4.7H2O</t>
  </si>
  <si>
    <t>&lt;1.0</t>
  </si>
  <si>
    <t>Kaolinite</t>
  </si>
  <si>
    <t>Al2Si2O5(OH)4</t>
  </si>
  <si>
    <t>FeS2</t>
  </si>
  <si>
    <t>Jarosite</t>
  </si>
  <si>
    <t>KFe(3+)3(OH)6(SO4)2</t>
  </si>
  <si>
    <t>Coal</t>
  </si>
  <si>
    <t>CxHxNxOxSx</t>
  </si>
  <si>
    <t>n.a.</t>
  </si>
  <si>
    <t>Total mineral phase</t>
  </si>
  <si>
    <t>Mineral</t>
  </si>
  <si>
    <t>(Kotelo, 2011)</t>
  </si>
  <si>
    <t>Explanatory panel 8</t>
  </si>
  <si>
    <t>EP 8: theoretical water consumption of the various processes without consideration of purging, wash water or other water sinks</t>
  </si>
  <si>
    <t>kg water/kg wet cement</t>
  </si>
  <si>
    <t>Water for pure sulphuric acid is 0.015 of total product (azeotrope is at 98.5% purity) + purge stream + washing water</t>
  </si>
  <si>
    <t>kg water/kg conc sulphuric acid</t>
  </si>
  <si>
    <t>Ferrous sulphate is input water, since the rest is evaporated to form crystals (liter/kg input? Is that reasonable in practice?)</t>
  </si>
  <si>
    <t>kg water/kg ferrous sulphate heptahydrite</t>
  </si>
  <si>
    <t>Ferric sulphate is input water, since the product is used in dissolved form. (liter/kg input - is that reasonable in practice?)</t>
  </si>
  <si>
    <t>kg water/kg ferric sulphate solution</t>
  </si>
  <si>
    <t>Cr(IV) reduction is zero, since it is going to be added to effluent</t>
  </si>
  <si>
    <t>kg water/kg cleaned water</t>
  </si>
  <si>
    <t>Soil amelioration is zero, since it is going to be added to soil</t>
  </si>
  <si>
    <t>kg water/kg soil ameliorant (unless purification processes becomes important)</t>
  </si>
  <si>
    <t>Facilitating heap leaching is the purge water</t>
  </si>
  <si>
    <t>kg water/kg product</t>
  </si>
  <si>
    <t>Explanatory panel 7</t>
  </si>
  <si>
    <t>EP 7: theoretical electricity consumption of most energy-intensive option</t>
  </si>
  <si>
    <t>Ferrous sulphate heptahydrate (worst case)</t>
  </si>
  <si>
    <t>hours</t>
  </si>
  <si>
    <t>UV light energy usage:</t>
  </si>
  <si>
    <t>Additional plant energy usage</t>
  </si>
  <si>
    <t>Total energy usage</t>
  </si>
  <si>
    <t>(Viganico et al., 2011)</t>
  </si>
  <si>
    <t>System complexity</t>
  </si>
  <si>
    <t>Skills development potential</t>
  </si>
  <si>
    <t>Entrepreneurial activity development</t>
  </si>
  <si>
    <t>The process will produce medium to large volumes hazardous waste.</t>
  </si>
  <si>
    <t>Mineral recovery</t>
  </si>
  <si>
    <t>Energy consumption</t>
  </si>
  <si>
    <t>Water consumption</t>
  </si>
  <si>
    <t>Waste generation</t>
  </si>
  <si>
    <t>Simplicity of chemistry &amp; process control</t>
  </si>
  <si>
    <t>Is the product currently sold on the South African market?</t>
  </si>
  <si>
    <t>The process will be difficult to control and be sensitive to fluctuations in the operating environment and feed compositions, but relatively low-level staff will be able to make adjustments under supervision/guidance from experts.</t>
  </si>
  <si>
    <t>The process will require some adjustments to be made periodically, but not constantly, and low-level staff will be able to make the process adjustments.</t>
  </si>
  <si>
    <t>IRR -10%-0% (comparable to not implementing any process and discarding the waste in tailings impoundments)</t>
  </si>
  <si>
    <t>Scale of use</t>
  </si>
  <si>
    <t>SA deficit</t>
  </si>
  <si>
    <t>The process will be moderately complex, incorporating some recycle streams and incorporating the use of moderately advanced technology.</t>
  </si>
  <si>
    <t>UV light tubes</t>
  </si>
  <si>
    <t>W/light tube</t>
  </si>
  <si>
    <t>t/annum total</t>
  </si>
  <si>
    <t>t/hour of sulphide-rich coal tailings fraction</t>
  </si>
  <si>
    <t>kg processed</t>
  </si>
  <si>
    <t>kWh/kg processed</t>
  </si>
  <si>
    <t>The community living near to the production area will face some negative consequences from living near to the plant, such as noise and dust, but not chemical pollution-related issues.</t>
  </si>
  <si>
    <t xml:space="preserve">Workers will be at risk of exposure to moderately harmful materials with possible serious long-term side-effects, moderate temperatures and pressures and/or heavy duty machinery.
</t>
  </si>
  <si>
    <t xml:space="preserve">Workers will  periodically be at risk of exposure to moderately harmful materials with possible serious long-term side-effects, moderate temperatures and pressures and/or heavy duty machinery.
</t>
  </si>
  <si>
    <t xml:space="preserve">Workers will be at risk of exposure to some corrosive or slightly toxic chemicals, machinery, etc.
</t>
  </si>
  <si>
    <t xml:space="preserve">Workers will be exposed to non-hazardous materials, ambient temperature and pressure.
</t>
  </si>
  <si>
    <t>The jobs created will require a mix of semi-skilled (majority), unskilled and highly skilled labour.</t>
  </si>
  <si>
    <t>The community living near to the production area will be at low risk, but may experience some physical disturbances.</t>
  </si>
  <si>
    <t>Limited &amp; sporadic local market: The product is sold on the market, but only a few companies buy it from time to time.</t>
  </si>
  <si>
    <t>Extensive local market: The product is sold to multiple different customers and multiple uses for the product exist. It is bought and sold freely.</t>
  </si>
  <si>
    <t>The products and production process does not lend themselves to being exploited by small/medium businesses or local entrepreneurs  i.t.o. support-industries or further beneficiation of products, but only to large, established companies.</t>
  </si>
  <si>
    <t>Some aspects of the products or process lend themselves to exploitation by small- or medium size business i.t.o. support industries and down-stream beneficiation or use,  but only with the provision of significant support.</t>
  </si>
  <si>
    <t>Some aspects of the products or process lend themselves to exploitation by small- or medium size business i.t.o. support industries and down-stream beneficiation or use.</t>
  </si>
  <si>
    <t>The products and process lend themselves to exploitation by micro to small enterprises i.t.o. support industries, actual production and further downward beneficiation or use of the product. The enterprises will require support.</t>
  </si>
  <si>
    <t>The products and process lend themselves to exploitation by micro to small enterprises i.t.o. support industries, actual production and further downward beneficiation or use of the product.</t>
  </si>
  <si>
    <t>The process will be complex, incorporating many recycle streams and interacting unit operations or employing technically advanced unit operations.</t>
  </si>
  <si>
    <t>Operating environment health &amp; safety</t>
  </si>
  <si>
    <t>Community health &amp; safety</t>
  </si>
  <si>
    <t>The process will be relatively difficult to control and be sensitive to fluctuations in the operating environment and feed compositions, but relatively low-level staff will be able to make adjustments with guidance of experts available from time to time.</t>
  </si>
  <si>
    <t xml:space="preserve">The process will be moderately complex to simple, incorporating few recycle streams and employing simple technology.
</t>
  </si>
  <si>
    <t>Workers will periodically be at risk of exposure to some hazardous (toxic, corrosive) and some moderately harmful materials, high temperature and pressures, as well as dangerous machinery and situations.</t>
  </si>
  <si>
    <t>No known local market:  Potential customers will have to be introduced to the product and convinced of its efficacy.</t>
  </si>
  <si>
    <t>South African producers currently export the product or struggle to cover expenses due to oversupply in the country.</t>
  </si>
  <si>
    <t>Small volumes are imported (eg. 1000t-10,000t). South African producers are mosty able to supply the demand.</t>
  </si>
  <si>
    <t>Medium volumes of the product is imported (eg. 10,000t-100,000t of imports).</t>
  </si>
  <si>
    <t>Most of the product is imported due to severely limited supply in the country (eg. 10,000t- 2,000,000t of imports).</t>
  </si>
  <si>
    <t>The product is typically bought in measures of 10's of t or more.</t>
  </si>
  <si>
    <t>The product is typically bought in measures of t.</t>
  </si>
  <si>
    <t>The product is typically bought in measures of 100's of kg.</t>
  </si>
  <si>
    <t>The product is typically bought in measures of 10's of kg.</t>
  </si>
  <si>
    <t>The product is typically bought in measures of kg.</t>
  </si>
  <si>
    <t>The process will produce small volumes of hazardous waste and/or large volumes of moderately hazardous waste.</t>
  </si>
  <si>
    <t>Majority of the jobs created will require unskilled labour (Gr. 9 or less).</t>
  </si>
  <si>
    <t>Majority of the jobs created will require highly skilled labour (eg. graduate diploma holders), with some semi-skilled labour.</t>
  </si>
  <si>
    <t>Vast majority of the jobs created will require highly skilled labour (eg. graduate diploma holders).</t>
  </si>
  <si>
    <t>The community living near to the production area will in no way be adversely affected by the nearby production processes.</t>
  </si>
  <si>
    <t>The community  living near to the production area will face risk of local contamination of land, water or air in case of accidental leakages or spills, in addition to dust and/or noise (Tailings dumps?).</t>
  </si>
  <si>
    <t>The community living near to the production area will almost certainly experience negative health &amp; life style effects, due to air, soil or water pollution, noise and dust creation. They may also be influenced by physical dangers, such as nearby tailings dumps.</t>
  </si>
  <si>
    <t>The technology is well-known and has been successfully implemented internationally for a number of years/commercially proven.</t>
  </si>
  <si>
    <t>The technology has  once or twice been  successfully implemented on a  commercial scale.</t>
  </si>
  <si>
    <t>The technology has been proven on a pilot or demonstration scale.</t>
  </si>
  <si>
    <t>This technology has received a lot of R&amp;D attention in the lab and has been implemented on a mini-plant scale.</t>
  </si>
  <si>
    <t>The process will be simple, requiring no recycle streams and have low-tech unit operations.</t>
  </si>
  <si>
    <t>The process will require adjustments to be made to account for differing operating conditions or inputs, but relatively low-level staff will be able to make the adjustments.</t>
  </si>
  <si>
    <t>The process will produce small volumes of moderately hazardous waste and large to moderate volumes of benign waste.</t>
  </si>
  <si>
    <r>
      <t>The process will produce small volumes of moderately hazardous waste</t>
    </r>
    <r>
      <rPr>
        <i/>
        <sz val="16"/>
        <color theme="1"/>
        <rFont val="Calibri"/>
        <family val="2"/>
        <scheme val="minor"/>
      </rPr>
      <t xml:space="preserve"> </t>
    </r>
    <r>
      <rPr>
        <sz val="16"/>
        <color theme="1"/>
        <rFont val="Calibri"/>
        <family val="2"/>
        <scheme val="minor"/>
      </rPr>
      <t>or moderate volumes of benign waste.</t>
    </r>
  </si>
  <si>
    <t>10,000t-1000,000t is considered to be med</t>
  </si>
  <si>
    <t>0t-10,000t is considered to be small</t>
  </si>
  <si>
    <t>Rating sheet</t>
  </si>
  <si>
    <t>Comments</t>
  </si>
  <si>
    <t>Confidence level</t>
  </si>
  <si>
    <t>Confidence level scales:</t>
  </si>
  <si>
    <t>3. Expert</t>
  </si>
  <si>
    <t>2. Educated guess</t>
  </si>
  <si>
    <t>1. Uncertain</t>
  </si>
  <si>
    <t xml:space="preserve">Please rate each processing option mentioned in the tab called "Rating sheet" against every criteria in normal print (the clear rows) with a score from 0 (being the worst) to 4 (being the best). Guidance on what should constitute a rating of 4 or 0 can be found in the "Constructed scales" tab and for more information on the contructed scales the relevant explanatory panel can be viewed in the "Explanatory panel" tab. Should you need more information regarding the processing options in question, please refer to the report on processing options for sulphide-rich tailings that you received with this Excel file. </t>
  </si>
  <si>
    <t>Please indicate the confidence level of your rating in the appropriate column by the following rating guidance: 3 - Expert knowledge; 2 - Educated guess; 1 - Uncertain.</t>
  </si>
  <si>
    <t>Sulphuric acid + paint pigment</t>
  </si>
  <si>
    <t>Cross reference with Mudd (2008)</t>
  </si>
  <si>
    <t>kg water/kg dry cement</t>
  </si>
  <si>
    <t>kg water/kg sulphide-rich tailings</t>
  </si>
  <si>
    <t>produces water, doesn't use water.</t>
  </si>
  <si>
    <t>1-2ℓ water/kg processed</t>
  </si>
  <si>
    <t>60-100kWh/t processed</t>
  </si>
  <si>
    <t>30-60kWh/t processed</t>
  </si>
  <si>
    <t>0-30kWh/t processed</t>
  </si>
  <si>
    <t>0kWh/t processed - net energy production</t>
  </si>
  <si>
    <t>0-0.5ℓ water/kg processed</t>
  </si>
  <si>
    <t>0.5-1ℓ water/kg processed</t>
  </si>
  <si>
    <t>2-4ℓ water/kg processed</t>
  </si>
  <si>
    <t>Direct job creation</t>
  </si>
  <si>
    <t>more than 100kWh/t processed</t>
  </si>
  <si>
    <t>more than 4ℓ water/kg processed</t>
  </si>
  <si>
    <t>kg water/kg pyrite excluding water for de-dusting.</t>
  </si>
  <si>
    <t>5-10</t>
  </si>
  <si>
    <t>11-20</t>
  </si>
  <si>
    <t>21-45</t>
  </si>
  <si>
    <t>46-60</t>
  </si>
  <si>
    <t>61 or more</t>
  </si>
  <si>
    <t>Waste heap disposal</t>
  </si>
  <si>
    <t>Majority of the jobs created will require semi-skilled labour, with some unskilled.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</si>
</sst>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theme="1"/>
      <name val="Calibri"/>
      <family val="2"/>
      <scheme val="minor"/>
    </font>
    <font>
      <b/>
      <sz val="14"/>
      <color theme="1"/>
      <name val="Calibri"/>
      <family val="2"/>
      <scheme val="minor"/>
    </font>
    <font>
      <sz val="9"/>
      <color indexed="81"/>
      <name val="Tahoma"/>
      <family val="2"/>
    </font>
    <font>
      <b/>
      <sz val="9"/>
      <color indexed="81"/>
      <name val="Tahoma"/>
      <family val="2"/>
    </font>
    <font>
      <u/>
      <sz val="11"/>
      <color theme="10"/>
      <name val="Calibri"/>
      <family val="2"/>
      <scheme val="minor"/>
    </font>
    <font>
      <sz val="10"/>
      <color rgb="FF000000"/>
      <name val="Arial"/>
      <family val="2"/>
    </font>
    <font>
      <b/>
      <sz val="12"/>
      <color theme="1"/>
      <name val="Calibri"/>
      <family val="2"/>
      <scheme val="minor"/>
    </font>
    <font>
      <sz val="16"/>
      <color theme="1"/>
      <name val="Calibri"/>
      <family val="2"/>
      <scheme val="minor"/>
    </font>
    <font>
      <sz val="16"/>
      <name val="Calibri"/>
      <family val="2"/>
      <scheme val="minor"/>
    </font>
    <font>
      <i/>
      <sz val="16"/>
      <color theme="1"/>
      <name val="Calibri"/>
      <family val="2"/>
      <scheme val="minor"/>
    </font>
    <font>
      <sz val="18"/>
      <color theme="1"/>
      <name val="Calibri"/>
      <family val="2"/>
      <scheme val="minor"/>
    </font>
    <font>
      <b/>
      <sz val="18"/>
      <color theme="1"/>
      <name val="Calibri"/>
      <family val="2"/>
      <scheme val="minor"/>
    </font>
    <font>
      <b/>
      <sz val="20"/>
      <color theme="1"/>
      <name val="Calibri"/>
      <family val="2"/>
      <scheme val="minor"/>
    </font>
    <font>
      <b/>
      <sz val="22"/>
      <color theme="1"/>
      <name val="Calibri"/>
      <family val="2"/>
      <scheme val="minor"/>
    </font>
    <font>
      <b/>
      <sz val="26"/>
      <color theme="1"/>
      <name val="Calibri"/>
      <family val="2"/>
      <scheme val="minor"/>
    </font>
    <font>
      <b/>
      <sz val="14"/>
      <color theme="0" tint="-0.14999847407452621"/>
      <name val="Calibri"/>
      <family val="2"/>
      <scheme val="minor"/>
    </font>
    <font>
      <sz val="11"/>
      <color theme="0" tint="-0.14999847407452621"/>
      <name val="Calibri"/>
      <family val="2"/>
      <scheme val="minor"/>
    </font>
    <font>
      <b/>
      <sz val="11"/>
      <color theme="0" tint="-0.14999847407452621"/>
      <name val="Calibri"/>
      <family val="2"/>
      <scheme val="minor"/>
    </font>
    <font>
      <b/>
      <sz val="14"/>
      <color theme="1"/>
      <name val="Calibri"/>
      <family val="2"/>
      <scheme val="minor"/>
    </font>
    <font>
      <sz val="11"/>
      <color theme="1"/>
      <name val="Calibri"/>
      <family val="2"/>
      <scheme val="minor"/>
    </font>
    <font>
      <b/>
      <sz val="12"/>
      <color theme="1"/>
      <name val="Calibri"/>
      <family val="2"/>
      <scheme val="minor"/>
    </font>
    <font>
      <b/>
      <sz val="11"/>
      <color theme="1"/>
      <name val="Calibri"/>
      <family val="2"/>
      <scheme val="minor"/>
    </font>
    <font>
      <sz val="9"/>
      <color indexed="81"/>
      <name val="Tahoma"/>
      <charset val="1"/>
    </font>
    <font>
      <b/>
      <sz val="9"/>
      <color indexed="81"/>
      <name val="Tahoma"/>
      <charset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style="thin">
        <color theme="0" tint="-0.34998626667073579"/>
      </right>
      <top style="thin">
        <color indexed="64"/>
      </top>
      <bottom style="thin">
        <color indexed="64"/>
      </bottom>
      <diagonal/>
    </border>
    <border>
      <left style="thin">
        <color theme="0" tint="-0.34998626667073579"/>
      </left>
      <right style="medium">
        <color indexed="64"/>
      </right>
      <top style="thin">
        <color indexed="64"/>
      </top>
      <bottom style="thin">
        <color indexed="64"/>
      </bottom>
      <diagonal/>
    </border>
    <border>
      <left style="medium">
        <color indexed="64"/>
      </left>
      <right style="thin">
        <color theme="0" tint="-0.34998626667073579"/>
      </right>
      <top style="thin">
        <color indexed="64"/>
      </top>
      <bottom/>
      <diagonal/>
    </border>
    <border>
      <left style="thin">
        <color theme="0" tint="-0.34998626667073579"/>
      </left>
      <right style="medium">
        <color indexed="64"/>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theme="0" tint="-0.34998626667073579"/>
      </right>
      <top style="medium">
        <color indexed="64"/>
      </top>
      <bottom style="thin">
        <color indexed="64"/>
      </bottom>
      <diagonal/>
    </border>
    <border>
      <left style="thin">
        <color theme="0" tint="-0.34998626667073579"/>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theme="0" tint="-0.499984740745262"/>
      </left>
      <right style="thin">
        <color theme="0" tint="-0.499984740745262"/>
      </right>
      <top/>
      <bottom/>
      <diagonal/>
    </border>
    <border>
      <left/>
      <right/>
      <top style="thin">
        <color indexed="64"/>
      </top>
      <bottom/>
      <diagonal/>
    </border>
    <border>
      <left/>
      <right/>
      <top style="medium">
        <color indexed="64"/>
      </top>
      <bottom style="thin">
        <color indexed="64"/>
      </bottom>
      <diagonal/>
    </border>
    <border>
      <left style="medium">
        <color indexed="64"/>
      </left>
      <right style="thin">
        <color theme="0" tint="-0.34998626667073579"/>
      </right>
      <top style="thin">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113">
    <xf numFmtId="0" fontId="0" fillId="0" borderId="0" xfId="0"/>
    <xf numFmtId="0" fontId="0" fillId="0" borderId="0" xfId="0"/>
    <xf numFmtId="0" fontId="2" fillId="0" borderId="0" xfId="0" applyFont="1"/>
    <xf numFmtId="0" fontId="0" fillId="0" borderId="0" xfId="0" applyAlignment="1">
      <alignment wrapText="1"/>
    </xf>
    <xf numFmtId="0" fontId="0" fillId="0" borderId="0" xfId="0" applyFill="1" applyAlignment="1">
      <alignment wrapText="1"/>
    </xf>
    <xf numFmtId="0" fontId="0" fillId="0" borderId="0" xfId="0" applyFill="1"/>
    <xf numFmtId="0" fontId="0" fillId="0" borderId="0" xfId="0" applyFill="1" applyBorder="1" applyAlignment="1">
      <alignment wrapText="1"/>
    </xf>
    <xf numFmtId="0" fontId="5" fillId="0" borderId="0" xfId="1"/>
    <xf numFmtId="0" fontId="6" fillId="0" borderId="0" xfId="0" applyFont="1"/>
    <xf numFmtId="2" fontId="0" fillId="0" borderId="0" xfId="0" applyNumberFormat="1"/>
    <xf numFmtId="0" fontId="7" fillId="0" borderId="0" xfId="0" applyFont="1"/>
    <xf numFmtId="9" fontId="0" fillId="0" borderId="0" xfId="0" applyNumberFormat="1" applyFill="1" applyBorder="1" applyAlignment="1">
      <alignment wrapText="1"/>
    </xf>
    <xf numFmtId="0" fontId="0" fillId="0" borderId="0" xfId="0" applyBorder="1"/>
    <xf numFmtId="0" fontId="8" fillId="0" borderId="0" xfId="0" applyFont="1" applyAlignment="1">
      <alignment vertical="top" wrapText="1"/>
    </xf>
    <xf numFmtId="0" fontId="9" fillId="0" borderId="0" xfId="0" applyFont="1" applyFill="1" applyAlignment="1">
      <alignment vertical="top" wrapText="1"/>
    </xf>
    <xf numFmtId="0" fontId="8" fillId="0" borderId="0" xfId="0" applyFont="1" applyFill="1" applyAlignment="1">
      <alignment vertical="top" wrapText="1"/>
    </xf>
    <xf numFmtId="0" fontId="8" fillId="0" borderId="0" xfId="0" applyFont="1" applyFill="1" applyBorder="1" applyAlignment="1">
      <alignment vertical="top" wrapText="1"/>
    </xf>
    <xf numFmtId="9" fontId="8" fillId="0" borderId="0" xfId="0" applyNumberFormat="1" applyFont="1" applyAlignment="1">
      <alignment vertical="top" wrapText="1"/>
    </xf>
    <xf numFmtId="0" fontId="8" fillId="0" borderId="0" xfId="0" applyFont="1" applyFill="1" applyAlignment="1">
      <alignment vertical="top"/>
    </xf>
    <xf numFmtId="0" fontId="11" fillId="0" borderId="1" xfId="0" applyFont="1" applyFill="1" applyBorder="1" applyAlignment="1">
      <alignment horizontal="left" vertical="center" wrapText="1"/>
    </xf>
    <xf numFmtId="0" fontId="11" fillId="0" borderId="1" xfId="0" applyFont="1" applyFill="1" applyBorder="1" applyAlignment="1">
      <alignment vertical="center" wrapText="1"/>
    </xf>
    <xf numFmtId="0" fontId="11" fillId="0" borderId="1" xfId="0" applyFont="1" applyBorder="1" applyAlignment="1">
      <alignment vertical="center" wrapText="1"/>
    </xf>
    <xf numFmtId="0" fontId="12" fillId="0" borderId="1" xfId="0" applyFont="1" applyBorder="1" applyAlignment="1">
      <alignment vertical="center" wrapText="1"/>
    </xf>
    <xf numFmtId="0" fontId="13" fillId="0" borderId="1" xfId="0" applyFont="1" applyBorder="1" applyAlignment="1">
      <alignment vertical="center" wrapText="1"/>
    </xf>
    <xf numFmtId="0" fontId="14" fillId="0" borderId="1" xfId="0" applyFont="1" applyBorder="1" applyAlignment="1">
      <alignment vertical="center" wrapText="1"/>
    </xf>
    <xf numFmtId="0" fontId="12" fillId="0" borderId="1" xfId="0" applyFont="1" applyBorder="1" applyAlignment="1">
      <alignment horizontal="left" vertical="center" wrapText="1"/>
    </xf>
    <xf numFmtId="0" fontId="15" fillId="0" borderId="0" xfId="0" applyFont="1"/>
    <xf numFmtId="0" fontId="2" fillId="2" borderId="0" xfId="0" applyFont="1" applyFill="1"/>
    <xf numFmtId="0" fontId="0" fillId="2" borderId="0" xfId="0" applyFill="1"/>
    <xf numFmtId="0" fontId="0" fillId="2" borderId="0" xfId="0" applyFill="1" applyAlignment="1">
      <alignment horizontal="left" vertical="top" wrapText="1"/>
    </xf>
    <xf numFmtId="0" fontId="0" fillId="0" borderId="7" xfId="0" applyBorder="1"/>
    <xf numFmtId="0" fontId="1" fillId="0" borderId="8" xfId="0" applyFont="1" applyBorder="1" applyAlignment="1">
      <alignment vertical="center" wrapText="1"/>
    </xf>
    <xf numFmtId="0" fontId="0" fillId="0" borderId="8" xfId="0" applyBorder="1" applyAlignment="1">
      <alignment vertical="center" wrapText="1"/>
    </xf>
    <xf numFmtId="0" fontId="0" fillId="0" borderId="8" xfId="0" applyFont="1" applyBorder="1" applyAlignment="1">
      <alignment vertical="center" wrapText="1"/>
    </xf>
    <xf numFmtId="0" fontId="18" fillId="3" borderId="11" xfId="0" applyFont="1" applyFill="1" applyBorder="1" applyAlignment="1">
      <alignment horizontal="right" vertical="center" wrapText="1"/>
    </xf>
    <xf numFmtId="0" fontId="18" fillId="3" borderId="12" xfId="0" applyFont="1" applyFill="1" applyBorder="1" applyAlignment="1">
      <alignment horizontal="center" vertical="center" wrapText="1"/>
    </xf>
    <xf numFmtId="0" fontId="0" fillId="0" borderId="11" xfId="0" applyFont="1" applyBorder="1" applyAlignment="1">
      <alignment horizontal="right" vertical="center" wrapText="1"/>
    </xf>
    <xf numFmtId="0" fontId="0" fillId="0" borderId="12" xfId="0" applyFont="1" applyBorder="1" applyAlignment="1">
      <alignment horizontal="center" vertical="center" wrapText="1"/>
    </xf>
    <xf numFmtId="0" fontId="18" fillId="3" borderId="11" xfId="0" applyFont="1" applyFill="1" applyBorder="1" applyAlignment="1">
      <alignment vertical="center" wrapText="1"/>
    </xf>
    <xf numFmtId="0" fontId="18" fillId="3" borderId="12" xfId="0" applyFont="1" applyFill="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11" xfId="0" applyFont="1" applyFill="1" applyBorder="1" applyAlignment="1">
      <alignment vertical="center" wrapText="1"/>
    </xf>
    <xf numFmtId="0" fontId="0" fillId="0" borderId="12" xfId="0" applyFont="1" applyFill="1" applyBorder="1" applyAlignment="1">
      <alignment horizontal="right" vertical="center" wrapText="1"/>
    </xf>
    <xf numFmtId="0" fontId="0" fillId="0" borderId="12" xfId="0" applyFont="1" applyBorder="1" applyAlignment="1">
      <alignment horizontal="right" vertical="center" wrapText="1"/>
    </xf>
    <xf numFmtId="0" fontId="18" fillId="3" borderId="10" xfId="0" applyFont="1" applyFill="1" applyBorder="1" applyAlignment="1">
      <alignment horizontal="right" vertical="center" wrapText="1"/>
    </xf>
    <xf numFmtId="0" fontId="18" fillId="3" borderId="9" xfId="0" applyFont="1" applyFill="1" applyBorder="1" applyAlignment="1">
      <alignment horizontal="right" vertical="center" wrapText="1"/>
    </xf>
    <xf numFmtId="0" fontId="0" fillId="0" borderId="11" xfId="0" applyFont="1" applyBorder="1" applyAlignment="1">
      <alignment horizontal="right" vertical="center"/>
    </xf>
    <xf numFmtId="0" fontId="0" fillId="0" borderId="12" xfId="0" applyFont="1" applyBorder="1" applyAlignment="1">
      <alignment horizontal="right" vertical="center"/>
    </xf>
    <xf numFmtId="0" fontId="0" fillId="0" borderId="11" xfId="0" applyFont="1" applyBorder="1" applyAlignment="1">
      <alignment vertical="center"/>
    </xf>
    <xf numFmtId="0" fontId="17" fillId="3" borderId="6" xfId="0" applyFont="1" applyFill="1" applyBorder="1"/>
    <xf numFmtId="0" fontId="0" fillId="0" borderId="6" xfId="0" applyFont="1" applyBorder="1"/>
    <xf numFmtId="0" fontId="0" fillId="0" borderId="3" xfId="0" applyFont="1" applyBorder="1"/>
    <xf numFmtId="0" fontId="17" fillId="3" borderId="10" xfId="0" applyFont="1" applyFill="1" applyBorder="1"/>
    <xf numFmtId="0" fontId="0" fillId="0" borderId="10" xfId="0" applyFont="1" applyBorder="1"/>
    <xf numFmtId="0" fontId="13" fillId="0" borderId="8" xfId="0" applyFont="1" applyBorder="1" applyAlignment="1">
      <alignment vertical="center" wrapText="1"/>
    </xf>
    <xf numFmtId="0" fontId="0" fillId="0" borderId="11" xfId="0" applyBorder="1" applyAlignment="1">
      <alignment textRotation="90" wrapText="1"/>
    </xf>
    <xf numFmtId="0" fontId="0" fillId="0" borderId="12" xfId="0" applyBorder="1" applyAlignment="1">
      <alignment textRotation="90" wrapText="1"/>
    </xf>
    <xf numFmtId="0" fontId="0" fillId="0" borderId="11" xfId="0" applyBorder="1" applyAlignment="1">
      <alignment textRotation="90"/>
    </xf>
    <xf numFmtId="0" fontId="0" fillId="0" borderId="12" xfId="0" applyBorder="1" applyAlignment="1">
      <alignment textRotation="90"/>
    </xf>
    <xf numFmtId="0" fontId="0" fillId="0" borderId="13" xfId="0" applyFill="1" applyBorder="1" applyAlignment="1">
      <alignment textRotation="90"/>
    </xf>
    <xf numFmtId="0" fontId="2" fillId="0" borderId="14" xfId="0" applyFont="1" applyBorder="1" applyAlignment="1">
      <alignment vertical="center" wrapText="1"/>
    </xf>
    <xf numFmtId="0" fontId="16" fillId="3" borderId="15" xfId="0" applyFont="1" applyFill="1" applyBorder="1" applyAlignment="1">
      <alignment horizontal="right" vertical="center" wrapText="1"/>
    </xf>
    <xf numFmtId="0" fontId="16" fillId="3" borderId="16" xfId="0" applyFont="1" applyFill="1" applyBorder="1" applyAlignment="1">
      <alignment horizontal="right" vertical="center" wrapText="1"/>
    </xf>
    <xf numFmtId="0" fontId="17" fillId="3" borderId="16" xfId="0" applyFont="1" applyFill="1" applyBorder="1"/>
    <xf numFmtId="0" fontId="17" fillId="3" borderId="17" xfId="0" applyFont="1" applyFill="1" applyBorder="1"/>
    <xf numFmtId="0" fontId="0" fillId="0" borderId="12" xfId="0" applyFont="1" applyBorder="1"/>
    <xf numFmtId="0" fontId="0" fillId="0" borderId="13" xfId="0" applyFont="1" applyBorder="1"/>
    <xf numFmtId="49" fontId="8" fillId="0" borderId="0" xfId="0" applyNumberFormat="1" applyFont="1" applyFill="1" applyAlignment="1">
      <alignment vertical="top" wrapText="1"/>
    </xf>
    <xf numFmtId="0" fontId="0" fillId="0" borderId="6" xfId="0" applyFont="1" applyFill="1" applyBorder="1"/>
    <xf numFmtId="0" fontId="0" fillId="0" borderId="13" xfId="0" applyFont="1" applyFill="1" applyBorder="1"/>
    <xf numFmtId="0" fontId="2" fillId="0" borderId="18" xfId="0" applyFont="1" applyBorder="1"/>
    <xf numFmtId="0" fontId="0" fillId="0" borderId="18" xfId="0" applyBorder="1"/>
    <xf numFmtId="0" fontId="0" fillId="0" borderId="18" xfId="0" applyBorder="1" applyAlignment="1">
      <alignment wrapText="1"/>
    </xf>
    <xf numFmtId="0" fontId="8" fillId="0" borderId="18" xfId="0" applyFont="1" applyBorder="1" applyAlignment="1">
      <alignment vertical="top" wrapText="1"/>
    </xf>
    <xf numFmtId="0" fontId="8" fillId="0" borderId="18" xfId="0" applyFont="1" applyFill="1" applyBorder="1" applyAlignment="1">
      <alignment vertical="top" wrapText="1"/>
    </xf>
    <xf numFmtId="49" fontId="8" fillId="0" borderId="18" xfId="0" applyNumberFormat="1" applyFont="1" applyFill="1" applyBorder="1" applyAlignment="1">
      <alignment vertical="top" wrapText="1"/>
    </xf>
    <xf numFmtId="9" fontId="8" fillId="0" borderId="18" xfId="0" applyNumberFormat="1" applyFont="1" applyBorder="1" applyAlignment="1">
      <alignment vertical="top" wrapText="1"/>
    </xf>
    <xf numFmtId="0" fontId="0" fillId="0" borderId="18" xfId="0" applyFill="1" applyBorder="1"/>
    <xf numFmtId="0" fontId="8" fillId="0" borderId="18" xfId="0" applyFont="1" applyBorder="1" applyAlignment="1">
      <alignment vertical="top"/>
    </xf>
    <xf numFmtId="0" fontId="8" fillId="0" borderId="18" xfId="0" applyFont="1" applyFill="1" applyBorder="1" applyAlignment="1">
      <alignment vertical="top"/>
    </xf>
    <xf numFmtId="0" fontId="0" fillId="0" borderId="19" xfId="0" applyBorder="1" applyAlignment="1">
      <alignment textRotation="90"/>
    </xf>
    <xf numFmtId="0" fontId="16" fillId="3" borderId="20" xfId="0" applyFont="1" applyFill="1" applyBorder="1" applyAlignment="1">
      <alignment horizontal="right" vertical="center" wrapText="1"/>
    </xf>
    <xf numFmtId="0" fontId="18" fillId="3" borderId="3" xfId="0" applyFont="1" applyFill="1" applyBorder="1" applyAlignment="1">
      <alignment horizontal="right" vertical="center" wrapText="1"/>
    </xf>
    <xf numFmtId="0" fontId="0" fillId="0" borderId="19" xfId="0" applyFont="1" applyBorder="1" applyAlignment="1">
      <alignment horizontal="right" vertical="center"/>
    </xf>
    <xf numFmtId="0" fontId="18" fillId="3" borderId="19" xfId="0" applyFont="1" applyFill="1" applyBorder="1" applyAlignment="1">
      <alignment horizontal="right" vertical="center" wrapText="1"/>
    </xf>
    <xf numFmtId="0" fontId="0" fillId="0" borderId="21" xfId="0" applyBorder="1" applyAlignment="1">
      <alignment textRotation="90"/>
    </xf>
    <xf numFmtId="0" fontId="0" fillId="0" borderId="9" xfId="0" applyFont="1" applyBorder="1" applyAlignment="1">
      <alignment horizontal="right" vertical="center"/>
    </xf>
    <xf numFmtId="0" fontId="0" fillId="0" borderId="21" xfId="0" applyFont="1" applyBorder="1" applyAlignment="1">
      <alignment horizontal="right" vertical="center"/>
    </xf>
    <xf numFmtId="0" fontId="19" fillId="0" borderId="0" xfId="0" applyFont="1"/>
    <xf numFmtId="0" fontId="20" fillId="0" borderId="0" xfId="0" applyFont="1"/>
    <xf numFmtId="0" fontId="21" fillId="0" borderId="0" xfId="0" applyFont="1"/>
    <xf numFmtId="4" fontId="20" fillId="0" borderId="0" xfId="0" applyNumberFormat="1" applyFont="1"/>
    <xf numFmtId="0" fontId="20" fillId="0" borderId="0" xfId="0" applyFont="1" applyAlignment="1">
      <alignment wrapText="1"/>
    </xf>
    <xf numFmtId="0" fontId="22" fillId="0" borderId="0" xfId="0" applyFont="1" applyAlignment="1">
      <alignment vertical="center" wrapText="1"/>
    </xf>
    <xf numFmtId="0" fontId="20" fillId="0" borderId="0" xfId="0" applyFont="1" applyAlignment="1">
      <alignment vertical="center" wrapText="1"/>
    </xf>
    <xf numFmtId="0" fontId="21" fillId="0" borderId="0" xfId="0" applyFont="1" applyAlignment="1">
      <alignment vertical="center" wrapText="1"/>
    </xf>
    <xf numFmtId="0" fontId="20" fillId="0" borderId="0" xfId="0" applyFont="1" applyFill="1"/>
    <xf numFmtId="0" fontId="21" fillId="0" borderId="0" xfId="0" applyFont="1" applyAlignment="1">
      <alignment vertical="center"/>
    </xf>
    <xf numFmtId="0" fontId="22" fillId="0" borderId="0" xfId="0" applyFont="1"/>
    <xf numFmtId="0" fontId="20" fillId="0" borderId="0" xfId="0" applyFont="1" applyFill="1" applyAlignment="1">
      <alignment wrapText="1"/>
    </xf>
    <xf numFmtId="0" fontId="22" fillId="0" borderId="1" xfId="0" applyFont="1" applyBorder="1"/>
    <xf numFmtId="0" fontId="22" fillId="0" borderId="3" xfId="0" applyFont="1" applyBorder="1"/>
    <xf numFmtId="0" fontId="20" fillId="0" borderId="4" xfId="0" applyFont="1" applyBorder="1"/>
    <xf numFmtId="0" fontId="20" fillId="0" borderId="0" xfId="0" applyFont="1" applyBorder="1"/>
    <xf numFmtId="0" fontId="20" fillId="0" borderId="2" xfId="0" applyFont="1" applyBorder="1"/>
    <xf numFmtId="0" fontId="20" fillId="0" borderId="5" xfId="0" applyFont="1" applyBorder="1"/>
    <xf numFmtId="0" fontId="20" fillId="0" borderId="4" xfId="0" applyFont="1" applyFill="1" applyBorder="1"/>
    <xf numFmtId="1" fontId="20" fillId="0" borderId="0" xfId="0" applyNumberFormat="1" applyFont="1"/>
    <xf numFmtId="0" fontId="0" fillId="0" borderId="11" xfId="0" applyFont="1" applyFill="1" applyBorder="1" applyAlignment="1">
      <alignment vertical="center"/>
    </xf>
    <xf numFmtId="0" fontId="0" fillId="2" borderId="0" xfId="0" applyFill="1" applyAlignment="1">
      <alignment horizontal="left" vertical="top" wrapText="1"/>
    </xf>
    <xf numFmtId="0" fontId="20" fillId="0" borderId="0" xfId="0" applyFont="1" applyAlignment="1">
      <alignment vertical="center" wrapText="1"/>
    </xf>
    <xf numFmtId="0" fontId="22" fillId="0" borderId="0" xfId="0" applyFont="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18"/>
  <sheetViews>
    <sheetView workbookViewId="0">
      <selection activeCell="F22" sqref="F22"/>
    </sheetView>
  </sheetViews>
  <sheetFormatPr defaultRowHeight="14.5" x14ac:dyDescent="0.35"/>
  <sheetData>
    <row r="2" spans="1:14" ht="18.5" x14ac:dyDescent="0.45">
      <c r="A2" s="27" t="s">
        <v>22</v>
      </c>
      <c r="B2" s="28"/>
      <c r="C2" s="28"/>
      <c r="D2" s="28"/>
      <c r="E2" s="28"/>
      <c r="F2" s="28"/>
      <c r="G2" s="28"/>
      <c r="H2" s="28"/>
      <c r="I2" s="28"/>
      <c r="J2" s="28"/>
      <c r="K2" s="28"/>
      <c r="L2" s="28"/>
      <c r="M2" s="28"/>
      <c r="N2" s="28"/>
    </row>
    <row r="3" spans="1:14" x14ac:dyDescent="0.35">
      <c r="A3" s="28"/>
      <c r="B3" s="28"/>
      <c r="C3" s="28"/>
      <c r="D3" s="28"/>
      <c r="E3" s="28"/>
      <c r="F3" s="28"/>
      <c r="G3" s="28"/>
      <c r="H3" s="28"/>
      <c r="I3" s="28"/>
      <c r="J3" s="28"/>
      <c r="K3" s="28"/>
      <c r="L3" s="28"/>
      <c r="M3" s="28"/>
      <c r="N3" s="28"/>
    </row>
    <row r="4" spans="1:14" x14ac:dyDescent="0.35">
      <c r="A4" s="110" t="s">
        <v>233</v>
      </c>
      <c r="B4" s="110"/>
      <c r="C4" s="110"/>
      <c r="D4" s="110"/>
      <c r="E4" s="110"/>
      <c r="F4" s="110"/>
      <c r="G4" s="110"/>
      <c r="H4" s="110"/>
      <c r="I4" s="110"/>
      <c r="J4" s="110"/>
      <c r="K4" s="110"/>
      <c r="L4" s="110"/>
      <c r="M4" s="110"/>
      <c r="N4" s="110"/>
    </row>
    <row r="5" spans="1:14" x14ac:dyDescent="0.35">
      <c r="A5" s="110"/>
      <c r="B5" s="110"/>
      <c r="C5" s="110"/>
      <c r="D5" s="110"/>
      <c r="E5" s="110"/>
      <c r="F5" s="110"/>
      <c r="G5" s="110"/>
      <c r="H5" s="110"/>
      <c r="I5" s="110"/>
      <c r="J5" s="110"/>
      <c r="K5" s="110"/>
      <c r="L5" s="110"/>
      <c r="M5" s="110"/>
      <c r="N5" s="110"/>
    </row>
    <row r="6" spans="1:14" x14ac:dyDescent="0.35">
      <c r="A6" s="110"/>
      <c r="B6" s="110"/>
      <c r="C6" s="110"/>
      <c r="D6" s="110"/>
      <c r="E6" s="110"/>
      <c r="F6" s="110"/>
      <c r="G6" s="110"/>
      <c r="H6" s="110"/>
      <c r="I6" s="110"/>
      <c r="J6" s="110"/>
      <c r="K6" s="110"/>
      <c r="L6" s="110"/>
      <c r="M6" s="110"/>
      <c r="N6" s="110"/>
    </row>
    <row r="7" spans="1:14" x14ac:dyDescent="0.35">
      <c r="A7" s="110"/>
      <c r="B7" s="110"/>
      <c r="C7" s="110"/>
      <c r="D7" s="110"/>
      <c r="E7" s="110"/>
      <c r="F7" s="110"/>
      <c r="G7" s="110"/>
      <c r="H7" s="110"/>
      <c r="I7" s="110"/>
      <c r="J7" s="110"/>
      <c r="K7" s="110"/>
      <c r="L7" s="110"/>
      <c r="M7" s="110"/>
      <c r="N7" s="110"/>
    </row>
    <row r="8" spans="1:14" x14ac:dyDescent="0.35">
      <c r="A8" s="110"/>
      <c r="B8" s="110"/>
      <c r="C8" s="110"/>
      <c r="D8" s="110"/>
      <c r="E8" s="110"/>
      <c r="F8" s="110"/>
      <c r="G8" s="110"/>
      <c r="H8" s="110"/>
      <c r="I8" s="110"/>
      <c r="J8" s="110"/>
      <c r="K8" s="110"/>
      <c r="L8" s="110"/>
      <c r="M8" s="110"/>
      <c r="N8" s="110"/>
    </row>
    <row r="9" spans="1:14" s="1" customFormat="1" x14ac:dyDescent="0.35">
      <c r="A9" s="29"/>
      <c r="B9" s="29"/>
      <c r="C9" s="29"/>
      <c r="D9" s="29"/>
      <c r="E9" s="29"/>
      <c r="F9" s="29"/>
      <c r="G9" s="29"/>
      <c r="H9" s="29"/>
      <c r="I9" s="29"/>
      <c r="J9" s="29"/>
      <c r="K9" s="29"/>
      <c r="L9" s="29"/>
      <c r="M9" s="29"/>
      <c r="N9" s="29"/>
    </row>
    <row r="10" spans="1:14" s="1" customFormat="1" ht="15" customHeight="1" x14ac:dyDescent="0.35">
      <c r="A10" s="110" t="s">
        <v>234</v>
      </c>
      <c r="B10" s="110"/>
      <c r="C10" s="110"/>
      <c r="D10" s="110"/>
      <c r="E10" s="110"/>
      <c r="F10" s="110"/>
      <c r="G10" s="110"/>
      <c r="H10" s="110"/>
      <c r="I10" s="110"/>
      <c r="J10" s="110"/>
      <c r="K10" s="110"/>
      <c r="L10" s="110"/>
      <c r="M10" s="110"/>
      <c r="N10" s="110"/>
    </row>
    <row r="11" spans="1:14" s="1" customFormat="1" x14ac:dyDescent="0.35">
      <c r="A11" s="110"/>
      <c r="B11" s="110"/>
      <c r="C11" s="110"/>
      <c r="D11" s="110"/>
      <c r="E11" s="110"/>
      <c r="F11" s="110"/>
      <c r="G11" s="110"/>
      <c r="H11" s="110"/>
      <c r="I11" s="110"/>
      <c r="J11" s="110"/>
      <c r="K11" s="110"/>
      <c r="L11" s="110"/>
      <c r="M11" s="110"/>
      <c r="N11" s="110"/>
    </row>
    <row r="12" spans="1:14" x14ac:dyDescent="0.35">
      <c r="A12" s="28"/>
      <c r="B12" s="28"/>
      <c r="C12" s="28"/>
      <c r="D12" s="28"/>
      <c r="E12" s="28"/>
      <c r="F12" s="28"/>
      <c r="G12" s="28"/>
      <c r="H12" s="28"/>
      <c r="I12" s="28"/>
      <c r="J12" s="28"/>
      <c r="K12" s="28"/>
      <c r="L12" s="28"/>
      <c r="M12" s="28"/>
      <c r="N12" s="28"/>
    </row>
    <row r="13" spans="1:14" x14ac:dyDescent="0.35">
      <c r="A13" s="28" t="s">
        <v>23</v>
      </c>
      <c r="B13" s="28"/>
      <c r="C13" s="28"/>
      <c r="D13" s="28"/>
      <c r="E13" s="28"/>
      <c r="F13" s="28"/>
      <c r="G13" s="28"/>
      <c r="H13" s="28"/>
      <c r="I13" s="28"/>
      <c r="J13" s="28"/>
      <c r="K13" s="28"/>
      <c r="L13" s="28"/>
      <c r="M13" s="28"/>
      <c r="N13" s="28"/>
    </row>
    <row r="14" spans="1:14" x14ac:dyDescent="0.35">
      <c r="A14" s="28"/>
      <c r="B14" s="28"/>
      <c r="C14" s="28"/>
      <c r="D14" s="28"/>
      <c r="E14" s="28"/>
      <c r="F14" s="28"/>
      <c r="G14" s="28"/>
      <c r="H14" s="28"/>
      <c r="I14" s="28"/>
      <c r="J14" s="28"/>
      <c r="K14" s="28"/>
      <c r="L14" s="28"/>
      <c r="M14" s="28"/>
      <c r="N14" s="28"/>
    </row>
    <row r="15" spans="1:14" x14ac:dyDescent="0.35">
      <c r="A15" s="28" t="s">
        <v>24</v>
      </c>
      <c r="B15" s="28"/>
      <c r="C15" s="28"/>
      <c r="D15" s="28"/>
      <c r="E15" s="28"/>
      <c r="F15" s="28"/>
      <c r="G15" s="28"/>
      <c r="H15" s="28"/>
      <c r="I15" s="28"/>
      <c r="J15" s="28"/>
      <c r="K15" s="28"/>
      <c r="L15" s="28"/>
      <c r="M15" s="28"/>
      <c r="N15" s="28"/>
    </row>
    <row r="16" spans="1:14" x14ac:dyDescent="0.35">
      <c r="A16" s="28"/>
      <c r="B16" s="28"/>
      <c r="C16" s="28"/>
      <c r="D16" s="28"/>
      <c r="E16" s="28"/>
      <c r="F16" s="28"/>
      <c r="G16" s="28"/>
      <c r="H16" s="28"/>
      <c r="I16" s="28"/>
      <c r="J16" s="28"/>
      <c r="K16" s="28"/>
      <c r="L16" s="28"/>
      <c r="M16" s="28"/>
      <c r="N16" s="28"/>
    </row>
    <row r="17" spans="1:14" x14ac:dyDescent="0.35">
      <c r="A17" s="28" t="s">
        <v>26</v>
      </c>
      <c r="B17" s="28"/>
      <c r="C17" s="28"/>
      <c r="D17" s="28"/>
      <c r="E17" s="28"/>
      <c r="F17" s="28"/>
      <c r="G17" s="28"/>
      <c r="H17" s="28"/>
      <c r="I17" s="28"/>
      <c r="J17" s="28"/>
      <c r="K17" s="28"/>
      <c r="L17" s="28"/>
      <c r="M17" s="28"/>
      <c r="N17" s="28"/>
    </row>
    <row r="18" spans="1:14" x14ac:dyDescent="0.35">
      <c r="A18" s="28" t="s">
        <v>25</v>
      </c>
      <c r="B18" s="28"/>
      <c r="C18" s="28"/>
      <c r="D18" s="28"/>
      <c r="E18" s="28"/>
      <c r="F18" s="28"/>
      <c r="G18" s="28"/>
      <c r="H18" s="28"/>
      <c r="I18" s="28"/>
      <c r="J18" s="28"/>
      <c r="K18" s="28"/>
      <c r="L18" s="28"/>
      <c r="M18" s="28"/>
      <c r="N18" s="28"/>
    </row>
  </sheetData>
  <mergeCells count="2">
    <mergeCell ref="A4:N8"/>
    <mergeCell ref="A10:N11"/>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33"/>
  <sheetViews>
    <sheetView zoomScale="95" zoomScaleNormal="95" workbookViewId="0">
      <pane ySplit="1" topLeftCell="A2" activePane="bottomLeft" state="frozen"/>
      <selection pane="bottomLeft" activeCell="R23" sqref="R23:R25"/>
    </sheetView>
  </sheetViews>
  <sheetFormatPr defaultRowHeight="14.5" x14ac:dyDescent="0.35"/>
  <cols>
    <col min="1" max="1" width="45.7265625" customWidth="1"/>
    <col min="2" max="2" width="9.1796875" customWidth="1"/>
    <col min="3" max="3" width="3.7265625" style="1" customWidth="1"/>
    <col min="4" max="4" width="9.1796875" style="1" customWidth="1"/>
    <col min="5" max="5" width="3.7265625" style="1" customWidth="1"/>
    <col min="7" max="7" width="3.7265625" style="1" customWidth="1"/>
    <col min="9" max="9" width="3.7265625" style="1" customWidth="1"/>
    <col min="11" max="11" width="3.7265625" style="1" customWidth="1"/>
    <col min="13" max="13" width="3.7265625" style="1" customWidth="1"/>
    <col min="15" max="15" width="3.7265625" style="1" customWidth="1"/>
    <col min="16" max="16" width="9" style="1" customWidth="1"/>
    <col min="17" max="17" width="3.7265625" style="1" customWidth="1"/>
    <col min="19" max="19" width="3.7265625" customWidth="1"/>
    <col min="20" max="20" width="46.54296875" customWidth="1"/>
    <col min="23" max="23" width="10" bestFit="1" customWidth="1"/>
  </cols>
  <sheetData>
    <row r="1" spans="1:39" ht="120.5" thickBot="1" x14ac:dyDescent="0.4">
      <c r="A1" s="55" t="s">
        <v>226</v>
      </c>
      <c r="B1" s="56" t="s">
        <v>0</v>
      </c>
      <c r="C1" s="57" t="s">
        <v>228</v>
      </c>
      <c r="D1" s="56" t="s">
        <v>235</v>
      </c>
      <c r="E1" s="57" t="s">
        <v>228</v>
      </c>
      <c r="F1" s="58" t="s">
        <v>1</v>
      </c>
      <c r="G1" s="59" t="s">
        <v>228</v>
      </c>
      <c r="H1" s="58" t="s">
        <v>2</v>
      </c>
      <c r="I1" s="59" t="s">
        <v>228</v>
      </c>
      <c r="J1" s="58" t="s">
        <v>3</v>
      </c>
      <c r="K1" s="59" t="s">
        <v>228</v>
      </c>
      <c r="L1" s="58" t="s">
        <v>4</v>
      </c>
      <c r="M1" s="59" t="s">
        <v>228</v>
      </c>
      <c r="N1" s="58" t="s">
        <v>5</v>
      </c>
      <c r="O1" s="59" t="s">
        <v>228</v>
      </c>
      <c r="P1" s="86" t="s">
        <v>6</v>
      </c>
      <c r="Q1" s="81" t="s">
        <v>228</v>
      </c>
      <c r="R1" s="58" t="s">
        <v>257</v>
      </c>
      <c r="S1" s="59" t="s">
        <v>228</v>
      </c>
      <c r="T1" s="60" t="s">
        <v>227</v>
      </c>
    </row>
    <row r="2" spans="1:39" ht="18.5" x14ac:dyDescent="0.35">
      <c r="A2" s="61" t="s">
        <v>7</v>
      </c>
      <c r="B2" s="62">
        <v>0</v>
      </c>
      <c r="C2" s="63"/>
      <c r="D2" s="62">
        <v>0</v>
      </c>
      <c r="E2" s="63"/>
      <c r="F2" s="62">
        <v>0</v>
      </c>
      <c r="G2" s="63"/>
      <c r="H2" s="62">
        <v>0</v>
      </c>
      <c r="I2" s="63"/>
      <c r="J2" s="62">
        <v>0</v>
      </c>
      <c r="K2" s="63"/>
      <c r="L2" s="62">
        <v>0</v>
      </c>
      <c r="M2" s="63"/>
      <c r="N2" s="62">
        <v>0</v>
      </c>
      <c r="O2" s="63"/>
      <c r="P2" s="62"/>
      <c r="Q2" s="82"/>
      <c r="R2" s="62">
        <v>0</v>
      </c>
      <c r="S2" s="64"/>
      <c r="T2" s="65"/>
      <c r="U2" s="10" t="s">
        <v>229</v>
      </c>
    </row>
    <row r="3" spans="1:39" s="1" customFormat="1" ht="30" customHeight="1" x14ac:dyDescent="0.35">
      <c r="A3" s="31" t="s">
        <v>8</v>
      </c>
      <c r="B3" s="34">
        <v>0</v>
      </c>
      <c r="C3" s="35"/>
      <c r="D3" s="34">
        <v>0</v>
      </c>
      <c r="E3" s="35"/>
      <c r="F3" s="46">
        <v>0</v>
      </c>
      <c r="G3" s="45"/>
      <c r="H3" s="46">
        <v>0</v>
      </c>
      <c r="I3" s="45"/>
      <c r="J3" s="46">
        <v>0</v>
      </c>
      <c r="K3" s="45"/>
      <c r="L3" s="46">
        <v>0</v>
      </c>
      <c r="M3" s="45"/>
      <c r="N3" s="46">
        <v>0</v>
      </c>
      <c r="O3" s="45"/>
      <c r="P3" s="46"/>
      <c r="Q3" s="83"/>
      <c r="R3" s="46">
        <v>0</v>
      </c>
      <c r="S3" s="53"/>
      <c r="T3" s="50"/>
      <c r="U3" s="1" t="s">
        <v>230</v>
      </c>
    </row>
    <row r="4" spans="1:39" s="1" customFormat="1" ht="30" customHeight="1" x14ac:dyDescent="0.35">
      <c r="A4" s="32" t="s">
        <v>165</v>
      </c>
      <c r="B4" s="36"/>
      <c r="C4" s="37"/>
      <c r="D4" s="36"/>
      <c r="E4" s="37"/>
      <c r="F4" s="47"/>
      <c r="G4" s="48"/>
      <c r="H4" s="47"/>
      <c r="I4" s="48"/>
      <c r="J4" s="47"/>
      <c r="K4" s="48"/>
      <c r="L4" s="47"/>
      <c r="M4" s="48"/>
      <c r="N4" s="47"/>
      <c r="O4" s="48"/>
      <c r="P4" s="87"/>
      <c r="Q4" s="84"/>
      <c r="R4" s="47"/>
      <c r="S4" s="54"/>
      <c r="T4" s="69"/>
      <c r="U4" s="12" t="s">
        <v>231</v>
      </c>
      <c r="W4" s="12"/>
      <c r="X4" s="12"/>
      <c r="Y4" s="12"/>
      <c r="Z4" s="12"/>
    </row>
    <row r="5" spans="1:39" s="1" customFormat="1" ht="30" customHeight="1" x14ac:dyDescent="0.35">
      <c r="A5" s="32" t="s">
        <v>157</v>
      </c>
      <c r="B5" s="36"/>
      <c r="C5" s="37"/>
      <c r="D5" s="36"/>
      <c r="E5" s="37"/>
      <c r="F5" s="47"/>
      <c r="G5" s="48"/>
      <c r="H5" s="47"/>
      <c r="I5" s="48"/>
      <c r="J5" s="47"/>
      <c r="K5" s="48"/>
      <c r="L5" s="47"/>
      <c r="M5" s="48"/>
      <c r="N5" s="47"/>
      <c r="O5" s="48"/>
      <c r="P5" s="87"/>
      <c r="Q5" s="84"/>
      <c r="R5" s="47"/>
      <c r="S5" s="54"/>
      <c r="T5" s="52"/>
      <c r="U5" s="30" t="s">
        <v>232</v>
      </c>
      <c r="W5" s="12"/>
      <c r="X5" s="12"/>
      <c r="Y5" s="12"/>
      <c r="Z5" s="12"/>
      <c r="AA5" s="12"/>
      <c r="AB5" s="12"/>
      <c r="AC5" s="12"/>
      <c r="AD5" s="12"/>
      <c r="AE5" s="12"/>
      <c r="AF5" s="12"/>
      <c r="AG5" s="12"/>
      <c r="AH5" s="12"/>
      <c r="AI5" s="12"/>
      <c r="AJ5" s="12"/>
      <c r="AK5" s="12"/>
      <c r="AL5" s="12"/>
      <c r="AM5" s="12"/>
    </row>
    <row r="6" spans="1:39" s="1" customFormat="1" ht="30" customHeight="1" x14ac:dyDescent="0.35">
      <c r="A6" s="31" t="s">
        <v>9</v>
      </c>
      <c r="B6" s="34">
        <v>0</v>
      </c>
      <c r="C6" s="35"/>
      <c r="D6" s="34">
        <v>0</v>
      </c>
      <c r="E6" s="35"/>
      <c r="F6" s="46">
        <v>0</v>
      </c>
      <c r="G6" s="45"/>
      <c r="H6" s="46">
        <v>0</v>
      </c>
      <c r="I6" s="45"/>
      <c r="J6" s="46">
        <v>0</v>
      </c>
      <c r="K6" s="45"/>
      <c r="L6" s="46">
        <v>0</v>
      </c>
      <c r="M6" s="45"/>
      <c r="N6" s="46">
        <v>0</v>
      </c>
      <c r="O6" s="45"/>
      <c r="P6" s="46"/>
      <c r="Q6" s="83"/>
      <c r="R6" s="46"/>
      <c r="S6" s="53"/>
      <c r="T6" s="50"/>
    </row>
    <row r="7" spans="1:39" s="1" customFormat="1" ht="30" customHeight="1" x14ac:dyDescent="0.35">
      <c r="A7" s="32" t="s">
        <v>9</v>
      </c>
      <c r="B7" s="36"/>
      <c r="C7" s="37"/>
      <c r="D7" s="36"/>
      <c r="E7" s="37"/>
      <c r="F7" s="47"/>
      <c r="G7" s="48"/>
      <c r="H7" s="47"/>
      <c r="I7" s="48"/>
      <c r="J7" s="47"/>
      <c r="K7" s="48"/>
      <c r="L7" s="47"/>
      <c r="M7" s="48"/>
      <c r="N7" s="47"/>
      <c r="O7" s="48"/>
      <c r="P7" s="87"/>
      <c r="Q7" s="84"/>
      <c r="R7" s="47"/>
      <c r="S7" s="54"/>
      <c r="T7" s="51"/>
    </row>
    <row r="8" spans="1:39" s="1" customFormat="1" ht="30" customHeight="1" x14ac:dyDescent="0.35">
      <c r="A8" s="31" t="s">
        <v>10</v>
      </c>
      <c r="B8" s="38">
        <v>0</v>
      </c>
      <c r="C8" s="39"/>
      <c r="D8" s="38">
        <v>0</v>
      </c>
      <c r="E8" s="39"/>
      <c r="F8" s="38">
        <v>0</v>
      </c>
      <c r="G8" s="45"/>
      <c r="H8" s="38">
        <v>0</v>
      </c>
      <c r="I8" s="45"/>
      <c r="J8" s="38">
        <v>0</v>
      </c>
      <c r="K8" s="45"/>
      <c r="L8" s="38">
        <v>0</v>
      </c>
      <c r="M8" s="45"/>
      <c r="N8" s="38">
        <v>0</v>
      </c>
      <c r="O8" s="45"/>
      <c r="P8" s="46"/>
      <c r="Q8" s="85"/>
      <c r="R8" s="38"/>
      <c r="S8" s="53"/>
      <c r="T8" s="50"/>
    </row>
    <row r="9" spans="1:39" s="1" customFormat="1" ht="30" customHeight="1" thickBot="1" x14ac:dyDescent="0.4">
      <c r="A9" s="32" t="s">
        <v>10</v>
      </c>
      <c r="B9" s="40"/>
      <c r="C9" s="41"/>
      <c r="D9" s="40"/>
      <c r="E9" s="41"/>
      <c r="F9" s="49"/>
      <c r="G9" s="48"/>
      <c r="H9" s="49"/>
      <c r="I9" s="48"/>
      <c r="J9" s="49"/>
      <c r="K9" s="48"/>
      <c r="L9" s="49"/>
      <c r="M9" s="48"/>
      <c r="N9" s="49"/>
      <c r="O9" s="48"/>
      <c r="P9" s="88"/>
      <c r="Q9" s="84"/>
      <c r="R9" s="49"/>
      <c r="S9" s="66"/>
      <c r="T9" s="70"/>
    </row>
    <row r="10" spans="1:39" ht="18.5" x14ac:dyDescent="0.35">
      <c r="A10" s="61" t="s">
        <v>11</v>
      </c>
      <c r="B10" s="62">
        <v>0</v>
      </c>
      <c r="C10" s="63"/>
      <c r="D10" s="62">
        <v>0</v>
      </c>
      <c r="E10" s="63"/>
      <c r="F10" s="62">
        <v>0</v>
      </c>
      <c r="G10" s="63"/>
      <c r="H10" s="62">
        <v>0</v>
      </c>
      <c r="I10" s="63"/>
      <c r="J10" s="62">
        <v>0</v>
      </c>
      <c r="K10" s="63"/>
      <c r="L10" s="62">
        <v>0</v>
      </c>
      <c r="M10" s="63"/>
      <c r="N10" s="62">
        <v>0</v>
      </c>
      <c r="O10" s="63"/>
      <c r="P10" s="62"/>
      <c r="Q10" s="82"/>
      <c r="R10" s="62"/>
      <c r="S10" s="64"/>
      <c r="T10" s="65"/>
    </row>
    <row r="11" spans="1:39" s="1" customFormat="1" ht="30" customHeight="1" x14ac:dyDescent="0.35">
      <c r="A11" s="31" t="s">
        <v>12</v>
      </c>
      <c r="B11" s="38">
        <v>0</v>
      </c>
      <c r="C11" s="39"/>
      <c r="D11" s="38">
        <v>0</v>
      </c>
      <c r="E11" s="39"/>
      <c r="F11" s="38">
        <v>0</v>
      </c>
      <c r="G11" s="45"/>
      <c r="H11" s="38">
        <v>0</v>
      </c>
      <c r="I11" s="45"/>
      <c r="J11" s="38">
        <v>0</v>
      </c>
      <c r="K11" s="45"/>
      <c r="L11" s="38">
        <v>0</v>
      </c>
      <c r="M11" s="45"/>
      <c r="N11" s="38">
        <v>0</v>
      </c>
      <c r="O11" s="45"/>
      <c r="P11" s="46"/>
      <c r="Q11" s="85"/>
      <c r="R11" s="38"/>
      <c r="S11" s="53"/>
      <c r="T11" s="50"/>
    </row>
    <row r="12" spans="1:39" s="1" customFormat="1" ht="30" customHeight="1" x14ac:dyDescent="0.35">
      <c r="A12" s="32" t="s">
        <v>12</v>
      </c>
      <c r="B12" s="40"/>
      <c r="C12" s="41"/>
      <c r="D12" s="40"/>
      <c r="E12" s="41"/>
      <c r="F12" s="49"/>
      <c r="G12" s="48"/>
      <c r="H12" s="49"/>
      <c r="I12" s="48"/>
      <c r="J12" s="49"/>
      <c r="K12" s="48"/>
      <c r="L12" s="49"/>
      <c r="M12" s="48"/>
      <c r="N12" s="49"/>
      <c r="O12" s="48"/>
      <c r="P12" s="87"/>
      <c r="Q12" s="84"/>
      <c r="R12" s="49"/>
      <c r="S12" s="54"/>
      <c r="T12" s="51"/>
    </row>
    <row r="13" spans="1:39" s="1" customFormat="1" ht="30" customHeight="1" x14ac:dyDescent="0.35">
      <c r="A13" s="31" t="s">
        <v>13</v>
      </c>
      <c r="B13" s="38">
        <v>0</v>
      </c>
      <c r="C13" s="39"/>
      <c r="D13" s="38">
        <v>0</v>
      </c>
      <c r="E13" s="39"/>
      <c r="F13" s="38">
        <v>0</v>
      </c>
      <c r="G13" s="45"/>
      <c r="H13" s="38">
        <v>0</v>
      </c>
      <c r="I13" s="45"/>
      <c r="J13" s="38">
        <v>0</v>
      </c>
      <c r="K13" s="45"/>
      <c r="L13" s="38">
        <v>0</v>
      </c>
      <c r="M13" s="45"/>
      <c r="N13" s="38">
        <v>0</v>
      </c>
      <c r="O13" s="45"/>
      <c r="P13" s="46"/>
      <c r="Q13" s="85"/>
      <c r="R13" s="38"/>
      <c r="S13" s="53"/>
      <c r="T13" s="50"/>
    </row>
    <row r="14" spans="1:39" s="1" customFormat="1" ht="30" customHeight="1" x14ac:dyDescent="0.35">
      <c r="A14" s="32" t="s">
        <v>194</v>
      </c>
      <c r="B14" s="40"/>
      <c r="C14" s="41"/>
      <c r="D14" s="40"/>
      <c r="E14" s="41"/>
      <c r="F14" s="49"/>
      <c r="G14" s="48"/>
      <c r="H14" s="49"/>
      <c r="I14" s="48"/>
      <c r="J14" s="49"/>
      <c r="K14" s="48"/>
      <c r="L14" s="49"/>
      <c r="M14" s="48"/>
      <c r="N14" s="49"/>
      <c r="O14" s="48"/>
      <c r="P14" s="87"/>
      <c r="Q14" s="84"/>
      <c r="R14" s="49"/>
      <c r="S14" s="54"/>
      <c r="T14" s="51"/>
    </row>
    <row r="15" spans="1:39" s="1" customFormat="1" ht="30" customHeight="1" x14ac:dyDescent="0.35">
      <c r="A15" s="32" t="s">
        <v>195</v>
      </c>
      <c r="B15" s="40"/>
      <c r="C15" s="41"/>
      <c r="D15" s="40"/>
      <c r="E15" s="41"/>
      <c r="F15" s="49"/>
      <c r="G15" s="48"/>
      <c r="H15" s="49"/>
      <c r="I15" s="48"/>
      <c r="J15" s="49"/>
      <c r="K15" s="48"/>
      <c r="L15" s="49"/>
      <c r="M15" s="48"/>
      <c r="N15" s="49"/>
      <c r="O15" s="48"/>
      <c r="P15" s="87"/>
      <c r="Q15" s="84"/>
      <c r="R15" s="49"/>
      <c r="S15" s="54"/>
      <c r="T15" s="51"/>
    </row>
    <row r="16" spans="1:39" s="1" customFormat="1" ht="30" customHeight="1" x14ac:dyDescent="0.35">
      <c r="A16" s="31" t="s">
        <v>14</v>
      </c>
      <c r="B16" s="38">
        <v>0</v>
      </c>
      <c r="C16" s="39"/>
      <c r="D16" s="38">
        <v>0</v>
      </c>
      <c r="E16" s="39"/>
      <c r="F16" s="38">
        <v>0</v>
      </c>
      <c r="G16" s="45"/>
      <c r="H16" s="38">
        <v>0</v>
      </c>
      <c r="I16" s="45"/>
      <c r="J16" s="38">
        <v>0</v>
      </c>
      <c r="K16" s="45"/>
      <c r="L16" s="38">
        <v>0</v>
      </c>
      <c r="M16" s="45"/>
      <c r="N16" s="38">
        <v>0</v>
      </c>
      <c r="O16" s="45"/>
      <c r="P16" s="46"/>
      <c r="Q16" s="85"/>
      <c r="R16" s="38"/>
      <c r="S16" s="53"/>
      <c r="T16" s="50"/>
    </row>
    <row r="17" spans="1:20" s="1" customFormat="1" ht="30" customHeight="1" x14ac:dyDescent="0.35">
      <c r="A17" s="32" t="s">
        <v>158</v>
      </c>
      <c r="B17" s="40"/>
      <c r="C17" s="41"/>
      <c r="D17" s="40"/>
      <c r="E17" s="41"/>
      <c r="F17" s="49"/>
      <c r="G17" s="48"/>
      <c r="H17" s="49"/>
      <c r="I17" s="48"/>
      <c r="J17" s="49"/>
      <c r="K17" s="48"/>
      <c r="L17" s="49"/>
      <c r="M17" s="48"/>
      <c r="N17" s="49"/>
      <c r="O17" s="48"/>
      <c r="P17" s="87"/>
      <c r="Q17" s="84"/>
      <c r="R17" s="49"/>
      <c r="S17" s="54"/>
      <c r="T17" s="51"/>
    </row>
    <row r="18" spans="1:20" s="1" customFormat="1" ht="30" customHeight="1" thickBot="1" x14ac:dyDescent="0.4">
      <c r="A18" s="32" t="s">
        <v>159</v>
      </c>
      <c r="B18" s="42"/>
      <c r="C18" s="43"/>
      <c r="D18" s="42"/>
      <c r="E18" s="43"/>
      <c r="F18" s="49"/>
      <c r="G18" s="48"/>
      <c r="H18" s="49"/>
      <c r="I18" s="48"/>
      <c r="J18" s="49"/>
      <c r="K18" s="48"/>
      <c r="L18" s="49"/>
      <c r="M18" s="48"/>
      <c r="N18" s="49"/>
      <c r="O18" s="48"/>
      <c r="P18" s="88"/>
      <c r="Q18" s="84"/>
      <c r="R18" s="49"/>
      <c r="S18" s="66"/>
      <c r="T18" s="67"/>
    </row>
    <row r="19" spans="1:20" ht="18.5" x14ac:dyDescent="0.35">
      <c r="A19" s="61" t="s">
        <v>27</v>
      </c>
      <c r="B19" s="62">
        <v>0</v>
      </c>
      <c r="C19" s="63"/>
      <c r="D19" s="62">
        <v>0</v>
      </c>
      <c r="E19" s="63"/>
      <c r="F19" s="62">
        <v>0</v>
      </c>
      <c r="G19" s="63"/>
      <c r="H19" s="62">
        <v>0</v>
      </c>
      <c r="I19" s="63"/>
      <c r="J19" s="62">
        <v>0</v>
      </c>
      <c r="K19" s="63"/>
      <c r="L19" s="62">
        <v>0</v>
      </c>
      <c r="M19" s="63"/>
      <c r="N19" s="62">
        <v>0</v>
      </c>
      <c r="O19" s="63"/>
      <c r="P19" s="62"/>
      <c r="Q19" s="82"/>
      <c r="R19" s="62"/>
      <c r="S19" s="64"/>
      <c r="T19" s="65"/>
    </row>
    <row r="20" spans="1:20" s="1" customFormat="1" ht="30" customHeight="1" x14ac:dyDescent="0.35">
      <c r="A20" s="31" t="s">
        <v>15</v>
      </c>
      <c r="B20" s="38">
        <v>0</v>
      </c>
      <c r="C20" s="39"/>
      <c r="D20" s="38">
        <v>0</v>
      </c>
      <c r="E20" s="39"/>
      <c r="F20" s="38">
        <v>0</v>
      </c>
      <c r="G20" s="45"/>
      <c r="H20" s="38">
        <v>0</v>
      </c>
      <c r="I20" s="45"/>
      <c r="J20" s="38">
        <v>0</v>
      </c>
      <c r="K20" s="45"/>
      <c r="L20" s="38">
        <v>0</v>
      </c>
      <c r="M20" s="45"/>
      <c r="N20" s="38">
        <v>0</v>
      </c>
      <c r="O20" s="45"/>
      <c r="P20" s="46"/>
      <c r="Q20" s="85"/>
      <c r="R20" s="38"/>
      <c r="S20" s="53"/>
      <c r="T20" s="50"/>
    </row>
    <row r="21" spans="1:20" s="1" customFormat="1" ht="30" customHeight="1" x14ac:dyDescent="0.35">
      <c r="A21" s="32" t="s">
        <v>15</v>
      </c>
      <c r="B21" s="40"/>
      <c r="C21" s="44"/>
      <c r="D21" s="40"/>
      <c r="E21" s="44"/>
      <c r="F21" s="49"/>
      <c r="G21" s="48"/>
      <c r="H21" s="49"/>
      <c r="I21" s="48"/>
      <c r="J21" s="49"/>
      <c r="K21" s="48"/>
      <c r="L21" s="49"/>
      <c r="M21" s="48"/>
      <c r="N21" s="49"/>
      <c r="O21" s="48"/>
      <c r="P21" s="87"/>
      <c r="Q21" s="84"/>
      <c r="R21" s="49"/>
      <c r="S21" s="54"/>
      <c r="T21" s="51"/>
    </row>
    <row r="22" spans="1:20" s="1" customFormat="1" ht="30" customHeight="1" x14ac:dyDescent="0.35">
      <c r="A22" s="31" t="s">
        <v>16</v>
      </c>
      <c r="B22" s="38">
        <v>0</v>
      </c>
      <c r="C22" s="45"/>
      <c r="D22" s="38">
        <v>0</v>
      </c>
      <c r="E22" s="45"/>
      <c r="F22" s="38">
        <v>0</v>
      </c>
      <c r="G22" s="45"/>
      <c r="H22" s="38">
        <v>0</v>
      </c>
      <c r="I22" s="45"/>
      <c r="J22" s="38">
        <v>0</v>
      </c>
      <c r="K22" s="45"/>
      <c r="L22" s="38">
        <v>0</v>
      </c>
      <c r="M22" s="45"/>
      <c r="N22" s="38">
        <v>0</v>
      </c>
      <c r="O22" s="45"/>
      <c r="P22" s="34"/>
      <c r="Q22" s="85"/>
      <c r="R22" s="38"/>
      <c r="S22" s="53"/>
      <c r="T22" s="50"/>
    </row>
    <row r="23" spans="1:20" s="1" customFormat="1" ht="30" customHeight="1" x14ac:dyDescent="0.35">
      <c r="A23" s="32" t="s">
        <v>17</v>
      </c>
      <c r="B23" s="40"/>
      <c r="C23" s="44"/>
      <c r="D23" s="40"/>
      <c r="E23" s="44"/>
      <c r="F23" s="49"/>
      <c r="G23" s="48"/>
      <c r="H23" s="49"/>
      <c r="I23" s="48"/>
      <c r="J23" s="49"/>
      <c r="K23" s="48"/>
      <c r="L23" s="49"/>
      <c r="M23" s="48"/>
      <c r="N23" s="49"/>
      <c r="O23" s="48"/>
      <c r="P23" s="47"/>
      <c r="Q23" s="84"/>
      <c r="R23" s="109"/>
      <c r="S23" s="54"/>
      <c r="T23" s="69"/>
    </row>
    <row r="24" spans="1:20" s="1" customFormat="1" ht="30" customHeight="1" x14ac:dyDescent="0.35">
      <c r="A24" s="32" t="s">
        <v>171</v>
      </c>
      <c r="B24" s="40"/>
      <c r="C24" s="44"/>
      <c r="D24" s="40"/>
      <c r="E24" s="44"/>
      <c r="F24" s="49"/>
      <c r="G24" s="48"/>
      <c r="H24" s="49"/>
      <c r="I24" s="48"/>
      <c r="J24" s="49"/>
      <c r="K24" s="48"/>
      <c r="L24" s="49"/>
      <c r="M24" s="48"/>
      <c r="N24" s="49"/>
      <c r="O24" s="48"/>
      <c r="P24" s="47"/>
      <c r="Q24" s="84"/>
      <c r="R24" s="109"/>
      <c r="S24" s="54"/>
      <c r="T24" s="51"/>
    </row>
    <row r="25" spans="1:20" s="1" customFormat="1" ht="30" customHeight="1" thickBot="1" x14ac:dyDescent="0.4">
      <c r="A25" s="32" t="s">
        <v>170</v>
      </c>
      <c r="B25" s="40"/>
      <c r="C25" s="44"/>
      <c r="D25" s="40"/>
      <c r="E25" s="44"/>
      <c r="F25" s="49"/>
      <c r="G25" s="48"/>
      <c r="H25" s="49"/>
      <c r="I25" s="48"/>
      <c r="J25" s="49"/>
      <c r="K25" s="48"/>
      <c r="L25" s="49"/>
      <c r="M25" s="48"/>
      <c r="N25" s="49"/>
      <c r="O25" s="48"/>
      <c r="P25" s="47"/>
      <c r="Q25" s="84"/>
      <c r="R25" s="109"/>
      <c r="S25" s="66"/>
      <c r="T25" s="67"/>
    </row>
    <row r="26" spans="1:20" ht="18.5" x14ac:dyDescent="0.35">
      <c r="A26" s="61" t="s">
        <v>18</v>
      </c>
      <c r="B26" s="62">
        <v>0</v>
      </c>
      <c r="C26" s="63"/>
      <c r="D26" s="62">
        <v>0</v>
      </c>
      <c r="E26" s="63"/>
      <c r="F26" s="62">
        <v>0</v>
      </c>
      <c r="G26" s="63"/>
      <c r="H26" s="62">
        <v>0</v>
      </c>
      <c r="I26" s="63"/>
      <c r="J26" s="62">
        <v>0</v>
      </c>
      <c r="K26" s="63"/>
      <c r="L26" s="62">
        <v>0</v>
      </c>
      <c r="M26" s="63"/>
      <c r="N26" s="62">
        <v>0</v>
      </c>
      <c r="O26" s="63"/>
      <c r="P26" s="62"/>
      <c r="Q26" s="82"/>
      <c r="R26" s="62"/>
      <c r="S26" s="64"/>
      <c r="T26" s="65"/>
    </row>
    <row r="27" spans="1:20" s="1" customFormat="1" ht="30" customHeight="1" x14ac:dyDescent="0.35">
      <c r="A27" s="31" t="s">
        <v>19</v>
      </c>
      <c r="B27" s="38">
        <v>0</v>
      </c>
      <c r="C27" s="45"/>
      <c r="D27" s="38">
        <v>0</v>
      </c>
      <c r="E27" s="45"/>
      <c r="F27" s="38">
        <v>0</v>
      </c>
      <c r="G27" s="45"/>
      <c r="H27" s="38">
        <v>0</v>
      </c>
      <c r="I27" s="45"/>
      <c r="J27" s="38">
        <v>0</v>
      </c>
      <c r="K27" s="45"/>
      <c r="L27" s="38">
        <v>0</v>
      </c>
      <c r="M27" s="45"/>
      <c r="N27" s="38">
        <v>0</v>
      </c>
      <c r="O27" s="45"/>
      <c r="P27" s="34"/>
      <c r="Q27" s="85"/>
      <c r="R27" s="38"/>
      <c r="S27" s="53"/>
      <c r="T27" s="50"/>
    </row>
    <row r="28" spans="1:20" s="1" customFormat="1" ht="30" customHeight="1" x14ac:dyDescent="0.35">
      <c r="A28" s="32" t="s">
        <v>164</v>
      </c>
      <c r="B28" s="40"/>
      <c r="C28" s="44"/>
      <c r="D28" s="40"/>
      <c r="E28" s="44"/>
      <c r="F28" s="49"/>
      <c r="G28" s="48"/>
      <c r="H28" s="49"/>
      <c r="I28" s="48"/>
      <c r="J28" s="49"/>
      <c r="K28" s="48"/>
      <c r="L28" s="49"/>
      <c r="M28" s="48"/>
      <c r="N28" s="49"/>
      <c r="O28" s="48"/>
      <c r="P28" s="47"/>
      <c r="Q28" s="84"/>
      <c r="R28" s="49"/>
      <c r="S28" s="54"/>
      <c r="T28" s="69"/>
    </row>
    <row r="29" spans="1:20" s="1" customFormat="1" ht="30" customHeight="1" x14ac:dyDescent="0.35">
      <c r="A29" s="31" t="s">
        <v>20</v>
      </c>
      <c r="B29" s="38">
        <v>0</v>
      </c>
      <c r="C29" s="45"/>
      <c r="D29" s="38">
        <v>0</v>
      </c>
      <c r="E29" s="45"/>
      <c r="F29" s="38">
        <v>0</v>
      </c>
      <c r="G29" s="45"/>
      <c r="H29" s="38">
        <v>0</v>
      </c>
      <c r="I29" s="45"/>
      <c r="J29" s="38">
        <v>0</v>
      </c>
      <c r="K29" s="45"/>
      <c r="L29" s="38">
        <v>0</v>
      </c>
      <c r="M29" s="45"/>
      <c r="N29" s="38">
        <v>0</v>
      </c>
      <c r="O29" s="45"/>
      <c r="P29" s="34"/>
      <c r="Q29" s="85"/>
      <c r="R29" s="38"/>
      <c r="S29" s="53"/>
      <c r="T29" s="50"/>
    </row>
    <row r="30" spans="1:20" s="1" customFormat="1" ht="30" customHeight="1" x14ac:dyDescent="0.35">
      <c r="A30" s="33" t="s">
        <v>161</v>
      </c>
      <c r="B30" s="40"/>
      <c r="C30" s="44"/>
      <c r="D30" s="40"/>
      <c r="E30" s="44"/>
      <c r="F30" s="49"/>
      <c r="G30" s="48"/>
      <c r="H30" s="49"/>
      <c r="I30" s="48"/>
      <c r="J30" s="49"/>
      <c r="K30" s="48"/>
      <c r="L30" s="49"/>
      <c r="M30" s="48"/>
      <c r="N30" s="49"/>
      <c r="O30" s="48"/>
      <c r="P30" s="47"/>
      <c r="Q30" s="84"/>
      <c r="R30" s="49"/>
      <c r="S30" s="54"/>
      <c r="T30" s="51"/>
    </row>
    <row r="31" spans="1:20" s="1" customFormat="1" ht="30" customHeight="1" x14ac:dyDescent="0.35">
      <c r="A31" s="32" t="s">
        <v>162</v>
      </c>
      <c r="B31" s="40"/>
      <c r="C31" s="44"/>
      <c r="D31" s="40"/>
      <c r="E31" s="44"/>
      <c r="F31" s="49"/>
      <c r="G31" s="48"/>
      <c r="H31" s="49"/>
      <c r="I31" s="48"/>
      <c r="J31" s="49"/>
      <c r="K31" s="48"/>
      <c r="L31" s="49"/>
      <c r="M31" s="48"/>
      <c r="N31" s="49"/>
      <c r="O31" s="48"/>
      <c r="P31" s="87"/>
      <c r="Q31" s="84"/>
      <c r="R31" s="49"/>
      <c r="S31" s="54"/>
      <c r="T31" s="51"/>
    </row>
    <row r="32" spans="1:20" s="1" customFormat="1" ht="30" customHeight="1" thickBot="1" x14ac:dyDescent="0.4">
      <c r="A32" s="32" t="s">
        <v>163</v>
      </c>
      <c r="B32" s="40"/>
      <c r="C32" s="44"/>
      <c r="D32" s="40"/>
      <c r="E32" s="44"/>
      <c r="F32" s="49"/>
      <c r="G32" s="48"/>
      <c r="H32" s="49"/>
      <c r="I32" s="48"/>
      <c r="J32" s="49"/>
      <c r="K32" s="48"/>
      <c r="L32" s="49"/>
      <c r="M32" s="48"/>
      <c r="N32" s="49"/>
      <c r="O32" s="48"/>
      <c r="P32" s="88"/>
      <c r="Q32" s="84"/>
      <c r="R32" s="49"/>
      <c r="S32" s="66"/>
      <c r="T32" s="70"/>
    </row>
    <row r="33" spans="1:20" ht="18.5" x14ac:dyDescent="0.35">
      <c r="A33" s="61" t="s">
        <v>21</v>
      </c>
      <c r="B33" s="62">
        <v>0</v>
      </c>
      <c r="C33" s="63"/>
      <c r="D33" s="62">
        <v>0</v>
      </c>
      <c r="E33" s="63"/>
      <c r="F33" s="62">
        <v>0</v>
      </c>
      <c r="G33" s="63"/>
      <c r="H33" s="62">
        <v>0</v>
      </c>
      <c r="I33" s="63"/>
      <c r="J33" s="62">
        <v>0</v>
      </c>
      <c r="K33" s="63"/>
      <c r="L33" s="62">
        <v>0</v>
      </c>
      <c r="M33" s="63"/>
      <c r="N33" s="62">
        <v>0</v>
      </c>
      <c r="O33" s="63"/>
      <c r="P33" s="62"/>
      <c r="Q33" s="82"/>
      <c r="R33" s="62">
        <v>0</v>
      </c>
      <c r="S33" s="64"/>
      <c r="T33" s="65"/>
    </row>
  </sheetData>
  <pageMargins left="0.7" right="0.7" top="0.75" bottom="0.75" header="0.3" footer="0.3"/>
  <pageSetup paperSize="9" scale="48"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39"/>
  <sheetViews>
    <sheetView tabSelected="1" zoomScale="60" zoomScaleNormal="60" workbookViewId="0">
      <pane ySplit="1" topLeftCell="A17" activePane="bottomLeft" state="frozen"/>
      <selection pane="bottomLeft" activeCell="C17" sqref="C17"/>
    </sheetView>
  </sheetViews>
  <sheetFormatPr defaultRowHeight="14.5" x14ac:dyDescent="0.35"/>
  <cols>
    <col min="1" max="1" width="50.81640625" customWidth="1"/>
    <col min="2" max="2" width="40.7265625" customWidth="1"/>
    <col min="3" max="3" width="40.7265625" style="72" customWidth="1"/>
    <col min="4" max="4" width="40.7265625" customWidth="1"/>
    <col min="5" max="5" width="40.7265625" style="72" customWidth="1"/>
    <col min="6" max="6" width="40.7265625" customWidth="1"/>
    <col min="7" max="7" width="12.81640625" customWidth="1"/>
    <col min="8" max="8" width="11" bestFit="1" customWidth="1"/>
    <col min="9" max="9" width="11.54296875" bestFit="1" customWidth="1"/>
    <col min="13" max="13" width="12.81640625" bestFit="1" customWidth="1"/>
  </cols>
  <sheetData>
    <row r="1" spans="1:7" ht="33.5" x14ac:dyDescent="0.75">
      <c r="A1" s="26" t="s">
        <v>61</v>
      </c>
      <c r="B1" s="2">
        <v>0</v>
      </c>
      <c r="C1" s="71">
        <v>1</v>
      </c>
      <c r="D1" s="2">
        <v>2</v>
      </c>
      <c r="E1" s="71">
        <v>3</v>
      </c>
      <c r="F1" s="2">
        <v>4</v>
      </c>
    </row>
    <row r="2" spans="1:7" ht="28.5" x14ac:dyDescent="0.35">
      <c r="A2" s="24" t="s">
        <v>7</v>
      </c>
    </row>
    <row r="3" spans="1:7" ht="26" x14ac:dyDescent="0.35">
      <c r="A3" s="23" t="s">
        <v>8</v>
      </c>
      <c r="B3" s="3"/>
      <c r="C3" s="73"/>
      <c r="D3" s="3"/>
      <c r="E3" s="73"/>
      <c r="F3" s="3"/>
    </row>
    <row r="4" spans="1:7" ht="189" x14ac:dyDescent="0.35">
      <c r="A4" s="20" t="s">
        <v>165</v>
      </c>
      <c r="B4" s="13" t="s">
        <v>167</v>
      </c>
      <c r="C4" s="74" t="s">
        <v>196</v>
      </c>
      <c r="D4" s="14" t="s">
        <v>221</v>
      </c>
      <c r="E4" s="74" t="s">
        <v>168</v>
      </c>
      <c r="F4" s="13" t="s">
        <v>39</v>
      </c>
    </row>
    <row r="5" spans="1:7" ht="126" x14ac:dyDescent="0.35">
      <c r="A5" s="20" t="s">
        <v>157</v>
      </c>
      <c r="B5" s="15" t="s">
        <v>43</v>
      </c>
      <c r="C5" s="75" t="s">
        <v>193</v>
      </c>
      <c r="D5" s="15" t="s">
        <v>172</v>
      </c>
      <c r="E5" s="74" t="s">
        <v>197</v>
      </c>
      <c r="F5" s="15" t="s">
        <v>220</v>
      </c>
    </row>
    <row r="6" spans="1:7" ht="23.5" x14ac:dyDescent="0.35">
      <c r="A6" s="22" t="s">
        <v>9</v>
      </c>
      <c r="B6" s="13"/>
      <c r="C6" s="74"/>
      <c r="D6" s="13"/>
      <c r="E6" s="74"/>
      <c r="F6" s="13"/>
    </row>
    <row r="7" spans="1:7" ht="105" x14ac:dyDescent="0.35">
      <c r="A7" s="21" t="s">
        <v>9</v>
      </c>
      <c r="B7" s="13" t="s">
        <v>38</v>
      </c>
      <c r="C7" s="75" t="s">
        <v>219</v>
      </c>
      <c r="D7" s="15" t="s">
        <v>218</v>
      </c>
      <c r="E7" s="74" t="s">
        <v>217</v>
      </c>
      <c r="F7" s="13" t="s">
        <v>216</v>
      </c>
    </row>
    <row r="8" spans="1:7" ht="23.5" x14ac:dyDescent="0.35">
      <c r="A8" s="25" t="s">
        <v>10</v>
      </c>
      <c r="B8" s="13"/>
      <c r="C8" s="74"/>
      <c r="D8" s="13"/>
      <c r="E8" s="74"/>
      <c r="F8" s="13"/>
    </row>
    <row r="9" spans="1:7" ht="45" customHeight="1" x14ac:dyDescent="0.35">
      <c r="A9" s="19" t="s">
        <v>10</v>
      </c>
      <c r="B9" s="13" t="s">
        <v>33</v>
      </c>
      <c r="C9" s="74" t="s">
        <v>34</v>
      </c>
      <c r="D9" s="15" t="s">
        <v>37</v>
      </c>
      <c r="E9" s="74" t="s">
        <v>36</v>
      </c>
      <c r="F9" s="13" t="s">
        <v>35</v>
      </c>
      <c r="G9" s="6"/>
    </row>
    <row r="10" spans="1:7" ht="28.5" x14ac:dyDescent="0.35">
      <c r="A10" s="24" t="s">
        <v>11</v>
      </c>
      <c r="B10" s="13"/>
      <c r="C10" s="74"/>
      <c r="D10" s="13"/>
      <c r="E10" s="74"/>
      <c r="F10" s="13"/>
    </row>
    <row r="11" spans="1:7" ht="23.5" x14ac:dyDescent="0.35">
      <c r="A11" s="22" t="s">
        <v>12</v>
      </c>
      <c r="B11" s="13"/>
      <c r="C11" s="74"/>
      <c r="D11" s="13"/>
      <c r="E11" s="74"/>
      <c r="F11" s="13"/>
    </row>
    <row r="12" spans="1:7" ht="45" customHeight="1" x14ac:dyDescent="0.35">
      <c r="A12" s="20" t="s">
        <v>248</v>
      </c>
      <c r="B12" s="68" t="s">
        <v>252</v>
      </c>
      <c r="C12" s="76" t="s">
        <v>253</v>
      </c>
      <c r="D12" s="68" t="s">
        <v>254</v>
      </c>
      <c r="E12" s="75" t="s">
        <v>255</v>
      </c>
      <c r="F12" s="15" t="s">
        <v>256</v>
      </c>
      <c r="G12" s="6"/>
    </row>
    <row r="13" spans="1:7" ht="23.5" x14ac:dyDescent="0.35">
      <c r="A13" s="22" t="s">
        <v>13</v>
      </c>
      <c r="B13" s="15"/>
      <c r="C13" s="75"/>
      <c r="D13" s="15"/>
      <c r="E13" s="75"/>
      <c r="F13" s="15"/>
    </row>
    <row r="14" spans="1:7" ht="168" x14ac:dyDescent="0.35">
      <c r="A14" s="21" t="s">
        <v>194</v>
      </c>
      <c r="B14" s="15" t="s">
        <v>198</v>
      </c>
      <c r="C14" s="75" t="s">
        <v>180</v>
      </c>
      <c r="D14" s="15" t="s">
        <v>181</v>
      </c>
      <c r="E14" s="75" t="s">
        <v>182</v>
      </c>
      <c r="F14" s="16" t="s">
        <v>183</v>
      </c>
      <c r="G14" s="6"/>
    </row>
    <row r="15" spans="1:7" ht="219.75" customHeight="1" x14ac:dyDescent="0.35">
      <c r="A15" s="20" t="s">
        <v>195</v>
      </c>
      <c r="B15" s="13" t="s">
        <v>215</v>
      </c>
      <c r="C15" s="75" t="s">
        <v>214</v>
      </c>
      <c r="D15" s="13" t="s">
        <v>179</v>
      </c>
      <c r="E15" s="74" t="s">
        <v>185</v>
      </c>
      <c r="F15" s="13" t="s">
        <v>213</v>
      </c>
    </row>
    <row r="16" spans="1:7" ht="23.5" x14ac:dyDescent="0.35">
      <c r="A16" s="22" t="s">
        <v>14</v>
      </c>
      <c r="B16" s="13"/>
      <c r="C16" s="74"/>
      <c r="D16" s="13"/>
      <c r="E16" s="74"/>
      <c r="F16" s="13"/>
    </row>
    <row r="17" spans="1:17" ht="84" x14ac:dyDescent="0.35">
      <c r="A17" s="21" t="s">
        <v>158</v>
      </c>
      <c r="B17" s="15" t="s">
        <v>210</v>
      </c>
      <c r="C17" s="75" t="s">
        <v>258</v>
      </c>
      <c r="D17" s="15" t="s">
        <v>184</v>
      </c>
      <c r="E17" s="75" t="s">
        <v>211</v>
      </c>
      <c r="F17" s="15" t="s">
        <v>212</v>
      </c>
      <c r="G17" s="6"/>
      <c r="H17" s="6"/>
    </row>
    <row r="18" spans="1:17" ht="189" x14ac:dyDescent="0.35">
      <c r="A18" s="21" t="s">
        <v>159</v>
      </c>
      <c r="B18" s="15" t="s">
        <v>188</v>
      </c>
      <c r="C18" s="75" t="s">
        <v>189</v>
      </c>
      <c r="D18" s="15" t="s">
        <v>190</v>
      </c>
      <c r="E18" s="75" t="s">
        <v>191</v>
      </c>
      <c r="F18" s="13" t="s">
        <v>192</v>
      </c>
      <c r="G18" s="3" t="s">
        <v>110</v>
      </c>
    </row>
    <row r="19" spans="1:17" ht="28.5" x14ac:dyDescent="0.35">
      <c r="A19" s="24" t="s">
        <v>27</v>
      </c>
      <c r="B19" s="13"/>
      <c r="C19" s="74"/>
      <c r="D19" s="13"/>
      <c r="E19" s="79"/>
      <c r="F19" s="13"/>
    </row>
    <row r="20" spans="1:17" ht="23.5" x14ac:dyDescent="0.35">
      <c r="A20" s="22" t="s">
        <v>15</v>
      </c>
      <c r="B20" s="13"/>
      <c r="C20" s="74"/>
      <c r="D20" s="13"/>
      <c r="E20" s="79"/>
      <c r="F20" s="13"/>
    </row>
    <row r="21" spans="1:17" ht="84" x14ac:dyDescent="0.35">
      <c r="A21" s="20" t="s">
        <v>15</v>
      </c>
      <c r="B21" s="13" t="s">
        <v>41</v>
      </c>
      <c r="C21" s="77" t="s">
        <v>169</v>
      </c>
      <c r="D21" s="17" t="s">
        <v>42</v>
      </c>
      <c r="E21" s="77" t="s">
        <v>45</v>
      </c>
      <c r="F21" s="17" t="s">
        <v>46</v>
      </c>
      <c r="G21" s="11" t="s">
        <v>109</v>
      </c>
      <c r="H21" s="3"/>
      <c r="I21" s="3"/>
    </row>
    <row r="22" spans="1:17" ht="23.5" x14ac:dyDescent="0.35">
      <c r="A22" s="22" t="s">
        <v>16</v>
      </c>
      <c r="B22" s="13"/>
      <c r="C22" s="74"/>
      <c r="D22" s="13"/>
      <c r="E22" s="74"/>
      <c r="F22" s="13"/>
    </row>
    <row r="23" spans="1:17" ht="105" x14ac:dyDescent="0.35">
      <c r="A23" s="20" t="s">
        <v>166</v>
      </c>
      <c r="B23" s="13" t="s">
        <v>199</v>
      </c>
      <c r="C23" s="75" t="s">
        <v>186</v>
      </c>
      <c r="D23" s="15" t="s">
        <v>47</v>
      </c>
      <c r="E23" s="75" t="s">
        <v>48</v>
      </c>
      <c r="F23" s="13" t="s">
        <v>187</v>
      </c>
      <c r="G23" s="6"/>
      <c r="H23" s="6"/>
      <c r="M23" s="8"/>
    </row>
    <row r="24" spans="1:17" ht="84" x14ac:dyDescent="0.35">
      <c r="A24" s="21" t="s">
        <v>171</v>
      </c>
      <c r="B24" s="13" t="s">
        <v>200</v>
      </c>
      <c r="C24" s="74" t="s">
        <v>52</v>
      </c>
      <c r="D24" s="15" t="s">
        <v>201</v>
      </c>
      <c r="E24" s="75" t="s">
        <v>202</v>
      </c>
      <c r="F24" s="15" t="s">
        <v>203</v>
      </c>
      <c r="G24" s="9"/>
    </row>
    <row r="25" spans="1:17" ht="42" x14ac:dyDescent="0.35">
      <c r="A25" s="21" t="s">
        <v>170</v>
      </c>
      <c r="B25" s="15" t="s">
        <v>208</v>
      </c>
      <c r="C25" s="75" t="s">
        <v>207</v>
      </c>
      <c r="D25" s="18" t="s">
        <v>206</v>
      </c>
      <c r="E25" s="75" t="s">
        <v>205</v>
      </c>
      <c r="F25" s="15" t="s">
        <v>204</v>
      </c>
    </row>
    <row r="26" spans="1:17" ht="28.5" x14ac:dyDescent="0.35">
      <c r="A26" s="24" t="s">
        <v>18</v>
      </c>
      <c r="B26" s="13"/>
      <c r="C26" s="74"/>
      <c r="D26" s="13"/>
      <c r="E26" s="74"/>
      <c r="F26" s="13"/>
    </row>
    <row r="27" spans="1:17" ht="23.5" x14ac:dyDescent="0.35">
      <c r="A27" s="22" t="s">
        <v>19</v>
      </c>
      <c r="B27" s="13"/>
      <c r="C27" s="74"/>
      <c r="D27" s="13"/>
      <c r="E27" s="74"/>
      <c r="F27" s="13"/>
    </row>
    <row r="28" spans="1:17" ht="105" x14ac:dyDescent="0.35">
      <c r="A28" s="20" t="s">
        <v>164</v>
      </c>
      <c r="B28" s="15" t="s">
        <v>160</v>
      </c>
      <c r="C28" s="75" t="s">
        <v>209</v>
      </c>
      <c r="D28" s="15" t="s">
        <v>222</v>
      </c>
      <c r="E28" s="75" t="s">
        <v>223</v>
      </c>
      <c r="F28" s="15" t="s">
        <v>44</v>
      </c>
      <c r="G28" s="6" t="s">
        <v>108</v>
      </c>
      <c r="K28" s="4"/>
      <c r="L28" s="4"/>
    </row>
    <row r="29" spans="1:17" ht="23.5" x14ac:dyDescent="0.35">
      <c r="A29" s="22" t="s">
        <v>20</v>
      </c>
      <c r="B29" s="13"/>
      <c r="C29" s="74"/>
      <c r="D29" s="13"/>
      <c r="E29" s="74"/>
      <c r="F29" s="13"/>
    </row>
    <row r="30" spans="1:17" ht="42" x14ac:dyDescent="0.35">
      <c r="A30" s="19" t="s">
        <v>161</v>
      </c>
      <c r="B30" s="15" t="s">
        <v>50</v>
      </c>
      <c r="C30" s="75" t="s">
        <v>53</v>
      </c>
      <c r="D30" s="15" t="s">
        <v>54</v>
      </c>
      <c r="E30" s="75" t="s">
        <v>55</v>
      </c>
      <c r="F30" s="15" t="s">
        <v>56</v>
      </c>
      <c r="G30" s="6" t="s">
        <v>113</v>
      </c>
    </row>
    <row r="31" spans="1:17" ht="45" customHeight="1" x14ac:dyDescent="0.35">
      <c r="A31" s="20" t="s">
        <v>162</v>
      </c>
      <c r="B31" s="15" t="s">
        <v>249</v>
      </c>
      <c r="C31" s="75" t="s">
        <v>241</v>
      </c>
      <c r="D31" s="15" t="s">
        <v>242</v>
      </c>
      <c r="E31" s="75" t="s">
        <v>243</v>
      </c>
      <c r="F31" s="15" t="s">
        <v>244</v>
      </c>
      <c r="G31" s="3" t="s">
        <v>149</v>
      </c>
      <c r="O31" s="5"/>
      <c r="P31" s="5"/>
      <c r="Q31" s="5"/>
    </row>
    <row r="32" spans="1:17" ht="45" customHeight="1" x14ac:dyDescent="0.35">
      <c r="A32" s="21" t="s">
        <v>163</v>
      </c>
      <c r="B32" s="15" t="s">
        <v>250</v>
      </c>
      <c r="C32" s="75" t="s">
        <v>247</v>
      </c>
      <c r="D32" s="15" t="s">
        <v>240</v>
      </c>
      <c r="E32" s="80" t="s">
        <v>246</v>
      </c>
      <c r="F32" s="15" t="s">
        <v>245</v>
      </c>
      <c r="G32" s="6" t="s">
        <v>134</v>
      </c>
    </row>
    <row r="33" spans="2:9" x14ac:dyDescent="0.35">
      <c r="B33" s="5"/>
      <c r="C33" s="78"/>
      <c r="D33" s="5"/>
      <c r="E33" s="78"/>
      <c r="F33" s="5"/>
    </row>
    <row r="34" spans="2:9" x14ac:dyDescent="0.35">
      <c r="E34" s="73"/>
    </row>
    <row r="35" spans="2:9" x14ac:dyDescent="0.35">
      <c r="E35" s="73"/>
    </row>
    <row r="39" spans="2:9" x14ac:dyDescent="0.35">
      <c r="I39" s="7"/>
    </row>
  </sheetData>
  <pageMargins left="0.7" right="0.7" top="0.75" bottom="0.75" header="0.3" footer="0.3"/>
  <pageSetup paperSize="9" scale="49"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1"/>
  <sheetViews>
    <sheetView topLeftCell="A11" workbookViewId="0">
      <selection activeCell="A25" sqref="A25"/>
    </sheetView>
  </sheetViews>
  <sheetFormatPr defaultRowHeight="14.5" x14ac:dyDescent="0.35"/>
  <cols>
    <col min="1" max="1" width="30.54296875" style="90" customWidth="1"/>
    <col min="2" max="2" width="14.81640625" style="90" customWidth="1"/>
    <col min="3" max="3" width="21.54296875" style="90" customWidth="1"/>
    <col min="4" max="16384" width="8.7265625" style="90"/>
  </cols>
  <sheetData>
    <row r="1" spans="1:6" ht="18.5" x14ac:dyDescent="0.45">
      <c r="A1" s="89" t="s">
        <v>60</v>
      </c>
    </row>
    <row r="2" spans="1:6" ht="18.5" x14ac:dyDescent="0.45">
      <c r="A2" s="89"/>
    </row>
    <row r="4" spans="1:6" ht="15.5" x14ac:dyDescent="0.35">
      <c r="A4" s="91" t="s">
        <v>99</v>
      </c>
    </row>
    <row r="5" spans="1:6" x14ac:dyDescent="0.35">
      <c r="A5" s="90" t="s">
        <v>28</v>
      </c>
      <c r="B5" s="92">
        <f>B6*B7/B8*1000000</f>
        <v>1820000</v>
      </c>
      <c r="C5" s="90" t="s">
        <v>175</v>
      </c>
      <c r="E5" s="90">
        <f>B5/320/24</f>
        <v>236.97916666666666</v>
      </c>
      <c r="F5" s="90" t="s">
        <v>176</v>
      </c>
    </row>
    <row r="6" spans="1:6" x14ac:dyDescent="0.35">
      <c r="A6" s="90" t="s">
        <v>29</v>
      </c>
      <c r="B6" s="90">
        <v>14</v>
      </c>
      <c r="C6" s="90" t="s">
        <v>30</v>
      </c>
    </row>
    <row r="7" spans="1:6" ht="29" x14ac:dyDescent="0.35">
      <c r="A7" s="93" t="s">
        <v>31</v>
      </c>
      <c r="B7" s="90">
        <v>0.13</v>
      </c>
      <c r="C7" s="90" t="s">
        <v>32</v>
      </c>
    </row>
    <row r="8" spans="1:6" ht="29" x14ac:dyDescent="0.35">
      <c r="A8" s="93" t="s">
        <v>40</v>
      </c>
      <c r="B8" s="90">
        <v>1</v>
      </c>
    </row>
    <row r="10" spans="1:6" x14ac:dyDescent="0.35">
      <c r="A10" s="90" t="s">
        <v>57</v>
      </c>
      <c r="B10" s="90">
        <f>B5*0.03</f>
        <v>54600</v>
      </c>
      <c r="C10" s="90" t="s">
        <v>58</v>
      </c>
    </row>
    <row r="12" spans="1:6" ht="15.5" x14ac:dyDescent="0.35">
      <c r="A12" s="91" t="s">
        <v>98</v>
      </c>
    </row>
    <row r="13" spans="1:6" ht="43.5" x14ac:dyDescent="0.35">
      <c r="A13" s="94" t="s">
        <v>62</v>
      </c>
      <c r="B13" s="94" t="s">
        <v>63</v>
      </c>
      <c r="C13" s="112" t="s">
        <v>64</v>
      </c>
      <c r="D13" s="112"/>
      <c r="E13" s="94" t="s">
        <v>65</v>
      </c>
      <c r="F13" s="94"/>
    </row>
    <row r="14" spans="1:6" x14ac:dyDescent="0.35">
      <c r="A14" s="95" t="s">
        <v>66</v>
      </c>
      <c r="B14" s="95" t="s">
        <v>67</v>
      </c>
      <c r="C14" s="111" t="s">
        <v>68</v>
      </c>
      <c r="D14" s="111"/>
      <c r="E14" s="111" t="s">
        <v>69</v>
      </c>
      <c r="F14" s="111"/>
    </row>
    <row r="15" spans="1:6" ht="15" customHeight="1" x14ac:dyDescent="0.35">
      <c r="A15" s="95" t="s">
        <v>70</v>
      </c>
      <c r="B15" s="95" t="s">
        <v>71</v>
      </c>
      <c r="C15" s="111" t="s">
        <v>72</v>
      </c>
      <c r="D15" s="111"/>
      <c r="E15" s="111" t="s">
        <v>72</v>
      </c>
      <c r="F15" s="111"/>
    </row>
    <row r="16" spans="1:6" ht="15" customHeight="1" x14ac:dyDescent="0.35">
      <c r="A16" s="95" t="s">
        <v>73</v>
      </c>
      <c r="B16" s="95" t="s">
        <v>74</v>
      </c>
      <c r="C16" s="111" t="s">
        <v>75</v>
      </c>
      <c r="D16" s="111"/>
      <c r="E16" s="111" t="s">
        <v>75</v>
      </c>
      <c r="F16" s="111"/>
    </row>
    <row r="17" spans="1:4" x14ac:dyDescent="0.35">
      <c r="A17" s="90" t="s">
        <v>51</v>
      </c>
    </row>
    <row r="19" spans="1:4" ht="15.5" x14ac:dyDescent="0.35">
      <c r="A19" s="96" t="s">
        <v>100</v>
      </c>
    </row>
    <row r="20" spans="1:4" x14ac:dyDescent="0.35">
      <c r="A20" s="93" t="s">
        <v>93</v>
      </c>
      <c r="B20" s="90">
        <v>5</v>
      </c>
    </row>
    <row r="21" spans="1:4" x14ac:dyDescent="0.35">
      <c r="A21" s="90" t="s">
        <v>94</v>
      </c>
      <c r="B21" s="90">
        <v>8</v>
      </c>
    </row>
    <row r="22" spans="1:4" x14ac:dyDescent="0.35">
      <c r="A22" s="90" t="s">
        <v>95</v>
      </c>
      <c r="B22" s="90">
        <v>10</v>
      </c>
    </row>
    <row r="23" spans="1:4" x14ac:dyDescent="0.35">
      <c r="A23" s="90" t="s">
        <v>96</v>
      </c>
      <c r="B23" s="90">
        <v>13</v>
      </c>
    </row>
    <row r="24" spans="1:4" x14ac:dyDescent="0.35">
      <c r="A24" s="90" t="s">
        <v>97</v>
      </c>
      <c r="B24" s="97">
        <v>20</v>
      </c>
    </row>
    <row r="25" spans="1:4" x14ac:dyDescent="0.35">
      <c r="A25" s="90" t="s">
        <v>101</v>
      </c>
      <c r="B25" s="97"/>
    </row>
    <row r="26" spans="1:4" x14ac:dyDescent="0.35">
      <c r="B26" s="97"/>
    </row>
    <row r="28" spans="1:4" ht="15.5" x14ac:dyDescent="0.35">
      <c r="A28" s="98" t="s">
        <v>103</v>
      </c>
    </row>
    <row r="29" spans="1:4" x14ac:dyDescent="0.35">
      <c r="A29" s="99" t="s">
        <v>76</v>
      </c>
      <c r="B29" s="99" t="s">
        <v>82</v>
      </c>
      <c r="C29" s="99" t="s">
        <v>77</v>
      </c>
      <c r="D29" s="99" t="s">
        <v>104</v>
      </c>
    </row>
    <row r="30" spans="1:4" ht="43.5" x14ac:dyDescent="0.35">
      <c r="A30" s="93" t="s">
        <v>83</v>
      </c>
      <c r="B30" s="90" t="s">
        <v>84</v>
      </c>
      <c r="C30" s="93" t="s">
        <v>85</v>
      </c>
      <c r="D30" s="90" t="s">
        <v>105</v>
      </c>
    </row>
    <row r="31" spans="1:4" ht="43.5" x14ac:dyDescent="0.35">
      <c r="A31" s="93" t="s">
        <v>86</v>
      </c>
      <c r="B31" s="90" t="s">
        <v>88</v>
      </c>
      <c r="C31" s="93" t="s">
        <v>87</v>
      </c>
      <c r="D31" s="90" t="s">
        <v>105</v>
      </c>
    </row>
    <row r="32" spans="1:4" ht="58" x14ac:dyDescent="0.35">
      <c r="A32" s="93" t="s">
        <v>89</v>
      </c>
      <c r="B32" s="90" t="s">
        <v>78</v>
      </c>
      <c r="C32" s="93" t="s">
        <v>90</v>
      </c>
      <c r="D32" s="90" t="s">
        <v>106</v>
      </c>
    </row>
    <row r="33" spans="1:4" ht="43.5" x14ac:dyDescent="0.35">
      <c r="A33" s="93" t="s">
        <v>91</v>
      </c>
      <c r="B33" s="90" t="s">
        <v>79</v>
      </c>
      <c r="C33" s="93" t="s">
        <v>92</v>
      </c>
      <c r="D33" s="90" t="s">
        <v>106</v>
      </c>
    </row>
    <row r="34" spans="1:4" x14ac:dyDescent="0.35">
      <c r="B34" s="90" t="s">
        <v>80</v>
      </c>
      <c r="C34" s="90" t="s">
        <v>81</v>
      </c>
      <c r="D34" s="90" t="s">
        <v>107</v>
      </c>
    </row>
    <row r="35" spans="1:4" x14ac:dyDescent="0.35">
      <c r="A35" s="90" t="s">
        <v>102</v>
      </c>
    </row>
    <row r="37" spans="1:4" ht="15.5" x14ac:dyDescent="0.35">
      <c r="A37" s="91" t="s">
        <v>111</v>
      </c>
    </row>
    <row r="38" spans="1:4" ht="58" x14ac:dyDescent="0.35">
      <c r="A38" s="100" t="s">
        <v>49</v>
      </c>
      <c r="B38" s="100" t="s">
        <v>224</v>
      </c>
      <c r="C38" s="100" t="s">
        <v>225</v>
      </c>
    </row>
    <row r="41" spans="1:4" ht="15.5" x14ac:dyDescent="0.35">
      <c r="A41" s="91" t="s">
        <v>112</v>
      </c>
    </row>
    <row r="42" spans="1:4" s="99" customFormat="1" x14ac:dyDescent="0.35">
      <c r="A42" s="101" t="s">
        <v>132</v>
      </c>
      <c r="B42" s="102" t="s">
        <v>114</v>
      </c>
      <c r="C42" s="102" t="s">
        <v>115</v>
      </c>
    </row>
    <row r="43" spans="1:4" x14ac:dyDescent="0.35">
      <c r="A43" s="103" t="s">
        <v>116</v>
      </c>
      <c r="B43" s="104" t="s">
        <v>117</v>
      </c>
      <c r="C43" s="104">
        <v>34.9</v>
      </c>
    </row>
    <row r="44" spans="1:4" x14ac:dyDescent="0.35">
      <c r="A44" s="103" t="s">
        <v>118</v>
      </c>
      <c r="B44" s="104" t="s">
        <v>119</v>
      </c>
      <c r="C44" s="104">
        <v>3.5</v>
      </c>
    </row>
    <row r="45" spans="1:4" x14ac:dyDescent="0.35">
      <c r="A45" s="103" t="s">
        <v>120</v>
      </c>
      <c r="B45" s="104" t="s">
        <v>121</v>
      </c>
      <c r="C45" s="104" t="s">
        <v>122</v>
      </c>
    </row>
    <row r="46" spans="1:4" x14ac:dyDescent="0.35">
      <c r="A46" s="103" t="s">
        <v>123</v>
      </c>
      <c r="B46" s="104" t="s">
        <v>124</v>
      </c>
      <c r="C46" s="104">
        <v>59.4</v>
      </c>
    </row>
    <row r="47" spans="1:4" x14ac:dyDescent="0.35">
      <c r="A47" s="103" t="s">
        <v>57</v>
      </c>
      <c r="B47" s="104" t="s">
        <v>125</v>
      </c>
      <c r="C47" s="104">
        <v>1.6</v>
      </c>
    </row>
    <row r="48" spans="1:4" x14ac:dyDescent="0.35">
      <c r="A48" s="103" t="s">
        <v>126</v>
      </c>
      <c r="B48" s="104" t="s">
        <v>127</v>
      </c>
      <c r="C48" s="104" t="s">
        <v>122</v>
      </c>
    </row>
    <row r="49" spans="1:6" x14ac:dyDescent="0.35">
      <c r="A49" s="103" t="s">
        <v>128</v>
      </c>
      <c r="B49" s="104" t="s">
        <v>129</v>
      </c>
      <c r="C49" s="104" t="s">
        <v>130</v>
      </c>
    </row>
    <row r="50" spans="1:6" x14ac:dyDescent="0.35">
      <c r="A50" s="105" t="s">
        <v>131</v>
      </c>
      <c r="B50" s="106"/>
      <c r="C50" s="106">
        <f>SUM(C43:C49)</f>
        <v>99.399999999999991</v>
      </c>
    </row>
    <row r="51" spans="1:6" x14ac:dyDescent="0.35">
      <c r="A51" s="107" t="s">
        <v>133</v>
      </c>
    </row>
    <row r="53" spans="1:6" ht="15.5" x14ac:dyDescent="0.35">
      <c r="A53" s="91" t="s">
        <v>150</v>
      </c>
    </row>
    <row r="54" spans="1:6" x14ac:dyDescent="0.35">
      <c r="A54" s="90" t="s">
        <v>151</v>
      </c>
      <c r="B54" s="90">
        <v>3</v>
      </c>
      <c r="C54" s="90" t="s">
        <v>173</v>
      </c>
    </row>
    <row r="55" spans="1:6" x14ac:dyDescent="0.35">
      <c r="B55" s="90">
        <v>15</v>
      </c>
      <c r="C55" s="90" t="s">
        <v>174</v>
      </c>
    </row>
    <row r="56" spans="1:6" x14ac:dyDescent="0.35">
      <c r="B56" s="90">
        <f>96*1.25</f>
        <v>120</v>
      </c>
      <c r="C56" s="90" t="s">
        <v>152</v>
      </c>
    </row>
    <row r="57" spans="1:6" x14ac:dyDescent="0.35">
      <c r="B57" s="90">
        <v>1</v>
      </c>
      <c r="C57" s="90" t="s">
        <v>177</v>
      </c>
    </row>
    <row r="58" spans="1:6" x14ac:dyDescent="0.35">
      <c r="A58" s="90" t="s">
        <v>153</v>
      </c>
      <c r="B58" s="108">
        <f>B54*B55*B56/1000/B57</f>
        <v>5.4</v>
      </c>
      <c r="C58" s="90" t="s">
        <v>178</v>
      </c>
    </row>
    <row r="59" spans="1:6" x14ac:dyDescent="0.35">
      <c r="A59" s="90" t="s">
        <v>154</v>
      </c>
      <c r="B59" s="108"/>
      <c r="C59" s="90" t="str">
        <f>C58</f>
        <v>kWh/kg processed</v>
      </c>
    </row>
    <row r="60" spans="1:6" x14ac:dyDescent="0.35">
      <c r="A60" s="90" t="s">
        <v>155</v>
      </c>
      <c r="B60" s="108">
        <f>SUM(B58:B59)</f>
        <v>5.4</v>
      </c>
      <c r="C60" s="90" t="str">
        <f>C59</f>
        <v>kWh/kg processed</v>
      </c>
    </row>
    <row r="61" spans="1:6" x14ac:dyDescent="0.35">
      <c r="A61" s="90" t="s">
        <v>156</v>
      </c>
    </row>
    <row r="63" spans="1:6" ht="15.5" x14ac:dyDescent="0.35">
      <c r="A63" s="91" t="s">
        <v>135</v>
      </c>
    </row>
    <row r="64" spans="1:6" x14ac:dyDescent="0.35">
      <c r="A64" s="90" t="s">
        <v>59</v>
      </c>
      <c r="B64" s="90">
        <f>0.7/1.7</f>
        <v>0.41176470588235292</v>
      </c>
      <c r="C64" s="90" t="s">
        <v>136</v>
      </c>
      <c r="E64" s="90">
        <v>0.7</v>
      </c>
      <c r="F64" s="90" t="s">
        <v>237</v>
      </c>
    </row>
    <row r="65" spans="1:6" x14ac:dyDescent="0.35">
      <c r="A65" s="90" t="s">
        <v>137</v>
      </c>
      <c r="B65" s="90">
        <v>1.4999999999999999E-2</v>
      </c>
      <c r="C65" s="90" t="s">
        <v>138</v>
      </c>
      <c r="E65" s="90">
        <v>8.9999999999999993E-3</v>
      </c>
      <c r="F65" s="90" t="s">
        <v>251</v>
      </c>
    </row>
    <row r="66" spans="1:6" x14ac:dyDescent="0.35">
      <c r="A66" s="90" t="s">
        <v>139</v>
      </c>
      <c r="B66" s="90">
        <f>100/12.71</f>
        <v>7.8678206136900073</v>
      </c>
      <c r="C66" s="90" t="s">
        <v>140</v>
      </c>
      <c r="E66" s="90">
        <f>1*3</f>
        <v>3</v>
      </c>
      <c r="F66" s="90" t="s">
        <v>238</v>
      </c>
    </row>
    <row r="67" spans="1:6" x14ac:dyDescent="0.35">
      <c r="A67" s="90" t="s">
        <v>141</v>
      </c>
      <c r="B67" s="90">
        <f>(52.6+25.3)/93.4</f>
        <v>0.83404710920770875</v>
      </c>
      <c r="C67" s="90" t="s">
        <v>142</v>
      </c>
      <c r="E67" s="90">
        <v>1.2</v>
      </c>
      <c r="F67" s="90" t="s">
        <v>238</v>
      </c>
    </row>
    <row r="68" spans="1:6" x14ac:dyDescent="0.35">
      <c r="A68" s="90" t="s">
        <v>143</v>
      </c>
      <c r="B68" s="90">
        <v>1</v>
      </c>
      <c r="C68" s="90" t="s">
        <v>144</v>
      </c>
      <c r="F68" s="90" t="s">
        <v>239</v>
      </c>
    </row>
    <row r="69" spans="1:6" x14ac:dyDescent="0.35">
      <c r="A69" s="90" t="s">
        <v>145</v>
      </c>
      <c r="B69" s="90">
        <v>0</v>
      </c>
      <c r="C69" s="90" t="s">
        <v>146</v>
      </c>
      <c r="E69" s="90">
        <v>0</v>
      </c>
    </row>
    <row r="70" spans="1:6" x14ac:dyDescent="0.35">
      <c r="A70" s="90" t="s">
        <v>147</v>
      </c>
      <c r="B70" s="90">
        <v>0</v>
      </c>
      <c r="C70" s="90" t="s">
        <v>148</v>
      </c>
      <c r="E70" s="90">
        <v>0</v>
      </c>
    </row>
    <row r="71" spans="1:6" x14ac:dyDescent="0.35">
      <c r="A71" s="97" t="s">
        <v>236</v>
      </c>
    </row>
  </sheetData>
  <mergeCells count="7">
    <mergeCell ref="C16:D16"/>
    <mergeCell ref="E16:F16"/>
    <mergeCell ref="C13:D13"/>
    <mergeCell ref="C14:D14"/>
    <mergeCell ref="E14:F14"/>
    <mergeCell ref="C15:D15"/>
    <mergeCell ref="E15:F15"/>
  </mergeCells>
  <pageMargins left="0.7" right="0.7" top="0.75" bottom="0.75"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O14" sqref="O14"/>
    </sheetView>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D17CAA950EE4D924D1965124D0307" ma:contentTypeVersion="12" ma:contentTypeDescription="Create a new document." ma:contentTypeScope="" ma:versionID="aa86fb85562cc322bf30dc6ba7280b76">
  <xsd:schema xmlns:xsd="http://www.w3.org/2001/XMLSchema" xmlns:xs="http://www.w3.org/2001/XMLSchema" xmlns:p="http://schemas.microsoft.com/office/2006/metadata/properties" xmlns:ns2="342d088f-befc-4512-a35e-849730f478ef" xmlns:ns3="1d74b71d-250a-4272-b26b-d6d60bb5357a" targetNamespace="http://schemas.microsoft.com/office/2006/metadata/properties" ma:root="true" ma:fieldsID="5b0ec5c26990940b698fff333ec66bab" ns2:_="" ns3:_="">
    <xsd:import namespace="342d088f-befc-4512-a35e-849730f478ef"/>
    <xsd:import namespace="1d74b71d-250a-4272-b26b-d6d60bb5357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2d088f-befc-4512-a35e-849730f478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74b71d-250a-4272-b26b-d6d60bb5357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514452A-820C-4EFD-8446-B20CE924964A}"/>
</file>

<file path=customXml/itemProps2.xml><?xml version="1.0" encoding="utf-8"?>
<ds:datastoreItem xmlns:ds="http://schemas.openxmlformats.org/officeDocument/2006/customXml" ds:itemID="{8361426C-4A99-45A2-B5F4-D99D1E2073ED}"/>
</file>

<file path=customXml/itemProps3.xml><?xml version="1.0" encoding="utf-8"?>
<ds:datastoreItem xmlns:ds="http://schemas.openxmlformats.org/officeDocument/2006/customXml" ds:itemID="{58E13168-A58D-4171-8D5D-979871E1B1B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How to rate</vt:lpstr>
      <vt:lpstr>Rating sheet</vt:lpstr>
      <vt:lpstr>Constructed scales</vt:lpstr>
      <vt:lpstr>Explanatory panel</vt:lpstr>
      <vt:lpstr>Sheet1</vt:lpstr>
    </vt:vector>
  </TitlesOfParts>
  <Company>University of Cape Town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Helene-Marie</cp:lastModifiedBy>
  <cp:lastPrinted>2013-08-20T09:58:34Z</cp:lastPrinted>
  <dcterms:created xsi:type="dcterms:W3CDTF">2013-01-29T11:56:41Z</dcterms:created>
  <dcterms:modified xsi:type="dcterms:W3CDTF">2019-08-13T08:02:25Z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0x010100897D17CAA950EE4D924D1965124D0307</vt:lpwstr>
  </property>
</Properties>
</file>